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20640" windowHeight="11160" firstSheet="13" activeTab="18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44525"/>
  <pivotCaches>
    <pivotCache cacheId="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" i="8" l="1"/>
  <c r="D9" i="6" l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5" i="31" l="1"/>
  <c r="E15" i="29" s="1"/>
  <c r="J5" i="31"/>
  <c r="K5" i="31"/>
  <c r="L5" i="31"/>
  <c r="M5" i="31"/>
  <c r="N5" i="31"/>
  <c r="O5" i="31"/>
  <c r="P5" i="31"/>
  <c r="H5" i="31"/>
  <c r="S5" i="31"/>
  <c r="I3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I5" i="29"/>
  <c r="E3" i="13"/>
  <c r="I6" i="29" l="1"/>
  <c r="F3" i="13" l="1"/>
  <c r="T50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50" i="7" l="1"/>
  <c r="J3" i="13" l="1"/>
  <c r="H3" i="13"/>
  <c r="M247" i="10" l="1"/>
  <c r="N247" i="10"/>
  <c r="O247" i="10"/>
  <c r="O248" i="10" s="1"/>
  <c r="O249" i="10" s="1"/>
  <c r="P247" i="10"/>
  <c r="Q247" i="10"/>
  <c r="R247" i="10"/>
  <c r="S247" i="10"/>
  <c r="T247" i="10"/>
  <c r="U247" i="10"/>
  <c r="L247" i="10"/>
  <c r="D9" i="9"/>
  <c r="D10" i="9" s="1"/>
  <c r="D11" i="9" s="1"/>
  <c r="D22" i="9" l="1"/>
  <c r="D18" i="5" l="1"/>
  <c r="L5" i="8"/>
  <c r="M5" i="8"/>
  <c r="N5" i="8"/>
  <c r="O5" i="8"/>
  <c r="P5" i="8"/>
  <c r="Q5" i="8"/>
  <c r="K5" i="8"/>
  <c r="J50" i="7" l="1"/>
  <c r="K50" i="7"/>
  <c r="L50" i="7"/>
  <c r="M50" i="7"/>
  <c r="N50" i="7"/>
  <c r="O50" i="7"/>
  <c r="P50" i="7"/>
  <c r="I50" i="7"/>
  <c r="H50" i="7"/>
  <c r="D18" i="6"/>
</calcChain>
</file>

<file path=xl/comments1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>
  <authors>
    <author>despacho rivas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<sst xmlns="http://schemas.openxmlformats.org/spreadsheetml/2006/main" count="28050" uniqueCount="9584">
  <si>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</si>
  <si>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</si>
  <si>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</si>
  <si>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</si>
  <si>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</si>
  <si>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</si>
  <si>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</si>
  <si>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</si>
  <si>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</si>
  <si>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</si>
  <si>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</si>
  <si>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</si>
  <si>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</si>
  <si>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</si>
  <si>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</si>
  <si>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</si>
  <si>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</si>
  <si>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</si>
  <si>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</si>
  <si>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</si>
  <si>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</si>
  <si>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</si>
  <si>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</si>
  <si>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</si>
  <si>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</si>
  <si>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</si>
  <si>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</si>
  <si>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</si>
  <si>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</si>
  <si>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</si>
  <si>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</si>
  <si>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</si>
  <si>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</si>
  <si>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</si>
  <si>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</si>
  <si>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</si>
  <si>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</si>
  <si>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</si>
  <si>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</si>
  <si>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</si>
  <si>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</si>
  <si>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</si>
  <si>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</si>
  <si>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</si>
  <si>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</si>
  <si>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</si>
  <si>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</si>
  <si>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</si>
  <si>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</si>
  <si>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</si>
  <si>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</si>
  <si>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</si>
  <si>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</si>
  <si>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</si>
  <si>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</si>
  <si>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</si>
  <si>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</si>
  <si>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</si>
  <si>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</si>
  <si>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</si>
  <si>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</si>
  <si>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</si>
  <si>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</si>
  <si>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</si>
  <si>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</si>
  <si>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</si>
  <si>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</si>
  <si>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</si>
  <si>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</si>
  <si>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</si>
  <si>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</si>
  <si>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</si>
  <si>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</si>
  <si>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</si>
  <si>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</si>
  <si>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</si>
  <si>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</si>
  <si>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</si>
  <si>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</si>
  <si>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</si>
  <si>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</si>
  <si>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</si>
  <si>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</si>
  <si>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</si>
  <si>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</si>
  <si>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</si>
  <si>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</si>
  <si>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</si>
  <si>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</si>
  <si>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</si>
  <si>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</si>
  <si>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</si>
  <si>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</si>
  <si>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</si>
  <si>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</si>
  <si>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</si>
  <si>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</si>
  <si>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</si>
  <si>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</si>
  <si>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</si>
  <si>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</si>
  <si>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</si>
  <si>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</si>
  <si>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</si>
  <si>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</si>
  <si>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</si>
  <si>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</si>
  <si>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</si>
  <si>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</si>
  <si>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</si>
  <si>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</si>
  <si>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</si>
  <si>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</si>
  <si>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</si>
  <si>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</si>
  <si>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</si>
  <si>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</si>
  <si>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</si>
  <si>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</si>
  <si>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</si>
  <si>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</si>
  <si>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</si>
  <si>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</si>
  <si>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</si>
  <si>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</si>
  <si>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</si>
  <si>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</si>
  <si>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</si>
  <si>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</si>
  <si>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</si>
  <si>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</si>
  <si>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</si>
  <si>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</si>
  <si>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</si>
  <si>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</si>
  <si>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</si>
  <si>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</si>
  <si>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</si>
  <si>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</si>
  <si>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</si>
  <si>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</si>
  <si>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</si>
  <si>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</si>
  <si>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</si>
  <si>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</si>
  <si>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</si>
  <si>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</si>
  <si>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</si>
  <si>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</si>
  <si>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</si>
  <si>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</si>
  <si>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</si>
  <si>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</si>
  <si>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</si>
  <si>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</si>
  <si>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</si>
  <si>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</si>
  <si>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</si>
  <si>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</si>
  <si>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</si>
  <si>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</si>
  <si>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</si>
  <si>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</si>
  <si>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</si>
  <si>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</si>
  <si>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</si>
  <si>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</si>
  <si>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</si>
  <si>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</si>
  <si>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</si>
  <si>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</si>
  <si>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</si>
  <si>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</si>
  <si>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</si>
  <si>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</si>
  <si>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</si>
  <si>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</si>
  <si>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</si>
  <si>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</si>
  <si>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</si>
  <si>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</si>
  <si>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</si>
  <si>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</si>
  <si>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</si>
  <si>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</si>
  <si>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</si>
  <si>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</si>
  <si>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</si>
  <si>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</si>
  <si>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</si>
  <si>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</si>
  <si>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</si>
  <si>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</si>
  <si>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</si>
  <si>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</si>
  <si>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</si>
  <si>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</si>
  <si>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</si>
  <si>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</si>
  <si>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</si>
  <si>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</si>
  <si>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</si>
  <si>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</si>
  <si>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</si>
  <si>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</si>
  <si>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</si>
  <si>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</si>
  <si>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</si>
  <si>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</si>
  <si>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</si>
  <si>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</si>
  <si>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</si>
  <si>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</si>
  <si>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</si>
  <si>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</si>
  <si>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</si>
  <si>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</si>
  <si>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</si>
  <si>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</si>
  <si>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</si>
  <si>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</si>
  <si>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</si>
  <si>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</si>
  <si>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</si>
  <si>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</si>
  <si>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</si>
  <si>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</si>
  <si>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</si>
  <si>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</si>
  <si>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</si>
  <si>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</si>
  <si>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</si>
  <si>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</si>
  <si>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</si>
  <si>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</si>
  <si>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</si>
  <si>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</si>
  <si>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</si>
  <si>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</si>
  <si>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</si>
  <si>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</si>
  <si>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</si>
  <si>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</si>
  <si>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</si>
  <si>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</si>
  <si>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</si>
  <si>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</si>
  <si>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</si>
  <si>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</si>
  <si>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</si>
  <si>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</si>
  <si>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</si>
  <si>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</si>
  <si>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</si>
  <si>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</si>
  <si>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</si>
  <si>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</si>
  <si>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</si>
  <si>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</si>
  <si>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</si>
  <si>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</si>
  <si>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</si>
  <si>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</si>
  <si>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</si>
  <si>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</si>
  <si>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</si>
  <si>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</si>
  <si>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</si>
  <si>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</si>
  <si>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</si>
  <si>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</si>
  <si>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</si>
  <si>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</si>
  <si>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</si>
  <si>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</si>
  <si>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</si>
  <si>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</si>
  <si>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</si>
  <si>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</si>
  <si>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</si>
  <si>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</si>
  <si>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</si>
  <si>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</si>
  <si>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</si>
  <si>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</si>
  <si>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</si>
  <si>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</si>
  <si>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</si>
  <si>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</si>
  <si>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</si>
  <si>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</si>
  <si>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</si>
  <si>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</si>
  <si>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</si>
  <si>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</si>
  <si>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</si>
  <si>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</si>
  <si>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</si>
  <si>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</si>
  <si>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</si>
  <si>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</si>
  <si>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</si>
  <si>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</si>
  <si>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</si>
  <si>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</si>
  <si>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</si>
  <si>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</si>
  <si>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</si>
  <si>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</si>
  <si>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</si>
  <si>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</si>
  <si>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</si>
  <si>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</si>
  <si>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</si>
  <si>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</si>
  <si>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</si>
  <si>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</si>
  <si>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</si>
  <si>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</si>
  <si>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</si>
  <si>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</si>
  <si>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</si>
  <si>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</si>
  <si>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</si>
  <si>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</si>
  <si>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</si>
  <si>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</si>
  <si>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</si>
  <si>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</si>
  <si>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</si>
  <si>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</si>
  <si>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</si>
  <si>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</si>
  <si>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</si>
  <si>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</si>
  <si>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</si>
  <si>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</si>
  <si>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</si>
  <si>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</si>
  <si>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</si>
  <si>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</si>
  <si>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</si>
  <si>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</si>
  <si>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</si>
  <si>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</si>
  <si>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</si>
  <si>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</si>
  <si>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</si>
  <si>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</si>
  <si>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</si>
  <si>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</si>
  <si>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</si>
  <si>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</si>
  <si>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</si>
  <si>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</si>
  <si>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</si>
  <si>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</si>
  <si>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</si>
  <si>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</si>
  <si>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</si>
  <si>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</si>
  <si>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</si>
  <si>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</si>
  <si>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</si>
  <si>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</si>
  <si>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</si>
  <si>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</si>
  <si>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</si>
  <si>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</si>
  <si>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</si>
  <si>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</si>
  <si>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</si>
  <si>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</si>
  <si>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</si>
  <si>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</si>
  <si>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</si>
  <si>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</si>
  <si>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</si>
  <si>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</si>
  <si>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</si>
  <si>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</si>
  <si>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</si>
  <si>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</si>
  <si>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</si>
  <si>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</si>
  <si>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</si>
  <si>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</si>
  <si>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</si>
  <si>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</si>
  <si>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</si>
  <si>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</si>
  <si>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</si>
  <si>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</si>
  <si>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</si>
  <si>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</si>
  <si>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</si>
  <si>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</si>
  <si>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</si>
  <si>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</si>
  <si>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</si>
  <si>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</si>
  <si>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</si>
  <si>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</si>
  <si>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</si>
  <si>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</si>
  <si>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</si>
  <si>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</si>
  <si>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</si>
  <si>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</si>
  <si>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</si>
  <si>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</si>
  <si>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</si>
  <si>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</si>
  <si>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</si>
  <si>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</si>
  <si>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</si>
  <si>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</si>
  <si>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</si>
  <si>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</si>
  <si>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</si>
  <si>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</si>
  <si>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</si>
  <si>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</si>
  <si>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</si>
  <si>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</si>
  <si>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</si>
  <si>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</si>
  <si>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</si>
  <si>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</si>
  <si>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</si>
  <si>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</si>
  <si>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</si>
  <si>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</si>
  <si>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</si>
  <si>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</si>
  <si>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</si>
  <si>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</si>
  <si>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</si>
  <si>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</si>
  <si>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</si>
  <si>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</si>
  <si>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</si>
  <si>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</si>
  <si>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</si>
  <si>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</si>
  <si>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</si>
  <si>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</si>
  <si>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</si>
  <si>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</si>
  <si>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</si>
  <si>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</si>
  <si>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</si>
  <si>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</si>
  <si>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</si>
  <si>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</si>
  <si>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</si>
  <si>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</si>
  <si>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</si>
  <si>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</si>
  <si>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</si>
  <si>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</si>
  <si>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</si>
  <si>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</si>
  <si>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</si>
  <si>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</si>
  <si>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</si>
  <si>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</si>
  <si>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</si>
  <si>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</si>
  <si>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</si>
  <si>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</si>
  <si>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</si>
  <si>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</si>
  <si>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</si>
  <si>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</si>
  <si>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</si>
  <si>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</si>
  <si>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</si>
  <si>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</si>
  <si>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</si>
  <si>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</si>
  <si>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</si>
  <si>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</si>
  <si>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</si>
  <si>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</si>
  <si>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</si>
  <si>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</si>
  <si>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</si>
  <si>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</si>
  <si>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</si>
  <si>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</si>
  <si>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</si>
  <si>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</si>
  <si>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</si>
  <si>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</si>
  <si>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</si>
  <si>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</si>
  <si>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</si>
  <si>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</si>
  <si>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</si>
  <si>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</si>
  <si>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</si>
  <si>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</si>
  <si>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</si>
  <si>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</si>
  <si>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</si>
  <si>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</si>
  <si>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</si>
  <si>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</si>
  <si>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</si>
  <si>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</si>
  <si>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</si>
  <si>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</si>
  <si>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</si>
  <si>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</si>
  <si>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</si>
  <si>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</si>
  <si>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</si>
  <si>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</si>
  <si>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</si>
  <si>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</si>
  <si>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</si>
  <si>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</si>
  <si>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</si>
  <si>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</si>
  <si>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</si>
  <si>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</si>
  <si>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</si>
  <si>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</si>
  <si>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</si>
  <si>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</si>
  <si>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</si>
  <si>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</si>
  <si>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</si>
  <si>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</si>
  <si>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</si>
  <si>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</si>
  <si>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</si>
  <si>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</si>
  <si>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</si>
  <si>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</si>
  <si>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</si>
  <si>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</si>
  <si>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</si>
  <si>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</si>
  <si>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</si>
  <si>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</si>
  <si>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</si>
  <si>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</si>
  <si>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</si>
  <si>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</si>
  <si>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</si>
  <si>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</si>
  <si>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</si>
  <si>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</si>
  <si>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</si>
  <si>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</si>
  <si>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</si>
  <si>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</si>
  <si>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</si>
  <si>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</si>
  <si>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</si>
  <si>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</si>
  <si>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</si>
  <si>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</si>
  <si>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</si>
  <si>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</si>
  <si>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</si>
  <si>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</si>
  <si>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</si>
  <si>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</si>
  <si>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</si>
  <si>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</si>
  <si>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</si>
  <si>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</si>
  <si>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</si>
  <si>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</si>
  <si>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</si>
  <si>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</si>
  <si>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</si>
  <si>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</si>
  <si>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</si>
  <si>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</si>
  <si>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</si>
  <si>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</si>
  <si>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</si>
  <si>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</si>
  <si>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</si>
  <si>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</si>
  <si>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</si>
  <si>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</si>
  <si>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</si>
  <si>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</si>
  <si>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</si>
  <si>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</si>
  <si>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</si>
  <si>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</si>
  <si>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</si>
  <si>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</si>
  <si>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</si>
  <si>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</si>
  <si>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</si>
  <si>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</si>
  <si>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</si>
  <si>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</si>
  <si>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</si>
  <si>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</si>
  <si>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</si>
  <si>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</si>
  <si>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</si>
  <si>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</si>
  <si>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</si>
  <si>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</si>
  <si>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</si>
  <si>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</si>
  <si>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</si>
  <si>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</si>
  <si>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</si>
  <si>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</si>
  <si>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</si>
  <si>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</si>
  <si>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</si>
  <si>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</si>
  <si>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</si>
  <si>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</si>
  <si>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</si>
  <si>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</si>
  <si>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</si>
  <si>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</si>
  <si>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</si>
  <si>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</si>
  <si>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</si>
  <si>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</si>
  <si>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</si>
  <si>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</si>
  <si>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</si>
  <si>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</si>
  <si>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</si>
  <si>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</si>
  <si>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</si>
  <si>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</si>
  <si>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</si>
  <si>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</si>
  <si>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</si>
  <si>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</si>
  <si>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</si>
  <si>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</si>
  <si>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</si>
  <si>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</si>
  <si>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</si>
  <si>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</si>
  <si>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</si>
  <si>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</si>
  <si>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</si>
  <si>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</si>
  <si>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</si>
  <si>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</si>
  <si>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</si>
  <si>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</si>
  <si>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</si>
  <si>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</si>
  <si>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</si>
  <si>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</si>
  <si>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</si>
  <si>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</si>
  <si>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</si>
  <si>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</si>
  <si>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</si>
  <si>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</si>
  <si>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</si>
  <si>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</si>
  <si>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</si>
  <si>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</si>
  <si>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</si>
  <si>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</si>
  <si>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</si>
  <si>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</si>
  <si>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</si>
  <si>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</si>
  <si>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</si>
  <si>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</si>
  <si>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</si>
  <si>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</si>
  <si>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</si>
  <si>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</si>
  <si>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</si>
  <si>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</si>
  <si>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</si>
  <si>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</si>
  <si>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</si>
  <si>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</si>
  <si>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</si>
  <si>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</si>
  <si>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</si>
  <si>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</si>
  <si>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</si>
  <si>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</si>
  <si>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</si>
  <si>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</si>
  <si>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</si>
  <si>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</si>
  <si>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</si>
  <si>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</si>
  <si>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</si>
  <si>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</si>
  <si>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</si>
  <si>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</si>
  <si>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</si>
  <si>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</si>
  <si>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</si>
  <si>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</si>
  <si>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</si>
  <si>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</si>
  <si>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</si>
  <si>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</si>
  <si>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</si>
  <si>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</si>
  <si>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</si>
  <si>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</si>
  <si>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</si>
  <si>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</si>
  <si>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</si>
  <si>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</si>
  <si>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</si>
  <si>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</si>
  <si>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</si>
  <si>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</si>
  <si>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</si>
  <si>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</si>
  <si>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</si>
  <si>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</si>
  <si>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</si>
  <si>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</si>
  <si>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</si>
  <si>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</si>
  <si>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</si>
  <si>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</si>
  <si>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</si>
  <si>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</si>
  <si>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</si>
  <si>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</si>
  <si>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</si>
  <si>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</si>
  <si>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</si>
  <si>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</si>
  <si>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</si>
  <si>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</si>
  <si>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</si>
  <si>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</si>
  <si>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</si>
  <si>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</si>
  <si>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</si>
  <si>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</si>
  <si>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</si>
  <si>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</si>
  <si>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</si>
  <si>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</si>
  <si>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</si>
  <si>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</si>
  <si>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</si>
  <si>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</si>
  <si>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</si>
  <si>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</si>
  <si>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</si>
  <si>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</si>
  <si>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</si>
  <si>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</si>
  <si>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</si>
  <si>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</si>
  <si>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</si>
  <si>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</si>
  <si>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</si>
  <si>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</si>
  <si>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</si>
  <si>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</si>
  <si>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</si>
  <si>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</si>
  <si>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</si>
  <si>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</si>
  <si>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</si>
  <si>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</si>
  <si>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</si>
  <si>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</si>
  <si>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</si>
  <si>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</si>
  <si>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</si>
  <si>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</si>
  <si>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</si>
  <si>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</si>
  <si>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</si>
  <si>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</si>
  <si>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</si>
  <si>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</si>
  <si>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</si>
  <si>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</si>
  <si>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</si>
  <si>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</si>
  <si>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</si>
  <si>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</si>
  <si>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</si>
  <si>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</si>
  <si>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</si>
  <si>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</si>
  <si>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</si>
  <si>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</si>
  <si>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</si>
  <si>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</si>
  <si>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</si>
  <si>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</si>
  <si>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</si>
  <si>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</si>
  <si>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</si>
  <si>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</si>
  <si>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</si>
  <si>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</si>
  <si>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</si>
  <si>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</si>
  <si>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</si>
  <si>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</si>
  <si>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</si>
  <si>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</si>
  <si>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</si>
  <si>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</si>
  <si>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</si>
  <si>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</si>
  <si>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</si>
  <si>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</si>
  <si>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</si>
  <si>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</si>
  <si>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</si>
  <si>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</si>
  <si>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</si>
  <si>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</si>
  <si>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</si>
  <si>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</si>
  <si>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</si>
  <si>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</si>
  <si>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</si>
  <si>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</si>
  <si>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</si>
  <si>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</si>
  <si>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</si>
  <si>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</si>
  <si>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</si>
  <si>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</si>
  <si>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</si>
  <si>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</si>
  <si>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</si>
  <si>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</si>
  <si>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</si>
  <si>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</si>
  <si>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</si>
  <si>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</si>
  <si>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</si>
  <si>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</si>
  <si>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</si>
  <si>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</si>
  <si>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</si>
  <si>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</si>
  <si>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</si>
  <si>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</si>
  <si>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</si>
  <si>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</si>
  <si>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</si>
  <si>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</si>
  <si>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</si>
  <si>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</si>
  <si>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</si>
  <si>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</si>
  <si>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</si>
  <si>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</si>
  <si>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</si>
  <si>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</si>
  <si>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</si>
  <si>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</si>
  <si>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</si>
  <si>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</si>
  <si>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</si>
  <si>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</si>
  <si>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</si>
  <si>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</si>
  <si>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</si>
  <si>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</si>
  <si>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</si>
  <si>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</si>
  <si>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</si>
  <si>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</si>
  <si>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</si>
  <si>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</si>
  <si>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</si>
  <si>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</si>
  <si>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</si>
  <si>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</si>
  <si>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</si>
  <si>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</si>
  <si>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</si>
  <si>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</si>
  <si>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</si>
  <si>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</si>
  <si>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</si>
  <si>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</si>
  <si>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</si>
  <si>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</si>
  <si>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</si>
  <si>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</si>
  <si>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</si>
  <si>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</si>
  <si>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</si>
  <si>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</si>
  <si>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</si>
  <si>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</si>
  <si>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</si>
  <si>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</si>
  <si>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</si>
  <si>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</si>
  <si>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</si>
  <si>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</si>
  <si>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</si>
  <si>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</si>
  <si>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</si>
  <si>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</si>
  <si>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</si>
  <si>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</si>
  <si>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</si>
  <si>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</si>
  <si>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</si>
  <si>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</si>
  <si>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</si>
  <si>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</si>
  <si>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</si>
  <si>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</si>
  <si>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</si>
  <si>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</si>
  <si>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</si>
  <si>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</si>
  <si>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</si>
  <si>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</si>
  <si>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</si>
  <si>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</si>
  <si>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</si>
  <si>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</si>
  <si>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</si>
  <si>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</si>
  <si>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</si>
  <si>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</si>
  <si>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</si>
  <si>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</si>
  <si>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</si>
  <si>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</si>
  <si>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</si>
  <si>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</si>
  <si>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</si>
  <si>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</si>
  <si>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</si>
  <si>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</si>
  <si>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</si>
  <si>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</si>
  <si>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</si>
  <si>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</si>
  <si>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</si>
  <si>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</si>
  <si>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</si>
  <si>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</si>
  <si>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</si>
  <si>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</si>
  <si>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</si>
  <si>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</si>
  <si>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</si>
  <si>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</si>
  <si>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</si>
  <si>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</si>
  <si>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</si>
  <si>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</si>
  <si>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</si>
  <si>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</si>
  <si>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</si>
  <si>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</si>
  <si>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</si>
  <si>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</si>
  <si>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</si>
  <si>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</si>
  <si>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</si>
  <si>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</si>
  <si>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</si>
  <si>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</si>
  <si>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</si>
  <si>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</si>
  <si>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</si>
  <si>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</si>
  <si>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</si>
  <si>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</si>
  <si>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</si>
  <si>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</si>
  <si>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</si>
  <si>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</si>
  <si>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</si>
  <si>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</si>
  <si>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</si>
  <si>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</si>
  <si>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</si>
  <si>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</si>
  <si>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</si>
  <si>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</si>
  <si>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</si>
  <si>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</si>
  <si>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</si>
  <si>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</si>
  <si>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</si>
  <si>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</si>
  <si>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</si>
  <si>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</si>
  <si>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</si>
  <si>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</si>
  <si>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</si>
  <si>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</si>
  <si>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</si>
  <si>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</si>
  <si>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</si>
  <si>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</si>
  <si>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</si>
  <si>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</si>
  <si>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</si>
  <si>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</si>
  <si>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</si>
  <si>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</si>
  <si>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</si>
  <si>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</si>
  <si>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</si>
  <si>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</si>
  <si>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</si>
  <si>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</si>
  <si>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</si>
  <si>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</si>
  <si>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</si>
  <si>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</si>
  <si>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</si>
  <si>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</si>
  <si>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</si>
  <si>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</si>
  <si>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</si>
  <si>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</si>
  <si>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</si>
  <si>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</si>
  <si>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</si>
  <si>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</si>
  <si>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</si>
  <si>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</si>
  <si>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</si>
  <si>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</si>
  <si>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</si>
  <si>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</si>
  <si>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</si>
  <si>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</si>
  <si>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</si>
  <si>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</si>
  <si>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</si>
  <si>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</si>
  <si>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</si>
  <si>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</si>
  <si>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</si>
  <si>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</si>
  <si>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</si>
  <si>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</si>
  <si>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</si>
  <si>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</si>
  <si>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</si>
  <si>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</si>
  <si>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</si>
  <si>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</si>
  <si>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</si>
  <si>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</si>
  <si>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</si>
  <si>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</si>
  <si>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</si>
  <si>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</si>
  <si>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</si>
  <si>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</si>
  <si>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</si>
  <si>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</si>
  <si>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</si>
  <si>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</si>
  <si>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</si>
  <si>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</si>
  <si>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</si>
  <si>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</si>
  <si>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</si>
  <si>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</si>
  <si>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</si>
  <si>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</si>
  <si>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</si>
  <si>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</si>
  <si>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</si>
  <si>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</si>
  <si>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</si>
  <si>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</si>
  <si>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</si>
  <si>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</si>
  <si>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</si>
  <si>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</si>
  <si>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</si>
  <si>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</si>
  <si>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</si>
  <si>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</si>
  <si>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</si>
  <si>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</si>
  <si>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</si>
  <si>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</si>
  <si>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</si>
  <si>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</si>
  <si>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</si>
  <si>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</si>
  <si>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</si>
  <si>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</si>
  <si>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</si>
  <si>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</si>
  <si>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</si>
  <si>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</si>
  <si>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</si>
  <si>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</si>
  <si>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</si>
  <si>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</si>
  <si>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</si>
  <si>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</si>
  <si>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</si>
  <si>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</si>
  <si>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</si>
  <si>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</si>
  <si>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</si>
  <si>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</si>
  <si>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</si>
  <si>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</si>
  <si>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</si>
  <si>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</si>
  <si>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</si>
  <si>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</si>
  <si>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</si>
  <si>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</si>
  <si>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</si>
  <si>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</si>
  <si>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</si>
  <si>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</si>
  <si>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</si>
  <si>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</si>
  <si>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</si>
  <si>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</si>
  <si>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</si>
  <si>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</si>
  <si>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</si>
  <si>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</si>
  <si>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</si>
  <si>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</si>
  <si>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</si>
  <si>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</si>
  <si>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</si>
  <si>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</si>
  <si>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</si>
  <si>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</si>
  <si>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</si>
  <si>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</si>
  <si>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</si>
  <si>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</si>
  <si>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</si>
  <si>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</si>
  <si>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</si>
  <si>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</si>
  <si>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</si>
  <si>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</si>
  <si>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</si>
  <si>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</si>
  <si>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</si>
  <si>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</si>
  <si>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</si>
  <si>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</si>
  <si>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</si>
  <si>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</si>
  <si>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</si>
  <si>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</si>
  <si>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</si>
  <si>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</si>
  <si>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</si>
  <si>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</si>
  <si>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</si>
  <si>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</si>
  <si>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</si>
  <si>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</si>
  <si>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</si>
  <si>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</si>
  <si>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</si>
  <si>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</si>
  <si>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</si>
  <si>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</si>
  <si>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</si>
  <si>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</si>
  <si>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</si>
  <si>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</si>
  <si>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</si>
  <si>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</si>
  <si>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</si>
  <si>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</si>
  <si>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</si>
  <si>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</si>
  <si>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</si>
  <si>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</si>
  <si>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</si>
  <si>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</si>
  <si>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</si>
  <si>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</si>
  <si>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</si>
  <si>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</si>
  <si>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</si>
  <si>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</si>
  <si>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</si>
  <si>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</si>
  <si>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</si>
  <si>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</si>
  <si>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</si>
  <si>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</si>
  <si>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</si>
  <si>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</si>
  <si>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</si>
  <si>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</si>
  <si>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</si>
  <si>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</si>
  <si>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</si>
  <si>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</si>
  <si>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</si>
  <si>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</si>
  <si>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</si>
  <si>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</si>
  <si>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</si>
  <si>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</si>
  <si>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</si>
  <si>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</si>
  <si>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</si>
  <si>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</si>
  <si>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</si>
  <si>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</si>
  <si>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</si>
  <si>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</si>
  <si>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</si>
  <si>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</si>
  <si>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</si>
  <si>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</si>
  <si>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</si>
  <si>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</si>
  <si>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</si>
  <si>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</si>
  <si>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</si>
  <si>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</si>
  <si>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</si>
  <si>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</si>
  <si>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</si>
  <si>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</si>
  <si>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</si>
  <si>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</si>
  <si>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</si>
  <si>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</si>
  <si>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</si>
  <si>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</si>
  <si>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</si>
  <si>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</si>
  <si>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</si>
  <si>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</si>
  <si>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</si>
  <si>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</si>
  <si>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</si>
  <si>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</si>
  <si>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</si>
  <si>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</si>
  <si>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</si>
  <si>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</si>
  <si>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</si>
  <si>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</si>
  <si>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</si>
  <si>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</si>
  <si>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</si>
  <si>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</si>
  <si>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</si>
  <si>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</si>
  <si>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</si>
  <si>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</si>
  <si>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</si>
  <si>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</si>
  <si>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</si>
  <si>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</si>
  <si>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</si>
  <si>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</si>
  <si>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</si>
  <si>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</si>
  <si>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</si>
  <si>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</si>
  <si>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</si>
  <si>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</si>
  <si>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</si>
  <si>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</si>
  <si>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</si>
  <si>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</si>
  <si>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</si>
  <si>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</si>
  <si>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</si>
  <si>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</si>
  <si>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</si>
  <si>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</si>
  <si>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</si>
  <si>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</si>
  <si>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</si>
  <si>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</si>
  <si>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</si>
  <si>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</si>
  <si>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</si>
  <si>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</si>
  <si>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</si>
  <si>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</si>
  <si>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</si>
  <si>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</si>
  <si>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</si>
  <si>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</si>
  <si>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</si>
  <si>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</si>
  <si>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</si>
  <si>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</si>
  <si>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</si>
  <si>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</si>
  <si>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</si>
  <si>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</si>
  <si>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</si>
  <si>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</si>
  <si>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</si>
  <si>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</si>
  <si>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</si>
  <si>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</si>
  <si>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</si>
  <si>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</si>
  <si>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</si>
  <si>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</si>
  <si>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</si>
  <si>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</si>
  <si>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</si>
  <si>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</si>
  <si>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</si>
  <si>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</si>
  <si>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</si>
  <si>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</si>
  <si>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</si>
  <si>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</si>
  <si>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</si>
  <si>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</si>
  <si>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</si>
  <si>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</si>
  <si>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</si>
  <si>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</si>
  <si>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</si>
  <si>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</si>
  <si>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</si>
  <si>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</si>
  <si>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</si>
  <si>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</si>
  <si>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</si>
  <si>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</si>
  <si>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</si>
  <si>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</si>
  <si>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</si>
  <si>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</si>
  <si>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</si>
  <si>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</si>
  <si>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</si>
  <si>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</si>
  <si>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</si>
  <si>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</si>
  <si>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</si>
  <si>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</si>
  <si>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</si>
  <si>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</si>
  <si>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</si>
  <si>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</si>
  <si>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</si>
  <si>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</si>
  <si>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</si>
  <si>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</si>
  <si>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</si>
  <si>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</si>
  <si>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</si>
  <si>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</si>
  <si>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</si>
  <si>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</si>
  <si>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</si>
  <si>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</si>
  <si>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</si>
  <si>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</si>
  <si>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</si>
  <si>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</si>
  <si>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</si>
  <si>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</si>
  <si>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</si>
  <si>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</si>
  <si>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</si>
  <si>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</si>
  <si>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</si>
  <si>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</si>
  <si>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</si>
  <si>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</si>
  <si>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</si>
  <si>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</si>
  <si>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</si>
  <si>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</si>
  <si>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</si>
  <si>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</si>
  <si>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</si>
  <si>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</si>
  <si>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</si>
  <si>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</si>
  <si>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</si>
  <si>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</si>
  <si>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</si>
  <si>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</si>
  <si>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</si>
  <si>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</si>
  <si>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</si>
  <si>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</si>
  <si>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</si>
  <si>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</si>
  <si>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</si>
  <si>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</si>
  <si>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</si>
  <si>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</si>
  <si>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</si>
  <si>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</si>
  <si>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</si>
  <si>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</si>
  <si>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</si>
  <si>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</si>
  <si>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</si>
  <si>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</si>
  <si>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</si>
  <si>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</si>
  <si>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</si>
  <si>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</si>
  <si>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</si>
  <si>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</si>
  <si>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</si>
  <si>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</si>
  <si>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</si>
  <si>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</si>
  <si>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</si>
  <si>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</si>
  <si>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</si>
  <si>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</si>
  <si>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</si>
  <si>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</si>
  <si>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</si>
  <si>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</si>
  <si>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</si>
  <si>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</si>
  <si>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</si>
  <si>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</si>
  <si>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</si>
  <si>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</si>
  <si>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</si>
  <si>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</si>
  <si>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</si>
  <si>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</si>
  <si>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</si>
  <si>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</si>
  <si>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</si>
  <si>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</si>
  <si>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</si>
  <si>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</si>
  <si>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</si>
  <si>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</si>
  <si>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</si>
  <si>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</si>
  <si>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</si>
  <si>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</si>
  <si>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</si>
  <si>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</si>
  <si>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</si>
  <si>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</si>
  <si>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</si>
  <si>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</si>
  <si>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</si>
  <si>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</si>
  <si>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</si>
  <si>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</si>
  <si>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</si>
  <si>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</si>
  <si>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</si>
  <si>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</si>
  <si>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</si>
  <si>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</si>
  <si>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</si>
  <si>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</si>
  <si>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</si>
  <si>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</si>
  <si>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</si>
  <si>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</si>
  <si>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</si>
  <si>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</si>
  <si>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</si>
  <si>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</si>
  <si>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</si>
  <si>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</si>
  <si>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</si>
  <si>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</si>
  <si>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</si>
  <si>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</si>
  <si>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</si>
  <si>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</si>
  <si>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</si>
  <si>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</si>
  <si>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</si>
  <si>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</si>
  <si>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</si>
  <si>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</si>
  <si>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</si>
  <si>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</si>
  <si>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</si>
  <si>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</si>
  <si>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</si>
  <si>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</si>
  <si>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</si>
  <si>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</si>
  <si>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</si>
  <si>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</si>
  <si>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</si>
  <si>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</si>
  <si>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</si>
  <si>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</si>
  <si>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</si>
  <si>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</si>
  <si>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</si>
  <si>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</si>
  <si>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</si>
  <si>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</si>
  <si>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</si>
  <si>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</si>
  <si>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</si>
  <si>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</si>
  <si>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</si>
  <si>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</si>
  <si>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</si>
  <si>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</si>
  <si>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</si>
  <si>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</si>
  <si>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</si>
  <si>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</si>
  <si>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</si>
  <si>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</si>
  <si>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</si>
  <si>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</si>
  <si>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</si>
  <si>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</si>
  <si>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</si>
  <si>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</si>
  <si>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</si>
  <si>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</si>
  <si>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</si>
  <si>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</si>
  <si>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</si>
  <si>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</si>
  <si>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</si>
  <si>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</si>
  <si>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</si>
  <si>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</si>
  <si>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</si>
  <si>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</si>
  <si>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</si>
  <si>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</si>
  <si>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</si>
  <si>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</si>
  <si>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</si>
  <si>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</si>
  <si>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</si>
  <si>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</si>
  <si>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</si>
  <si>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</si>
  <si>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</si>
  <si>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</si>
  <si>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</si>
  <si>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</si>
  <si>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</si>
  <si>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</si>
  <si>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</si>
  <si>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</si>
  <si>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</si>
  <si>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</si>
  <si>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</si>
  <si>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</si>
  <si>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</si>
  <si>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</si>
  <si>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</si>
  <si>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</si>
  <si>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</si>
  <si>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</si>
  <si>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</si>
  <si>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</si>
  <si>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</si>
  <si>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</si>
  <si>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</si>
  <si>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</si>
  <si>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</si>
  <si>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</si>
  <si>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</si>
  <si>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</si>
  <si>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</si>
  <si>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</si>
  <si>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</si>
  <si>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</si>
  <si>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</si>
  <si>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</si>
  <si>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</si>
  <si>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</si>
  <si>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</si>
  <si>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</si>
  <si>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</si>
  <si>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</si>
  <si>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</si>
  <si>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</si>
  <si>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</si>
  <si>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</si>
  <si>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</si>
  <si>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</si>
  <si>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</si>
  <si>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</si>
  <si>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</si>
  <si>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</si>
  <si>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</si>
  <si>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</si>
  <si>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</si>
  <si>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</si>
  <si>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</si>
  <si>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</si>
  <si>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</si>
  <si>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</si>
  <si>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</si>
  <si>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</si>
  <si>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</si>
  <si>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</si>
  <si>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</si>
  <si>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</si>
  <si>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</si>
  <si>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</si>
  <si>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</si>
  <si>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</si>
  <si>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</si>
  <si>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</si>
  <si>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</si>
  <si>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</si>
  <si>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</si>
  <si>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</si>
  <si>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</si>
  <si>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</si>
  <si>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</si>
  <si>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</si>
  <si>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</si>
  <si>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</si>
  <si>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</si>
  <si>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</si>
  <si>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</si>
  <si>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</si>
  <si>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</si>
  <si>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</si>
  <si>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</si>
  <si>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</si>
  <si>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</si>
  <si>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</si>
  <si>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</si>
  <si>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</si>
  <si>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</si>
  <si>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</si>
  <si>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</si>
  <si>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</si>
  <si>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</si>
  <si>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</si>
  <si>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</si>
  <si>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</si>
  <si>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</si>
  <si>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</si>
  <si>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</si>
  <si>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</si>
  <si>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</si>
  <si>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</si>
  <si>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</si>
  <si>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</si>
  <si>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</si>
  <si>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</si>
  <si>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</si>
  <si>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</si>
  <si>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</si>
  <si>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</si>
  <si>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</si>
  <si>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</si>
  <si>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</si>
  <si>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</si>
  <si>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</si>
  <si>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</si>
  <si>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</si>
  <si>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</si>
  <si>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</si>
  <si>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</si>
  <si>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</si>
  <si>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</si>
  <si>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</si>
  <si>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</si>
  <si>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</si>
  <si>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</si>
  <si>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</si>
  <si>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</si>
  <si>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</si>
  <si>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</si>
  <si>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</si>
  <si>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</si>
  <si>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</si>
  <si>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</si>
  <si>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</si>
  <si>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</si>
  <si>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</si>
  <si>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</si>
  <si>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</si>
  <si>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</si>
  <si>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</si>
  <si>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</si>
  <si>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</si>
  <si>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</si>
  <si>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</si>
  <si>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</si>
  <si>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</si>
  <si>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</si>
  <si>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</si>
  <si>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</si>
  <si>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</si>
  <si>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</si>
  <si>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</si>
  <si>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</si>
  <si>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</si>
  <si>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</si>
  <si>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</si>
  <si>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</si>
  <si>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</si>
  <si>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</si>
  <si>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</si>
  <si>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</si>
  <si>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</si>
  <si>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</si>
  <si>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</si>
  <si>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</si>
  <si>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</si>
  <si>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</si>
  <si>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</si>
  <si>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</si>
  <si>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</si>
  <si>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</si>
  <si>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</si>
  <si>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</si>
  <si>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</si>
  <si>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</si>
  <si>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</si>
  <si>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</si>
  <si>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</si>
  <si>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</si>
  <si>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</si>
  <si>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</si>
  <si>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</si>
  <si>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</si>
  <si>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</si>
  <si>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</si>
  <si>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</si>
  <si>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</si>
  <si>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</si>
  <si>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</si>
  <si>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</si>
  <si>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</si>
  <si>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</si>
  <si>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</si>
  <si>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</si>
  <si>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</si>
  <si>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</si>
  <si>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</si>
  <si>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</si>
  <si>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</si>
  <si>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</si>
  <si>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</si>
  <si>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</si>
  <si>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</si>
  <si>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</si>
  <si>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</si>
  <si>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</si>
  <si>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</si>
  <si>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</si>
  <si>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</si>
  <si>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</si>
  <si>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</si>
  <si>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</si>
  <si>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</si>
  <si>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</si>
  <si>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</si>
  <si>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</si>
  <si>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</si>
  <si>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</si>
  <si>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</si>
  <si>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</si>
  <si>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</si>
  <si>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</si>
  <si>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</si>
  <si>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</si>
  <si>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</si>
  <si>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</si>
  <si>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</si>
  <si>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</si>
  <si>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</si>
  <si>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</si>
  <si>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</si>
  <si>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</si>
  <si>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</si>
  <si>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</si>
  <si>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</si>
  <si>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</si>
  <si>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</si>
  <si>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</si>
  <si>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</si>
  <si>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</si>
  <si>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</si>
  <si>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</si>
  <si>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</si>
  <si>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</si>
  <si>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</si>
  <si>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</si>
  <si>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</si>
  <si>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</si>
  <si>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</si>
  <si>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</si>
  <si>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</si>
  <si>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</si>
  <si>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</si>
  <si>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</si>
  <si>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</si>
  <si>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</si>
  <si>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</si>
  <si>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</si>
  <si>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</si>
  <si>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</si>
  <si>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</si>
  <si>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</si>
  <si>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</si>
  <si>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</si>
  <si>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</si>
  <si>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</si>
  <si>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</si>
  <si>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</si>
  <si>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</si>
  <si>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</si>
  <si>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</si>
  <si>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</si>
  <si>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</si>
  <si>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</si>
  <si>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</si>
  <si>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</si>
  <si>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</si>
  <si>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</si>
  <si>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</si>
  <si>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</si>
  <si>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</si>
  <si>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</si>
  <si>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</si>
  <si>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</si>
  <si>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</si>
  <si>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</si>
  <si>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</si>
  <si>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</si>
  <si>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</si>
  <si>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</si>
  <si>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</si>
  <si>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</si>
  <si>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</si>
  <si>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</si>
  <si>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</si>
  <si>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</si>
  <si>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</si>
  <si>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</si>
  <si>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</si>
  <si>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</si>
  <si>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</si>
  <si>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</si>
  <si>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</si>
  <si>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</si>
  <si>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</si>
  <si>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</si>
  <si>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</si>
  <si>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</si>
  <si>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</si>
  <si>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</si>
  <si>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</si>
  <si>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</si>
  <si>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</si>
  <si>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</si>
  <si>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</si>
  <si>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</si>
  <si>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</si>
  <si>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</si>
  <si>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</si>
  <si>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</si>
  <si>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</si>
  <si>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</si>
  <si>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</si>
  <si>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</si>
  <si>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</si>
  <si>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</si>
  <si>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</si>
  <si>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</si>
  <si>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</si>
  <si>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</si>
  <si>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</si>
  <si>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</si>
  <si>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</si>
  <si>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</si>
  <si>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</si>
  <si>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</si>
  <si>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</si>
  <si>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</si>
  <si>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</si>
  <si>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</si>
  <si>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</si>
  <si>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</si>
  <si>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</si>
  <si>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</si>
  <si>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</si>
  <si>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</si>
  <si>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</si>
  <si>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</si>
  <si>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</si>
  <si>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</si>
  <si>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</si>
  <si>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</si>
  <si>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</si>
  <si>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</si>
  <si>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</si>
  <si>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</si>
  <si>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</si>
  <si>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</si>
  <si>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</si>
  <si>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</si>
  <si>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</si>
  <si>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</si>
  <si>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</si>
  <si>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</si>
  <si>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</si>
  <si>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</si>
  <si>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</si>
  <si>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</si>
  <si>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</si>
  <si>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</si>
  <si>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</si>
  <si>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</si>
  <si>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</si>
  <si>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</si>
  <si>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</si>
  <si>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</si>
  <si>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</si>
  <si>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</si>
  <si>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</si>
  <si>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</si>
  <si>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</si>
  <si>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</si>
  <si>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</si>
  <si>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</si>
  <si>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</si>
  <si>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</si>
  <si>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</si>
  <si>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</si>
  <si>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</si>
  <si>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</si>
  <si>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</si>
  <si>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</si>
  <si>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</si>
  <si>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</si>
  <si>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</si>
  <si>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</si>
  <si>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</si>
  <si>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</si>
  <si>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</si>
  <si>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</si>
  <si>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</si>
  <si>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</si>
  <si>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</si>
  <si>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</si>
  <si>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</si>
  <si>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</si>
  <si>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</si>
  <si>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</si>
  <si>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</si>
  <si>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</si>
  <si>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</si>
  <si>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</si>
  <si>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</si>
  <si>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</si>
  <si>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</si>
  <si>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</si>
  <si>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</si>
  <si>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</si>
  <si>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</si>
  <si>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</si>
  <si>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</si>
  <si>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</si>
  <si>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</si>
  <si>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</si>
  <si>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</si>
  <si>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</si>
  <si>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</si>
  <si>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</si>
  <si>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</si>
  <si>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</si>
  <si>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</si>
  <si>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</si>
  <si>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</si>
  <si>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</si>
  <si>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</si>
  <si>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</si>
  <si>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</si>
  <si>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</si>
  <si>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</si>
  <si>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</si>
  <si>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</si>
  <si>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</si>
  <si>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</si>
  <si>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</si>
  <si>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</si>
  <si>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</si>
  <si>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</si>
  <si>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</si>
  <si>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</si>
  <si>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</si>
  <si>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</si>
  <si>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</si>
  <si>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</si>
  <si>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</si>
  <si>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</si>
  <si>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</si>
  <si>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</si>
  <si>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</si>
  <si>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</si>
  <si>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</si>
  <si>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</si>
  <si>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</si>
  <si>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</si>
  <si>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</si>
  <si>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</si>
  <si>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</si>
  <si>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</si>
  <si>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</si>
  <si>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</si>
  <si>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</si>
  <si>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</si>
  <si>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</si>
  <si>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</si>
  <si>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</si>
  <si>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</si>
  <si>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</si>
  <si>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</si>
  <si>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</si>
  <si>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</si>
  <si>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</si>
  <si>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</si>
  <si>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</si>
  <si>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</si>
  <si>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</si>
  <si>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</si>
  <si>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</si>
  <si>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</si>
  <si>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</si>
  <si>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</si>
  <si>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</si>
  <si>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</si>
  <si>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</si>
  <si>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</si>
  <si>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</si>
  <si>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</si>
  <si>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</si>
  <si>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</si>
  <si>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</si>
  <si>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</si>
  <si>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</si>
  <si>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</si>
  <si>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</si>
  <si>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</si>
  <si>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</si>
  <si>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</si>
  <si>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</si>
  <si>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</si>
  <si>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</si>
  <si>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</si>
  <si>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</si>
  <si>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</si>
  <si>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</si>
  <si>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</si>
  <si>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</si>
  <si>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</si>
  <si>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</si>
  <si>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</si>
  <si>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</si>
  <si>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</si>
  <si>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</si>
  <si>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</si>
  <si>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</si>
  <si>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</si>
  <si>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</si>
  <si>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</si>
  <si>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</si>
  <si>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</si>
  <si>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</si>
  <si>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</si>
  <si>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</si>
  <si>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</si>
  <si>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</si>
  <si>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</si>
  <si>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</si>
  <si>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</si>
  <si>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</si>
  <si>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</si>
  <si>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</si>
  <si>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</si>
  <si>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</si>
  <si>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</si>
  <si>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</si>
  <si>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</si>
  <si>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</si>
  <si>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</si>
  <si>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</si>
  <si>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</si>
  <si>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</si>
  <si>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</si>
  <si>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</si>
  <si>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</si>
  <si>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</si>
  <si>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</si>
  <si>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</si>
  <si>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</si>
  <si>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</si>
  <si>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</si>
  <si>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</si>
  <si>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</si>
  <si>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</si>
  <si>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</si>
  <si>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</si>
  <si>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</si>
  <si>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</si>
  <si>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</si>
  <si>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</si>
  <si>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</si>
  <si>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</si>
  <si>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</si>
  <si>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</si>
  <si>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</si>
  <si>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</si>
  <si>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</si>
  <si>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</si>
  <si>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</si>
  <si>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</si>
  <si>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</si>
  <si>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</si>
  <si>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</si>
  <si>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</si>
  <si>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</si>
  <si>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</si>
  <si>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</si>
  <si>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</si>
  <si>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</si>
  <si>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</si>
  <si>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</si>
  <si>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</si>
  <si>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</si>
  <si>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</si>
  <si>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</si>
  <si>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</si>
  <si>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</si>
  <si>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</si>
  <si>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</si>
  <si>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</si>
  <si>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</si>
  <si>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</si>
  <si>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</si>
  <si>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</si>
  <si>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</si>
  <si>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</si>
  <si>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</si>
  <si>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</si>
  <si>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</si>
  <si>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</si>
  <si>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</si>
  <si>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</si>
  <si>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</si>
  <si>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</si>
  <si>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</si>
  <si>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</si>
  <si>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</si>
  <si>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</si>
  <si>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</si>
  <si>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</si>
  <si>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</si>
  <si>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</si>
  <si>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</si>
  <si>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</si>
  <si>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</si>
  <si>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</si>
  <si>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</si>
  <si>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</si>
  <si>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</si>
  <si>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</si>
  <si>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</si>
  <si>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</si>
  <si>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</si>
  <si>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</si>
  <si>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</si>
  <si>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</si>
  <si>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</si>
  <si>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</si>
  <si>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</si>
  <si>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</si>
  <si>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</si>
  <si>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</si>
  <si>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</si>
  <si>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</si>
  <si>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</si>
  <si>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</si>
  <si>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</si>
  <si>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</si>
  <si>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</si>
  <si>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</si>
  <si>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</si>
  <si>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</si>
  <si>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</si>
  <si>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</si>
  <si>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</si>
  <si>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</si>
  <si>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</si>
  <si>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</si>
  <si>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</si>
  <si>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</si>
  <si>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</si>
  <si>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</si>
  <si>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</si>
  <si>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</si>
  <si>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</si>
  <si>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</si>
  <si>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</si>
  <si>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</si>
  <si>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</si>
  <si>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</si>
  <si>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</si>
  <si>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</si>
  <si>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</si>
  <si>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</si>
  <si>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</si>
  <si>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</si>
  <si>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</si>
  <si>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</si>
  <si>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</si>
  <si>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</si>
  <si>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</si>
  <si>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</si>
  <si>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</si>
  <si>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</si>
  <si>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</si>
  <si>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</si>
  <si>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</si>
  <si>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</si>
  <si>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</si>
  <si>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</si>
  <si>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</si>
  <si>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</si>
  <si>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</si>
  <si>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</si>
  <si>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</si>
  <si>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</si>
  <si>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</si>
  <si>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</si>
  <si>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</si>
  <si>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</si>
  <si>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</si>
  <si>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</si>
  <si>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</si>
  <si>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</si>
  <si>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</si>
  <si>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</si>
  <si>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</si>
  <si>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</si>
  <si>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</si>
  <si>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</si>
  <si>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</si>
  <si>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</si>
  <si>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</si>
  <si>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</si>
  <si>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</si>
  <si>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</si>
  <si>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</si>
  <si>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</si>
  <si>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</si>
  <si>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</si>
  <si>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</si>
  <si>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</si>
  <si>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</si>
  <si>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</si>
  <si>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</si>
  <si>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</si>
  <si>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</si>
  <si>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</si>
  <si>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</si>
  <si>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</si>
  <si>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</si>
  <si>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</si>
  <si>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</si>
  <si>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</si>
  <si>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</si>
  <si>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</si>
  <si>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</si>
  <si>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</si>
  <si>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</si>
  <si>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</si>
  <si>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</si>
  <si>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</si>
  <si>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</si>
  <si>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</si>
  <si>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</si>
  <si>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</si>
  <si>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</si>
  <si>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</si>
  <si>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</si>
  <si>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</si>
  <si>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</si>
  <si>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</si>
  <si>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</si>
  <si>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</si>
  <si>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</si>
  <si>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</si>
  <si>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</si>
  <si>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</si>
  <si>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</si>
  <si>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</si>
  <si>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</si>
  <si>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</si>
  <si>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</si>
  <si>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</si>
  <si>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</si>
  <si>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</si>
  <si>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</si>
  <si>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</si>
  <si>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</si>
  <si>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</si>
  <si>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</si>
  <si>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</si>
  <si>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</si>
  <si>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</si>
  <si>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</si>
  <si>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</si>
  <si>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</si>
  <si>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</si>
  <si>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</si>
  <si>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</si>
  <si>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</si>
  <si>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</si>
  <si>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</si>
  <si>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</si>
  <si>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</si>
  <si>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</si>
  <si>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</si>
  <si>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</si>
  <si>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</si>
  <si>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</si>
  <si>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</si>
  <si>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</si>
  <si>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</si>
  <si>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</si>
  <si>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</si>
  <si>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</si>
  <si>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</si>
  <si>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</si>
  <si>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</si>
  <si>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</si>
  <si>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</si>
  <si>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</si>
  <si>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</si>
  <si>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</si>
  <si>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</si>
  <si>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</si>
  <si>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</si>
  <si>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</si>
  <si>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</si>
  <si>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</si>
  <si>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</si>
  <si>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</si>
  <si>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</si>
  <si>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</si>
  <si>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</si>
  <si>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</si>
  <si>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</si>
  <si>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</si>
  <si>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</si>
  <si>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</si>
  <si>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</si>
  <si>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</si>
  <si>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</si>
  <si>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</si>
  <si>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</si>
  <si>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</si>
  <si>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</si>
  <si>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</si>
  <si>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</si>
  <si>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</si>
  <si>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</si>
  <si>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</si>
  <si>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</si>
  <si>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</si>
  <si>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</si>
  <si>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</si>
  <si>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</si>
  <si>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</si>
  <si>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</si>
  <si>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</si>
  <si>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</si>
  <si>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</si>
  <si>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</si>
  <si>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</si>
  <si>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</si>
  <si>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</si>
  <si>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</si>
  <si>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</si>
  <si>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</si>
  <si>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</si>
  <si>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</si>
  <si>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</si>
  <si>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</si>
  <si>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</si>
  <si>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</si>
  <si>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</si>
  <si>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</si>
  <si>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</si>
  <si>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</si>
  <si>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</si>
  <si>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</si>
  <si>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</si>
  <si>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</si>
  <si>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</si>
  <si>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</si>
  <si>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</si>
  <si>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</si>
  <si>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</si>
  <si>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</si>
  <si>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</si>
  <si>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</si>
  <si>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</si>
  <si>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</si>
  <si>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</si>
  <si>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</si>
  <si>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</si>
  <si>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</si>
  <si>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</si>
  <si>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</si>
  <si>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</si>
  <si>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</si>
  <si>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</si>
  <si>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</si>
  <si>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</si>
  <si>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</si>
  <si>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</si>
  <si>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</si>
  <si>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</si>
  <si>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</si>
  <si>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</si>
  <si>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</si>
  <si>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</si>
  <si>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</si>
  <si>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</si>
  <si>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</si>
  <si>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</si>
  <si>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</si>
  <si>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</si>
  <si>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</si>
  <si>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</si>
  <si>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</si>
  <si>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</si>
  <si>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</si>
  <si>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</si>
  <si>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</si>
  <si>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</si>
  <si>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</si>
  <si>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</si>
  <si>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</si>
  <si>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</si>
  <si>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</si>
  <si>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</si>
  <si>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</si>
  <si>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</si>
  <si>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</si>
  <si>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</si>
  <si>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</si>
  <si>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</si>
  <si>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</si>
  <si>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</si>
  <si>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</si>
  <si>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</si>
  <si>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</si>
  <si>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</si>
  <si>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</si>
  <si>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</si>
  <si>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</si>
  <si>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</si>
  <si>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</si>
  <si>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</si>
  <si>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</si>
  <si>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</si>
  <si>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</si>
  <si>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</si>
  <si>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</si>
  <si>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</si>
  <si>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</si>
  <si>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</si>
  <si>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</si>
  <si>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</si>
  <si>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</si>
  <si>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</si>
  <si>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</si>
  <si>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</si>
  <si>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</si>
  <si>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</si>
  <si>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</si>
  <si>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</si>
  <si>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</si>
  <si>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</si>
  <si>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</si>
  <si>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</si>
  <si>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</si>
  <si>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</si>
  <si>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</si>
  <si>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</si>
  <si>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</si>
  <si>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</si>
  <si>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</si>
  <si>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</si>
  <si>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</si>
  <si>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</si>
  <si>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</si>
  <si>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</si>
  <si>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</si>
  <si>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</si>
  <si>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</si>
  <si>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</si>
  <si>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</si>
  <si>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</si>
  <si>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</si>
  <si>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</si>
  <si>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</si>
  <si>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</si>
  <si>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</si>
  <si>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</si>
  <si>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</si>
  <si>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</si>
  <si>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</si>
  <si>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</si>
  <si>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</si>
  <si>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</si>
  <si>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</si>
  <si>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</si>
  <si>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</si>
  <si>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</si>
  <si>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</si>
  <si>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</si>
  <si>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</si>
  <si>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</si>
  <si>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</si>
  <si>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</si>
  <si>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</si>
  <si>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</si>
  <si>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</si>
  <si>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</si>
  <si>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</si>
  <si>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</si>
  <si>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</si>
  <si>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</si>
  <si>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</si>
  <si>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</si>
  <si>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</si>
  <si>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</si>
  <si>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</si>
  <si>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</si>
  <si>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</si>
  <si>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</si>
  <si>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</si>
  <si>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</si>
  <si>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</si>
  <si>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</si>
  <si>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</si>
  <si>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</si>
  <si>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</si>
  <si>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</si>
  <si>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</si>
  <si>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</si>
  <si>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</si>
  <si>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</si>
  <si>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</si>
  <si>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</si>
  <si>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</si>
  <si>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</si>
  <si>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</si>
  <si>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</si>
  <si>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</si>
  <si>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</si>
  <si>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</si>
  <si>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</si>
  <si>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</si>
  <si>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</si>
  <si>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</si>
  <si>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</si>
  <si>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</si>
  <si>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</si>
  <si>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</si>
  <si>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</si>
  <si>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</si>
  <si>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</si>
  <si>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</si>
  <si>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</si>
  <si>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</si>
  <si>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</si>
  <si>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</si>
  <si>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</si>
  <si>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</si>
  <si>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</si>
  <si>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</si>
  <si>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</si>
  <si>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</si>
  <si>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</si>
  <si>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</si>
  <si>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</si>
  <si>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</si>
  <si>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</si>
  <si>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</si>
  <si>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</si>
  <si>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</si>
  <si>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</si>
  <si>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</si>
  <si>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</si>
  <si>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</si>
  <si>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</si>
  <si>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</si>
  <si>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</si>
  <si>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</si>
  <si>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</si>
  <si>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</si>
  <si>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</si>
  <si>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</si>
  <si>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</si>
  <si>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</si>
  <si>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</si>
  <si>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</si>
  <si>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</si>
  <si>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</si>
  <si>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</si>
  <si>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</si>
  <si>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</si>
  <si>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</si>
  <si>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</si>
  <si>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</si>
  <si>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</si>
  <si>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</si>
  <si>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</si>
  <si>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</si>
  <si>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</si>
  <si>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</si>
  <si>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</si>
  <si>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</si>
  <si>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</si>
  <si>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</si>
  <si>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</si>
  <si>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</si>
  <si>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</si>
  <si>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</si>
  <si>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</si>
  <si>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</si>
  <si>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</si>
  <si>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</si>
  <si>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</si>
  <si>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</si>
  <si>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</si>
  <si>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</si>
  <si>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</si>
  <si>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</si>
  <si>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</si>
  <si>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</si>
  <si>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</si>
  <si>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</si>
  <si>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</si>
  <si>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</si>
  <si>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</si>
  <si>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</si>
  <si>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</si>
  <si>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</si>
  <si>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</si>
  <si>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</si>
  <si>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</si>
  <si>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</si>
  <si>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</si>
  <si>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</si>
  <si>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</si>
  <si>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</si>
  <si>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</si>
  <si>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</si>
  <si>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</si>
  <si>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</si>
  <si>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</si>
  <si>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</si>
  <si>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</si>
  <si>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</si>
  <si>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</si>
  <si>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</si>
  <si>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</si>
  <si>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</si>
  <si>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</si>
  <si>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</si>
  <si>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</si>
  <si>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</si>
  <si>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</si>
  <si>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</si>
  <si>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</si>
  <si>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</si>
  <si>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</si>
  <si>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</si>
  <si>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</si>
  <si>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</si>
  <si>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</si>
  <si>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</si>
  <si>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</si>
  <si>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</si>
  <si>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</si>
  <si>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</si>
  <si>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</si>
  <si>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</si>
  <si>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</si>
  <si>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</si>
  <si>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</si>
  <si>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</si>
  <si>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</si>
  <si>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</si>
  <si>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</si>
  <si>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</si>
  <si>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</si>
  <si>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</si>
  <si>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</si>
  <si>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</si>
  <si>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</si>
  <si>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</si>
  <si>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</si>
  <si>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</si>
  <si>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</si>
  <si>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</si>
  <si>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</si>
  <si>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</si>
  <si>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</si>
  <si>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</si>
  <si>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</si>
  <si>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</si>
  <si>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</si>
  <si>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</si>
  <si>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</si>
  <si>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</si>
  <si>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</si>
  <si>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</si>
  <si>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</si>
  <si>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</si>
  <si>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</si>
  <si>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</si>
  <si>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</si>
  <si>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</si>
  <si>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</si>
  <si>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</si>
  <si>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</si>
  <si>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</si>
  <si>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</si>
  <si>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</si>
  <si>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</si>
  <si>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</si>
  <si>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</si>
  <si>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</si>
  <si>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</si>
  <si>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</si>
  <si>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</si>
  <si>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</si>
  <si>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</si>
  <si>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</si>
  <si>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</si>
  <si>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</si>
  <si>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</si>
  <si>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</si>
  <si>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</si>
  <si>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</si>
  <si>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</si>
  <si>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</si>
  <si>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</si>
  <si>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</si>
  <si>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</si>
  <si>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</si>
  <si>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</si>
  <si>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</si>
  <si>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</si>
  <si>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</si>
  <si>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</si>
  <si>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</si>
  <si>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</si>
  <si>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</si>
  <si>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</si>
  <si>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</si>
  <si>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</si>
  <si>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</si>
  <si>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</si>
  <si>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</si>
  <si>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</si>
  <si>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</si>
  <si>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</si>
  <si>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</si>
  <si>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</si>
  <si>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</si>
  <si>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</si>
  <si>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</si>
  <si>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</si>
  <si>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</si>
  <si>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</si>
  <si>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</si>
  <si>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</si>
  <si>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</si>
  <si>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</si>
  <si>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</si>
  <si>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</si>
  <si>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</si>
  <si>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</si>
  <si>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</si>
  <si>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</si>
  <si>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</si>
  <si>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</si>
  <si>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</si>
  <si>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</si>
  <si>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</si>
  <si>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</si>
  <si>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</si>
  <si>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</si>
  <si>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</si>
  <si>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</si>
  <si>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</si>
  <si>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</si>
  <si>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</si>
  <si>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</si>
  <si>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</si>
  <si>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</si>
  <si>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</si>
  <si>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</si>
  <si>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</si>
  <si>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</si>
  <si>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</si>
  <si>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</si>
  <si>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</si>
  <si>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</si>
  <si>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</si>
  <si>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</si>
  <si>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</si>
  <si>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</si>
  <si>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</si>
  <si>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</si>
  <si>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</si>
  <si>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</si>
  <si>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</si>
  <si>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</si>
  <si>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</si>
  <si>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</si>
  <si>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</si>
  <si>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</si>
  <si>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</si>
  <si>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</si>
  <si>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</si>
  <si>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</si>
  <si>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</si>
  <si>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</si>
  <si>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</si>
  <si>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</si>
  <si>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</si>
  <si>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</si>
  <si>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</si>
  <si>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</si>
  <si>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</si>
  <si>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</si>
  <si>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</si>
  <si>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</si>
  <si>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</si>
  <si>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</si>
  <si>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</si>
  <si>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</si>
  <si>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</si>
  <si>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</si>
  <si>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</si>
  <si>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</si>
  <si>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</si>
  <si>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</si>
  <si>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</si>
  <si>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</si>
  <si>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</si>
  <si>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</si>
  <si>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</si>
  <si>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</si>
  <si>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</si>
  <si>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</si>
  <si>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</si>
  <si>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</si>
  <si>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</si>
  <si>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</si>
  <si>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</si>
  <si>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</si>
  <si>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</si>
  <si>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</si>
  <si>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</si>
  <si>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</si>
  <si>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</si>
  <si>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</si>
  <si>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</si>
  <si>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</si>
  <si>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</si>
  <si>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</si>
  <si>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</si>
  <si>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</si>
  <si>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</si>
  <si>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</si>
  <si>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</si>
  <si>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</si>
  <si>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</si>
  <si>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</si>
  <si>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</si>
  <si>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</si>
  <si>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</si>
  <si>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</si>
  <si>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</si>
  <si>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</si>
  <si>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</si>
  <si>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</si>
  <si>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</si>
  <si>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</si>
  <si>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</si>
  <si>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</si>
  <si>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</si>
  <si>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</si>
  <si>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</si>
  <si>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</si>
  <si>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</si>
  <si>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</si>
  <si>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</si>
  <si>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</si>
  <si>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</si>
  <si>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</si>
  <si>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</si>
  <si>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</si>
  <si>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</si>
  <si>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</si>
  <si>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</si>
  <si>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</si>
  <si>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</si>
  <si>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</si>
  <si>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</si>
  <si>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</si>
  <si>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</si>
  <si>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</si>
  <si>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</si>
  <si>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</si>
  <si>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</si>
  <si>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</si>
  <si>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</si>
  <si>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</si>
  <si>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</si>
  <si>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</si>
  <si>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</si>
  <si>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</si>
  <si>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</si>
  <si>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</si>
  <si>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</si>
  <si>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</si>
  <si>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</si>
  <si>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</si>
  <si>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</si>
  <si>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</si>
  <si>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</si>
  <si>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</si>
  <si>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</si>
  <si>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</si>
  <si>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</si>
  <si>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</si>
  <si>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</si>
  <si>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</si>
  <si>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</si>
  <si>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</si>
  <si>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</si>
  <si>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</si>
  <si>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</si>
  <si>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</si>
  <si>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</si>
  <si>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</si>
  <si>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</si>
  <si>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</si>
  <si>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</si>
  <si>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</si>
  <si>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</si>
  <si>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</si>
  <si>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</si>
  <si>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</si>
  <si>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</si>
  <si>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</si>
  <si>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</si>
  <si>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</si>
  <si>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</si>
  <si>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</si>
  <si>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</si>
  <si>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</si>
  <si>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</si>
  <si>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</si>
  <si>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</si>
  <si>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</si>
  <si>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</si>
  <si>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</si>
  <si>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</si>
  <si>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</si>
  <si>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</si>
  <si>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</si>
  <si>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</si>
  <si>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</si>
  <si>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</si>
  <si>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</si>
  <si>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</si>
  <si>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</si>
  <si>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</si>
  <si>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</si>
  <si>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</si>
  <si>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</si>
  <si>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</si>
  <si>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</si>
  <si>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</si>
  <si>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</si>
  <si>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</si>
  <si>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</si>
  <si>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</si>
  <si>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</si>
  <si>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</si>
  <si>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</si>
  <si>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</si>
  <si>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</si>
  <si>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</si>
  <si>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</si>
  <si>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</si>
  <si>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</si>
  <si>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</si>
  <si>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</si>
  <si>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</si>
  <si>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</si>
  <si>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</si>
  <si>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</si>
  <si>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</si>
  <si>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</si>
  <si>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</si>
  <si>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</si>
  <si>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</si>
  <si>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</si>
  <si>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</si>
  <si>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</si>
  <si>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</si>
  <si>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</si>
  <si>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</si>
  <si>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</si>
  <si>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</si>
  <si>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</si>
  <si>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</si>
  <si>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</si>
  <si>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</si>
  <si>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</si>
  <si>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</si>
  <si>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</si>
  <si>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</si>
  <si>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</si>
  <si>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</si>
  <si>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</si>
  <si>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</si>
  <si>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</si>
  <si>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</si>
  <si>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</si>
  <si>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</si>
  <si>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</si>
  <si>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</si>
  <si>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</si>
  <si>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</si>
  <si>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</si>
  <si>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</si>
  <si>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</si>
  <si>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</si>
  <si>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</si>
  <si>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</si>
  <si>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</si>
  <si>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</si>
  <si>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</si>
  <si>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</si>
  <si>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</si>
  <si>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</si>
  <si>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</si>
  <si>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</si>
  <si>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</si>
  <si>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</si>
  <si>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</si>
  <si>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</si>
  <si>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</si>
  <si>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</si>
  <si>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</si>
  <si>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</si>
  <si>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</si>
  <si>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</si>
  <si>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</si>
  <si>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</si>
  <si>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</si>
  <si>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</si>
  <si>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</si>
  <si>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</si>
  <si>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</si>
  <si>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</si>
  <si>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</si>
  <si>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</si>
  <si>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</si>
  <si>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</si>
  <si>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</si>
  <si>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</si>
  <si>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</si>
  <si>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</si>
  <si>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</si>
  <si>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</si>
  <si>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</si>
  <si>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</si>
  <si>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</si>
  <si>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</si>
  <si>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</si>
  <si>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</si>
  <si>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</si>
  <si>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</si>
  <si>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</si>
  <si>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</si>
  <si>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</si>
  <si>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</si>
  <si>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</si>
  <si>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</si>
  <si>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</si>
  <si>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</si>
  <si>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</si>
  <si>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</si>
  <si>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</si>
  <si>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</si>
  <si>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</si>
  <si>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</si>
  <si>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</si>
  <si>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</si>
  <si>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</si>
  <si>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</si>
  <si>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</si>
  <si>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</si>
  <si>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</si>
  <si>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</si>
  <si>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</si>
  <si>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</si>
  <si>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</si>
  <si>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</si>
  <si>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</si>
  <si>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</si>
  <si>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</si>
  <si>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</si>
  <si>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</si>
  <si>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</si>
  <si>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</si>
  <si>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</si>
  <si>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</si>
  <si>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</si>
  <si>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</si>
  <si>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</si>
  <si>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</si>
  <si>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</si>
  <si>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</si>
  <si>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</si>
  <si>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</si>
  <si>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</si>
  <si>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</si>
  <si>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</si>
  <si>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</si>
  <si>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</si>
  <si>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</si>
  <si>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</si>
  <si>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</si>
  <si>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</si>
  <si>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</si>
  <si>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</si>
  <si>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</si>
  <si>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</si>
  <si>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</si>
  <si>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</si>
  <si>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</si>
  <si>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</si>
  <si>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</si>
  <si>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</si>
  <si>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</si>
  <si>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</si>
  <si>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</si>
  <si>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</si>
  <si>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</si>
  <si>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</si>
  <si>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</si>
  <si>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</si>
  <si>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</si>
  <si>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</si>
  <si>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</si>
  <si>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</si>
  <si>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</si>
  <si>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</si>
  <si>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</si>
  <si>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</si>
  <si>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</si>
  <si>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</si>
  <si>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</si>
  <si>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</si>
  <si>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</si>
  <si>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</si>
  <si>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</si>
  <si>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</si>
  <si>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</si>
  <si>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</si>
  <si>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</si>
  <si>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</si>
  <si>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</si>
  <si>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</si>
  <si>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</si>
  <si>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</si>
  <si>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</si>
  <si>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</si>
  <si>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</si>
  <si>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</si>
  <si>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</si>
  <si>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</si>
  <si>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</si>
  <si>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</si>
  <si>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</si>
  <si>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</si>
  <si>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</si>
  <si>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</si>
  <si>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</si>
  <si>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</si>
  <si>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</si>
  <si>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</si>
  <si>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</si>
  <si>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</si>
  <si>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</si>
  <si>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</si>
  <si>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</si>
  <si>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</si>
  <si>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</si>
  <si>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</si>
  <si>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</si>
  <si>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</si>
  <si>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</si>
  <si>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</si>
  <si>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</si>
  <si>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</si>
  <si>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</si>
  <si>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</si>
  <si>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</si>
  <si>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</si>
  <si>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</si>
  <si>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</si>
  <si>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</si>
  <si>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</si>
  <si>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</si>
  <si>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</si>
  <si>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</si>
  <si>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</si>
  <si>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</si>
  <si>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</si>
  <si>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</si>
  <si>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</si>
  <si>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</si>
  <si>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</si>
  <si>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</si>
  <si>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</si>
  <si>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</si>
  <si>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</si>
  <si>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</si>
  <si>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</si>
  <si>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</si>
  <si>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</si>
  <si>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</si>
  <si>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</si>
  <si>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</si>
  <si>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</si>
  <si>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</si>
  <si>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</si>
  <si>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</si>
  <si>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</si>
  <si>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</si>
  <si>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</si>
  <si>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</si>
  <si>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</si>
  <si>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</si>
  <si>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</si>
  <si>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</si>
  <si>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</si>
  <si>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</si>
  <si>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</si>
  <si>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</si>
  <si>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</si>
  <si>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</si>
  <si>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</si>
  <si>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</si>
  <si>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</si>
  <si>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</si>
  <si>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</si>
  <si>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</si>
  <si>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</si>
  <si>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</si>
  <si>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</si>
  <si>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</si>
  <si>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</si>
  <si>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</si>
  <si>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</si>
  <si>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</si>
  <si>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</si>
  <si>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</si>
  <si>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</si>
  <si>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</si>
  <si>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</si>
  <si>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</si>
  <si>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</si>
  <si>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</si>
  <si>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</si>
  <si>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</si>
  <si>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</si>
  <si>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</si>
  <si>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</si>
  <si>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</si>
  <si>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</si>
  <si>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</si>
  <si>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</si>
  <si>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</si>
  <si>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</si>
  <si>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</si>
  <si>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</si>
  <si>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</si>
  <si>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</si>
  <si>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</si>
  <si>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</si>
  <si>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</si>
  <si>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</si>
  <si>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</si>
  <si>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</si>
  <si>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</si>
  <si>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</si>
  <si>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</si>
  <si>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</si>
  <si>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</si>
  <si>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</si>
  <si>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</si>
  <si>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</si>
  <si>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</si>
  <si>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</si>
  <si>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</si>
  <si>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</si>
  <si>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</si>
  <si>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</si>
  <si>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</si>
  <si>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</si>
  <si>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</si>
  <si>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</si>
  <si>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</si>
  <si>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</si>
  <si>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</si>
  <si>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</si>
  <si>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</si>
  <si>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</si>
  <si>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</si>
  <si>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</si>
  <si>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</si>
  <si>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</si>
  <si>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</si>
  <si>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</si>
  <si>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</si>
  <si>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</si>
  <si>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</si>
  <si>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</si>
  <si>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</si>
  <si>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</si>
  <si>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</si>
  <si>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</si>
  <si>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</si>
  <si>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</si>
  <si>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</si>
  <si>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</si>
  <si>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</si>
  <si>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</si>
  <si>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</si>
  <si>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</si>
  <si>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</si>
  <si>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</si>
  <si>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</si>
  <si>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</si>
  <si>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</si>
  <si>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</si>
  <si>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</si>
  <si>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</si>
  <si>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</si>
  <si>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</si>
  <si>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</si>
  <si>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</si>
  <si>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</si>
  <si>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</si>
  <si>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</si>
  <si>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</si>
  <si>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</si>
  <si>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</si>
  <si>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</si>
  <si>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</si>
  <si>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</si>
  <si>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</si>
  <si>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</si>
  <si>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</si>
  <si>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</si>
  <si>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</si>
  <si>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</si>
  <si>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</si>
  <si>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</si>
  <si>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</si>
  <si>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</si>
  <si>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</si>
  <si>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</si>
  <si>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</si>
  <si>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</si>
  <si>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</si>
  <si>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</si>
  <si>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</si>
  <si>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</si>
  <si>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</si>
  <si>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</si>
  <si>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</si>
  <si>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</si>
  <si>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</si>
  <si>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</si>
  <si>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</si>
  <si>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</si>
  <si>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</si>
  <si>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</si>
  <si>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</si>
  <si>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</si>
  <si>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</si>
  <si>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</si>
  <si>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</si>
  <si>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</si>
  <si>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</si>
  <si>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</si>
  <si>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</si>
  <si>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</si>
  <si>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</si>
  <si>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</si>
  <si>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</si>
  <si>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</si>
  <si>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</si>
  <si>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</si>
  <si>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</si>
  <si>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</si>
  <si>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</si>
  <si>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</si>
  <si>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</si>
  <si>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</si>
  <si>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</si>
  <si>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</si>
  <si>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</si>
  <si>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</si>
  <si>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</si>
  <si>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</si>
  <si>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</si>
  <si>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</si>
  <si>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</si>
  <si>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</si>
  <si>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</si>
  <si>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</si>
  <si>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</si>
  <si>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</si>
  <si>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</si>
  <si>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</si>
  <si>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</si>
  <si>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</si>
  <si>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</si>
  <si>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</si>
  <si>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</si>
  <si>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</si>
  <si>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</si>
  <si>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</si>
  <si>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</si>
  <si>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</si>
  <si>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</si>
  <si>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</si>
  <si>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</si>
  <si>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</si>
  <si>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</si>
  <si>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</si>
  <si>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</si>
  <si>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</si>
  <si>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</si>
  <si>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</si>
  <si>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</si>
  <si>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</si>
  <si>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</si>
  <si>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</si>
  <si>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</si>
  <si>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</si>
  <si>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</si>
  <si>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</si>
  <si>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</si>
  <si>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</si>
  <si>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</si>
  <si>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</si>
  <si>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</si>
  <si>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</si>
  <si>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</si>
  <si>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</si>
  <si>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</si>
  <si>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</si>
  <si>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</si>
  <si>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</si>
  <si>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</si>
  <si>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</si>
  <si>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</si>
  <si>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</si>
  <si>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</si>
  <si>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</si>
  <si>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</si>
  <si>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</si>
  <si>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</si>
  <si>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</si>
  <si>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</si>
  <si>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</si>
  <si>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</si>
  <si>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</si>
  <si>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</si>
  <si>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</si>
  <si>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</si>
  <si>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</si>
  <si>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</si>
  <si>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</si>
  <si>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</si>
  <si>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</si>
  <si>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</si>
  <si>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</si>
  <si>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</si>
  <si>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</si>
  <si>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</si>
  <si>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</si>
  <si>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</si>
  <si>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</si>
  <si>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</si>
  <si>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</si>
  <si>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</si>
  <si>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</si>
  <si>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</si>
  <si>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</si>
  <si>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</si>
  <si>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</si>
  <si>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</si>
  <si>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</si>
  <si>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</si>
  <si>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</si>
  <si>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</si>
  <si>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</si>
  <si>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</si>
  <si>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</si>
  <si>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</si>
  <si>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</si>
  <si>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</si>
  <si>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</si>
  <si>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</si>
  <si>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</si>
  <si>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</si>
  <si>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</si>
  <si>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</si>
  <si>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</si>
  <si>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</si>
  <si>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</si>
  <si>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</si>
  <si>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</si>
  <si>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</si>
  <si>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</si>
  <si>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</si>
  <si>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</si>
  <si>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</si>
  <si>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</si>
  <si>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</si>
  <si>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</si>
  <si>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</si>
  <si>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</si>
  <si>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</si>
  <si>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</si>
  <si>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</si>
  <si>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</si>
  <si>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</si>
  <si>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</si>
  <si>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</si>
  <si>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</si>
  <si>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</si>
  <si>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</si>
  <si>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</si>
  <si>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</si>
  <si>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</si>
  <si>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</si>
  <si>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</si>
  <si>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</si>
  <si>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</si>
  <si>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</si>
  <si>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</si>
  <si>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</si>
  <si>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</si>
  <si>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</si>
  <si>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</si>
  <si>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</si>
  <si>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</si>
  <si>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</si>
  <si>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</si>
  <si>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</si>
  <si>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</si>
  <si>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</si>
  <si>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</si>
  <si>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</si>
  <si>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</si>
  <si>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</si>
  <si>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</si>
  <si>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</si>
  <si>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</si>
  <si>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</si>
  <si>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</si>
  <si>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</si>
  <si>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</si>
  <si>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</si>
  <si>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</si>
  <si>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</si>
  <si>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</si>
  <si>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</si>
  <si>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</si>
  <si>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</si>
  <si>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</si>
  <si>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</si>
  <si>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</si>
  <si>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</si>
  <si>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</si>
  <si>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</si>
  <si>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</si>
  <si>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</si>
  <si>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</si>
  <si>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</si>
  <si>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</si>
  <si>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</si>
  <si>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</si>
  <si>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</si>
  <si>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</si>
  <si>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</si>
  <si>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</si>
  <si>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</si>
  <si>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</si>
  <si>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</si>
  <si>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</si>
  <si>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</si>
  <si>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</si>
  <si>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</si>
  <si>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</si>
  <si>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</si>
  <si>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</si>
  <si>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</si>
  <si>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</si>
  <si>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</si>
  <si>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</si>
  <si>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</si>
  <si>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</si>
  <si>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</si>
  <si>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</si>
  <si>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</si>
  <si>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</si>
  <si>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</si>
  <si>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</si>
  <si>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</si>
  <si>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</si>
  <si>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</si>
  <si>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</si>
  <si>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</si>
  <si>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</si>
  <si>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</si>
  <si>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</si>
  <si>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</si>
  <si>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</si>
  <si>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</si>
  <si>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</si>
  <si>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</si>
  <si>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</si>
  <si>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</si>
  <si>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</si>
  <si>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</si>
  <si>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</si>
  <si>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</si>
  <si>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</si>
  <si>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</si>
  <si>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</si>
  <si>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</si>
  <si>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</si>
  <si>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</si>
  <si>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</si>
  <si>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</si>
  <si>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</si>
  <si>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</si>
  <si>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</si>
  <si>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</si>
  <si>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</si>
  <si>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</si>
  <si>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</si>
  <si>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</si>
  <si>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</si>
  <si>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</si>
  <si>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</si>
  <si>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</si>
  <si>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</si>
  <si>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</si>
  <si>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</si>
  <si>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</si>
  <si>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</si>
  <si>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</si>
  <si>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</si>
  <si>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</si>
  <si>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</si>
  <si>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</si>
  <si>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</si>
  <si>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</si>
  <si>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</si>
  <si>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</si>
  <si>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</si>
  <si>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</si>
  <si>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</si>
  <si>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</si>
  <si>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</si>
  <si>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</si>
  <si>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</si>
  <si>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</si>
  <si>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</si>
  <si>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</si>
  <si>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</si>
  <si>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</si>
  <si>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</si>
  <si>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</si>
  <si>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</si>
  <si>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</si>
  <si>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</si>
  <si>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</si>
  <si>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</si>
  <si>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</si>
  <si>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</si>
  <si>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</si>
  <si>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</si>
  <si>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</si>
  <si>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</si>
  <si>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</si>
  <si>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</si>
  <si>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</si>
  <si>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</si>
  <si>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</si>
  <si>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</si>
  <si>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</si>
  <si>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</si>
  <si>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</si>
  <si>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</si>
  <si>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</si>
  <si>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</si>
  <si>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</si>
  <si>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</si>
  <si>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</si>
  <si>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</si>
  <si>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</si>
  <si>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</si>
  <si>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</si>
  <si>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</si>
  <si>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</si>
  <si>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</si>
  <si>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</si>
  <si>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</si>
  <si>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</si>
  <si>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</si>
  <si>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</si>
  <si>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</si>
  <si>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</si>
  <si>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</si>
  <si>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</si>
  <si>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</si>
  <si>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</si>
  <si>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</si>
  <si>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</si>
  <si>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</si>
  <si>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</si>
  <si>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</si>
  <si>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</si>
  <si>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</si>
  <si>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</si>
  <si>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</si>
  <si>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</si>
  <si>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</si>
  <si>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</si>
  <si>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</si>
  <si>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</si>
  <si>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</si>
  <si>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</si>
  <si>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</si>
  <si>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</si>
  <si>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</si>
  <si>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</si>
  <si>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</si>
  <si>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</si>
  <si>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</si>
  <si>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</si>
  <si>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</si>
  <si>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</si>
  <si>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</si>
  <si>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</si>
  <si>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</si>
  <si>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</si>
  <si>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</si>
  <si>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</si>
  <si>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</si>
  <si>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</si>
  <si>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</si>
  <si>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</si>
  <si>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</si>
  <si>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</si>
  <si>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</si>
  <si>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</si>
  <si>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</si>
  <si>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</si>
  <si>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</si>
  <si>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</si>
  <si>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</si>
  <si>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</si>
  <si>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</si>
  <si>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</si>
  <si>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</si>
  <si>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</si>
  <si>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</si>
  <si>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</si>
  <si>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</si>
  <si>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</si>
  <si>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</si>
  <si>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</si>
  <si>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</si>
  <si>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</si>
  <si>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</si>
  <si>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</si>
  <si>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</si>
  <si>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</si>
  <si>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</si>
  <si>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</si>
  <si>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</si>
  <si>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</si>
  <si>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</si>
  <si>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</si>
  <si>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</si>
  <si>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</si>
  <si>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</si>
  <si>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</si>
  <si>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</si>
  <si>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</si>
  <si>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</si>
  <si>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</si>
  <si>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</si>
  <si>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</si>
  <si>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</si>
  <si>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</si>
  <si>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</si>
  <si>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</si>
  <si>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</si>
  <si>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</si>
  <si>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</si>
  <si>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</si>
  <si>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</si>
  <si>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</si>
  <si>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</si>
  <si>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</si>
  <si>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</si>
  <si>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</si>
  <si>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</si>
  <si>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</si>
  <si>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</si>
  <si>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</si>
  <si>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</si>
  <si>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</si>
  <si>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</si>
  <si>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</si>
  <si>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</si>
  <si>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</si>
  <si>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</si>
  <si>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</si>
  <si>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</si>
  <si>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</si>
  <si>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</si>
  <si>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</si>
  <si>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</si>
  <si>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</si>
  <si>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</si>
  <si>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</si>
  <si>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</si>
  <si>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</si>
  <si>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</si>
  <si>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</si>
  <si>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</si>
  <si>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</si>
  <si>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</si>
  <si>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</si>
  <si>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</si>
  <si>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</si>
  <si>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</si>
  <si>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</si>
  <si>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</si>
  <si>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</si>
  <si>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</si>
  <si>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</si>
  <si>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</si>
  <si>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</si>
  <si>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</si>
  <si>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</si>
  <si>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</si>
  <si>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</si>
  <si>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</si>
  <si>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</si>
  <si>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</si>
  <si>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</si>
  <si>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</si>
  <si>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</si>
  <si>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</si>
  <si>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</si>
  <si>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</si>
  <si>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</si>
  <si>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</si>
  <si>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</si>
  <si>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</si>
  <si>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</si>
  <si>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</si>
  <si>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</si>
  <si>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</si>
  <si>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</si>
  <si>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</si>
  <si>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</si>
  <si>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</si>
  <si>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</si>
  <si>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</si>
  <si>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</si>
  <si>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</si>
  <si>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</si>
  <si>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</si>
  <si>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</si>
  <si>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</si>
  <si>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</si>
  <si>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</si>
  <si>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</si>
  <si>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</si>
  <si>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</si>
  <si>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</si>
  <si>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</si>
  <si>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</si>
  <si>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</si>
  <si>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</si>
  <si>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</si>
  <si>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</si>
  <si>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</si>
  <si>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</si>
  <si>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</si>
  <si>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</si>
  <si>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</si>
  <si>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</si>
  <si>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</si>
  <si>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</si>
  <si>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</si>
  <si>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</si>
  <si>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</si>
  <si>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</si>
  <si>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</si>
  <si>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</si>
  <si>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</si>
  <si>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</si>
  <si>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</si>
  <si>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</si>
  <si>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</si>
  <si>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</si>
  <si>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</si>
  <si>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</si>
  <si>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</si>
  <si>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</si>
  <si>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</si>
  <si>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</si>
  <si>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</si>
  <si>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</si>
  <si>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</si>
  <si>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</si>
  <si>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</si>
  <si>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</si>
  <si>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</si>
  <si>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</si>
  <si>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</si>
  <si>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</si>
  <si>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</si>
  <si>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</si>
  <si>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</si>
  <si>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</si>
  <si>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</si>
  <si>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</si>
  <si>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</si>
  <si>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</si>
  <si>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</si>
  <si>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</si>
  <si>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</si>
  <si>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</si>
  <si>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</si>
  <si>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</si>
  <si>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</si>
  <si>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</si>
  <si>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</si>
  <si>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</si>
  <si>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</si>
  <si>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</si>
  <si>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</si>
  <si>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</si>
  <si>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</si>
  <si>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</si>
  <si>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</si>
  <si>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</si>
  <si>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</si>
  <si>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</si>
  <si>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</si>
  <si>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</si>
  <si>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</si>
  <si>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</si>
  <si>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</si>
  <si>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</si>
  <si>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</si>
  <si>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</si>
  <si>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</si>
  <si>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</si>
  <si>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</si>
  <si>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</si>
  <si>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</si>
  <si>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</si>
  <si>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</si>
  <si>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</si>
  <si>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</si>
  <si>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</si>
  <si>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</si>
  <si>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</si>
  <si>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</si>
  <si>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</si>
  <si>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</si>
  <si>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</si>
  <si>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</si>
  <si>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</si>
  <si>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</si>
  <si>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</si>
  <si>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</si>
  <si>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</si>
  <si>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</si>
  <si>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</si>
  <si>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</si>
  <si>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</si>
  <si>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</si>
  <si>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</si>
  <si>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</si>
  <si>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</si>
  <si>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</si>
  <si>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</si>
  <si>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</si>
  <si>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</si>
  <si>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</si>
  <si>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</si>
  <si>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</si>
  <si>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</si>
  <si>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</si>
  <si>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</si>
  <si>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</si>
  <si>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</si>
  <si>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</si>
  <si>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</si>
  <si>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</si>
  <si>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</si>
  <si>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</si>
  <si>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</si>
  <si>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</si>
  <si>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</si>
  <si>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</si>
  <si>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</si>
  <si>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</si>
  <si>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</si>
  <si>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</si>
  <si>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</si>
  <si>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</si>
  <si>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</si>
  <si>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</si>
  <si>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</si>
  <si>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</si>
  <si>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</si>
  <si>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</si>
  <si>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</si>
  <si>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</si>
  <si>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</si>
  <si>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</si>
  <si>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</si>
  <si>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</si>
  <si>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</si>
  <si>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</si>
  <si>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</si>
  <si>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</si>
  <si>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</si>
  <si>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</si>
  <si>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</si>
  <si>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</si>
  <si>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</si>
  <si>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</si>
  <si>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</si>
  <si>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</si>
  <si>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</si>
  <si>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</si>
  <si>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</si>
  <si>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</si>
  <si>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</si>
  <si>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</si>
  <si>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</si>
  <si>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</si>
  <si>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</si>
  <si>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</si>
  <si>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</si>
  <si>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</si>
  <si>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</si>
  <si>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</si>
  <si>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</si>
  <si>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</si>
  <si>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</si>
  <si>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</si>
  <si>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</si>
  <si>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</si>
  <si>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</si>
  <si>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</si>
  <si>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</si>
  <si>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</si>
  <si>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</si>
  <si>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</si>
  <si>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</si>
  <si>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</si>
  <si>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</si>
  <si>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</si>
  <si>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</si>
  <si>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</si>
  <si>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</si>
  <si>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</si>
  <si>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</si>
  <si>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</si>
  <si>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</si>
  <si>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</si>
  <si>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</si>
  <si>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</si>
  <si>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</si>
  <si>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</si>
  <si>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</si>
  <si>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</si>
  <si>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</si>
  <si>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</si>
  <si>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</si>
  <si>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</si>
  <si>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</si>
  <si>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</si>
  <si>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</si>
  <si>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</si>
  <si>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</si>
  <si>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</si>
  <si>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</si>
  <si>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</si>
  <si>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</si>
  <si>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</si>
  <si>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</si>
  <si>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</si>
  <si>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</si>
  <si>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</si>
  <si>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</si>
  <si>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</si>
  <si>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</si>
  <si>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</si>
  <si>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</si>
  <si>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</si>
  <si>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</si>
  <si>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</si>
  <si>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</si>
  <si>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</si>
  <si>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</si>
  <si>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</si>
  <si>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</si>
  <si>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</si>
  <si>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</si>
  <si>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</si>
  <si>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</si>
  <si>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</si>
  <si>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</si>
  <si>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</si>
  <si>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</si>
  <si>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</si>
  <si>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</si>
  <si>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</si>
  <si>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</si>
  <si>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</si>
  <si>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</si>
  <si>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</si>
  <si>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</si>
  <si>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</si>
  <si>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</si>
  <si>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</si>
  <si>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</si>
  <si>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</si>
  <si>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</si>
  <si>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</si>
  <si>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</si>
  <si>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</si>
  <si>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</si>
  <si>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</si>
  <si>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</si>
  <si>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</si>
  <si>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</si>
  <si>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</si>
  <si>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</si>
  <si>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</si>
  <si>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</si>
  <si>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</si>
  <si>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</si>
  <si>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</si>
  <si>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</si>
  <si>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</si>
  <si>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</si>
  <si>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</si>
  <si>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</si>
  <si>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</si>
  <si>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</si>
  <si>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</si>
  <si>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</si>
  <si>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</si>
  <si>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</si>
  <si>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</si>
  <si>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</si>
  <si>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</si>
  <si>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</si>
  <si>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</si>
  <si>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</si>
  <si>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</si>
  <si>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</si>
  <si>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</si>
  <si>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</si>
  <si>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</si>
  <si>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</si>
  <si>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</si>
  <si>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</si>
  <si>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</si>
  <si>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</si>
  <si>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</si>
  <si>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</si>
  <si>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</si>
  <si>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</si>
  <si>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</si>
  <si>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</si>
  <si>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</si>
  <si>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</si>
  <si>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</si>
  <si>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</si>
  <si>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</si>
  <si>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</si>
  <si>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</si>
  <si>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</si>
  <si>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</si>
  <si>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</si>
  <si>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</si>
  <si>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</si>
  <si>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</si>
  <si>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</si>
  <si>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</si>
  <si>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</si>
  <si>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</si>
  <si>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</si>
  <si>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</si>
  <si>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</si>
  <si>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</si>
  <si>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</si>
  <si>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</si>
  <si>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</si>
  <si>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</si>
  <si>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</si>
  <si>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</si>
  <si>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</si>
  <si>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</si>
  <si>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</si>
  <si>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</si>
  <si>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</si>
  <si>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</si>
  <si>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</si>
  <si>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</si>
  <si>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</si>
  <si>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</si>
  <si>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</si>
  <si>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</si>
  <si>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</si>
  <si>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</si>
  <si>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</si>
  <si>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</si>
  <si>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</si>
  <si>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</si>
  <si>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</si>
  <si>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</si>
  <si>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</si>
  <si>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</si>
  <si>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</si>
  <si>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</si>
  <si>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</si>
  <si>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</si>
  <si>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</si>
  <si>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</si>
  <si>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</si>
  <si>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</si>
  <si>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</si>
  <si>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</si>
  <si>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</si>
  <si>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</si>
  <si>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</si>
  <si>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</si>
  <si>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</si>
  <si>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</si>
  <si>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</si>
  <si>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</si>
  <si>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</si>
  <si>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</si>
  <si>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</si>
  <si>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</si>
  <si>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</si>
  <si>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</si>
  <si>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</si>
  <si>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</si>
  <si>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</si>
  <si>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</si>
  <si>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</si>
  <si>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</si>
  <si>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</si>
  <si>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</si>
  <si>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</si>
  <si>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</si>
  <si>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</si>
  <si>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</si>
  <si>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</si>
  <si>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</si>
  <si>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</si>
  <si>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</si>
  <si>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</si>
  <si>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</si>
  <si>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</si>
  <si>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</si>
  <si>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</si>
  <si>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</si>
  <si>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</si>
  <si>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</si>
  <si>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</si>
  <si>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</si>
  <si>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</si>
  <si>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</si>
  <si>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</si>
  <si>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</si>
  <si>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</si>
  <si>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</si>
  <si>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</si>
  <si>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</si>
  <si>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</si>
  <si>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</si>
  <si>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</si>
  <si>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</si>
  <si>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</si>
  <si>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</si>
  <si>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</si>
  <si>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</si>
  <si>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</si>
  <si>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</si>
  <si>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</si>
  <si>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</si>
  <si>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</si>
  <si>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</si>
  <si>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</si>
  <si>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</si>
  <si>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</si>
  <si>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</si>
  <si>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</si>
  <si>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</si>
  <si>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</si>
  <si>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</si>
  <si>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</si>
  <si>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</si>
  <si>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</si>
  <si>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</si>
  <si>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</si>
  <si>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</si>
  <si>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</si>
  <si>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</si>
  <si>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</si>
  <si>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</si>
  <si>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</si>
  <si>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</si>
  <si>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</si>
  <si>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</si>
  <si>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</si>
  <si>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</si>
  <si>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</si>
  <si>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</si>
  <si>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</si>
  <si>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</si>
  <si>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</si>
  <si>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</si>
  <si>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</si>
  <si>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</si>
  <si>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</si>
  <si>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</si>
  <si>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</si>
  <si>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</si>
  <si>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</si>
  <si>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</si>
  <si>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</si>
  <si>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</si>
  <si>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</si>
  <si>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</si>
  <si>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</si>
  <si>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</si>
  <si>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</si>
  <si>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</si>
  <si>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</si>
  <si>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</si>
  <si>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</si>
  <si>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</si>
  <si>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</si>
  <si>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</si>
  <si>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</si>
  <si>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</si>
  <si>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</si>
  <si>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</si>
  <si>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</si>
  <si>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</si>
  <si>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</si>
  <si>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</si>
  <si>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</si>
  <si>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</si>
  <si>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</si>
  <si>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</si>
  <si>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</si>
  <si>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</si>
  <si>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</si>
  <si>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</si>
  <si>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</si>
  <si>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</si>
  <si>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</si>
  <si>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</si>
  <si>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</si>
  <si>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</si>
  <si>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</si>
  <si>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</si>
  <si>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</si>
  <si>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</si>
  <si>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</si>
  <si>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</si>
  <si>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</si>
  <si>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</si>
  <si>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</si>
  <si>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</si>
  <si>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</si>
  <si>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</si>
  <si>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</si>
  <si>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</si>
  <si>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</si>
  <si>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</si>
  <si>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</si>
  <si>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</si>
  <si>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</si>
  <si>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</si>
  <si>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</si>
  <si>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</si>
  <si>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</si>
  <si>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</si>
  <si>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</si>
  <si>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</si>
  <si>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</si>
  <si>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</si>
  <si>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</si>
  <si>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</si>
  <si>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</si>
  <si>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</si>
  <si>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</si>
  <si>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</si>
  <si>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</si>
  <si>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</si>
  <si>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</si>
  <si>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</si>
  <si>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</si>
  <si>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</si>
  <si>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</si>
  <si>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</si>
  <si>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</si>
  <si>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</si>
  <si>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</si>
  <si>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</si>
  <si>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</si>
  <si>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</si>
  <si>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</si>
  <si>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</si>
  <si>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</si>
  <si>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</si>
  <si>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</si>
  <si>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</si>
  <si>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</si>
  <si>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</si>
  <si>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</si>
  <si>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</si>
  <si>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</si>
  <si>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</si>
  <si>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</si>
  <si>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</si>
  <si>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</si>
  <si>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</si>
  <si>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</si>
  <si>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</si>
  <si>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</si>
  <si>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</si>
  <si>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</si>
  <si>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</si>
  <si>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</si>
  <si>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</si>
  <si>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</si>
  <si>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</si>
  <si>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</si>
  <si>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</si>
  <si>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</si>
  <si>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</si>
  <si>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</si>
  <si>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</si>
  <si>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</si>
  <si>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</si>
  <si>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</si>
  <si>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</si>
  <si>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</si>
  <si>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</si>
  <si>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</si>
  <si>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</si>
  <si>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</si>
  <si>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</si>
  <si>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</si>
  <si>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</si>
  <si>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</si>
  <si>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</si>
  <si>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</si>
  <si>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</si>
  <si>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</si>
  <si>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</si>
  <si>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</si>
  <si>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</si>
  <si>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</si>
  <si>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</si>
  <si>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</si>
  <si>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</si>
  <si>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</si>
  <si>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</si>
  <si>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</si>
  <si>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</si>
  <si>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</si>
  <si>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</si>
  <si>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</si>
  <si>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</si>
  <si>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</si>
  <si>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</si>
  <si>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</si>
  <si>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</si>
  <si>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</si>
  <si>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</si>
  <si>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</si>
  <si>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</si>
  <si>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</si>
  <si>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</si>
  <si>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</si>
  <si>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</si>
  <si>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</si>
  <si>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</si>
  <si>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</si>
  <si>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</si>
  <si>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</si>
  <si>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</si>
  <si>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</si>
  <si>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</si>
  <si>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</si>
  <si>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</si>
  <si>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</si>
  <si>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</si>
  <si>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</si>
  <si>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</si>
  <si>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</si>
  <si>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</si>
  <si>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</si>
  <si>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</si>
  <si>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</si>
  <si>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</si>
  <si>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</si>
  <si>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</si>
  <si>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</si>
  <si>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</si>
  <si>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</si>
  <si>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</si>
  <si>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</si>
  <si>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</si>
  <si>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</si>
  <si>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</si>
  <si>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</si>
  <si>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</si>
  <si>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</si>
  <si>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</si>
  <si>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</si>
  <si>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</si>
  <si>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</si>
  <si>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</si>
  <si>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</si>
  <si>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</si>
  <si>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</si>
  <si>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</si>
  <si>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</si>
  <si>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</si>
  <si>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</si>
  <si>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</si>
  <si>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</si>
  <si>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</si>
  <si>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</si>
  <si>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</si>
  <si>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</si>
  <si>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</si>
  <si>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</si>
  <si>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</si>
  <si>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</si>
  <si>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</si>
  <si>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</si>
  <si>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</si>
  <si>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</si>
  <si>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</si>
  <si>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</si>
  <si>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</si>
  <si>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</si>
  <si>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</si>
  <si>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</si>
  <si>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</si>
  <si>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</si>
  <si>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</si>
  <si>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</si>
  <si>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</si>
  <si>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</si>
  <si>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</si>
  <si>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</si>
  <si>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</si>
  <si>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</si>
  <si>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</si>
  <si>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</si>
  <si>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</si>
  <si>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</si>
  <si>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</si>
  <si>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</si>
  <si>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</si>
  <si>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</si>
  <si>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</si>
  <si>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</si>
  <si>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</si>
  <si>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</si>
  <si>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</si>
  <si>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</si>
  <si>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</si>
  <si>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</si>
  <si>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</si>
  <si>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</si>
  <si>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</si>
  <si>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</si>
  <si>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</si>
  <si>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</si>
  <si>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</si>
  <si>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</si>
  <si>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</si>
  <si>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</si>
  <si>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</si>
  <si>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</si>
  <si>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</si>
  <si>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</si>
  <si>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</si>
  <si>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</si>
  <si>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</si>
  <si>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</si>
  <si>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</si>
  <si>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</si>
  <si>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</si>
  <si>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</si>
  <si>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</si>
  <si>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</si>
  <si>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</si>
  <si>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</si>
  <si>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</si>
  <si>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</si>
  <si>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</si>
  <si>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</si>
  <si>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</si>
  <si>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</si>
  <si>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</si>
  <si>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</si>
  <si>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</si>
  <si>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</si>
  <si>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</si>
  <si>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</si>
  <si>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</si>
  <si>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</si>
  <si>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</si>
  <si>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</si>
  <si>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</si>
  <si>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</si>
  <si>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</si>
  <si>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</si>
  <si>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</si>
  <si>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</si>
  <si>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</si>
  <si>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</si>
  <si>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</si>
  <si>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</si>
  <si>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</si>
  <si>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</si>
  <si>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</si>
  <si>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</si>
  <si>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</si>
  <si>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</si>
  <si>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</si>
  <si>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</si>
  <si>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</si>
  <si>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</si>
  <si>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</si>
  <si>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</si>
  <si>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</si>
  <si>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</si>
  <si>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</si>
  <si>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</si>
  <si>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</si>
  <si>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</si>
  <si>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</si>
  <si>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</si>
  <si>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</si>
  <si>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</si>
  <si>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</si>
  <si>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</si>
  <si>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</si>
  <si>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</si>
  <si>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</si>
  <si>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</si>
  <si>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</si>
  <si>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</si>
  <si>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</si>
  <si>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</si>
  <si>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</si>
  <si>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</si>
  <si>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</si>
  <si>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</si>
  <si>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</si>
  <si>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</si>
  <si>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</si>
  <si>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</si>
  <si>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</si>
  <si>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</si>
  <si>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</si>
  <si>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</si>
  <si>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</si>
  <si>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</si>
  <si>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</si>
  <si>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</si>
  <si>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</si>
  <si>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</si>
  <si>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</si>
  <si>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</si>
  <si>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</si>
  <si>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</si>
  <si>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</si>
  <si>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</si>
  <si>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</si>
  <si>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</si>
  <si>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</si>
  <si>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</si>
  <si>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</si>
  <si>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</si>
  <si>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</si>
  <si>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</si>
  <si>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</si>
  <si>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</si>
  <si>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</si>
  <si>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</si>
  <si>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</si>
  <si>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</si>
  <si>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</si>
  <si>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</si>
  <si>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</si>
  <si>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</si>
  <si>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</si>
  <si>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</si>
  <si>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</si>
  <si>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</si>
  <si>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</si>
  <si>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</si>
  <si>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</si>
  <si>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</si>
  <si>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</si>
  <si>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</si>
  <si>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</si>
  <si>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</si>
  <si>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</si>
  <si>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</si>
  <si>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</si>
  <si>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</si>
  <si>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</si>
  <si>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</si>
  <si>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</si>
  <si>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</si>
  <si>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</si>
  <si>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</si>
  <si>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</si>
  <si>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</si>
  <si>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</si>
  <si>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</si>
  <si>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</si>
  <si>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</si>
  <si>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</si>
  <si>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</si>
  <si>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</si>
  <si>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</si>
  <si>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</si>
  <si>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</si>
  <si>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</si>
  <si>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</si>
  <si>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</si>
  <si>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</si>
  <si>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</si>
  <si>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</si>
  <si>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</si>
  <si>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</si>
  <si>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</si>
  <si>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</si>
  <si>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</si>
  <si>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</si>
  <si>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</si>
  <si>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</si>
  <si>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</si>
  <si>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</si>
  <si>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</si>
  <si>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</si>
  <si>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</si>
  <si>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</si>
  <si>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</si>
  <si>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</si>
  <si>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</si>
  <si>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</si>
  <si>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</si>
  <si>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</si>
  <si>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</si>
  <si>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</si>
  <si>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</si>
  <si>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</si>
  <si>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</si>
  <si>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</si>
  <si>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</si>
  <si>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</si>
  <si>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</si>
  <si>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</si>
  <si>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</si>
  <si>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</si>
  <si>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</si>
  <si>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</si>
  <si>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</si>
  <si>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</si>
  <si>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</si>
  <si>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</si>
  <si>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</si>
  <si>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</si>
  <si>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</si>
  <si>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</si>
  <si>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</si>
  <si>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</si>
  <si>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</si>
  <si>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</si>
  <si>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</si>
  <si>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</si>
  <si>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</si>
  <si>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</si>
  <si>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</si>
  <si>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</si>
  <si>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</si>
  <si>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</si>
  <si>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</si>
  <si>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</si>
  <si>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</si>
  <si>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</si>
  <si>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</si>
  <si>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</si>
  <si>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</si>
  <si>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</si>
  <si>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</si>
  <si>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</si>
  <si>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</si>
  <si>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</si>
  <si>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</si>
  <si>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</si>
  <si>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</si>
  <si>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</si>
  <si>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</si>
  <si>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</si>
  <si>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</si>
  <si>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</si>
  <si>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</si>
  <si>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</si>
  <si>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</si>
  <si>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</si>
  <si>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</si>
  <si>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</si>
  <si>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</si>
  <si>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</si>
  <si>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</si>
  <si>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</si>
  <si>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</si>
  <si>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</si>
  <si>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</si>
  <si>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</si>
  <si>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</si>
  <si>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</si>
  <si>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</si>
  <si>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</si>
  <si>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</si>
  <si>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</si>
  <si>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</si>
  <si>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</si>
  <si>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</si>
  <si>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</si>
  <si>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</si>
  <si>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</si>
  <si>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</si>
  <si>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</si>
  <si>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</si>
  <si>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</si>
  <si>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</si>
  <si>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</si>
  <si>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</si>
  <si>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</si>
  <si>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</si>
  <si>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</si>
  <si>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</si>
  <si>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</si>
  <si>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</si>
  <si>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</si>
  <si>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</si>
  <si>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</si>
  <si>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</si>
  <si>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</si>
  <si>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</si>
  <si>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</si>
  <si>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</si>
  <si>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</si>
  <si>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</si>
  <si>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</si>
  <si>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</si>
  <si>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</si>
  <si>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</si>
  <si>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</si>
  <si>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</si>
  <si>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</si>
  <si>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</si>
  <si>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</si>
  <si>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</si>
  <si>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</si>
  <si>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</si>
  <si>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</si>
  <si>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</si>
  <si>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</si>
  <si>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</si>
  <si>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</si>
  <si>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</si>
  <si>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</si>
  <si>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</si>
  <si>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</si>
  <si>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</si>
  <si>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</si>
  <si>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</si>
  <si>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</si>
  <si>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</si>
  <si>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</si>
  <si>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</si>
  <si>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</si>
  <si>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</si>
  <si>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</si>
  <si>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</si>
  <si>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</si>
  <si>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</si>
  <si>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</si>
  <si>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</si>
  <si>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</si>
  <si>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</si>
  <si>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</si>
  <si>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</si>
  <si>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</si>
  <si>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</si>
  <si>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</si>
  <si>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</si>
  <si>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</si>
  <si>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</si>
  <si>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</si>
  <si>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</si>
  <si>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</si>
  <si>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</si>
  <si>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</si>
  <si>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</si>
  <si>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</si>
  <si>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</si>
  <si>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</si>
  <si>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</si>
  <si>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</si>
  <si>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</si>
  <si>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</si>
  <si>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</si>
  <si>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</si>
  <si>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</si>
  <si>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</si>
  <si>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</si>
  <si>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</si>
  <si>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</si>
  <si>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</si>
  <si>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</si>
  <si>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</si>
  <si>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</si>
  <si>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</si>
  <si>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</si>
  <si>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</si>
  <si>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</si>
  <si>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</si>
  <si>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</si>
  <si>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</si>
  <si>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</si>
  <si>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</si>
  <si>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</si>
  <si>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</si>
  <si>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</si>
  <si>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</si>
  <si>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</si>
  <si>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</si>
  <si>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</si>
  <si>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</si>
  <si>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</si>
  <si>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</si>
  <si>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</si>
  <si>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</si>
  <si>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</si>
  <si>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</si>
  <si>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</si>
  <si>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</si>
  <si>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</si>
  <si>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</si>
  <si>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</si>
  <si>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</si>
  <si>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</si>
  <si>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</si>
  <si>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</si>
  <si>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</si>
  <si>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</si>
  <si>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</si>
  <si>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</si>
  <si>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</si>
  <si>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</si>
  <si>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</si>
  <si>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</si>
  <si>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</si>
  <si>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</si>
  <si>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</si>
  <si>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</si>
  <si>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</si>
  <si>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</si>
  <si>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</si>
  <si>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</si>
  <si>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</si>
  <si>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</si>
  <si>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</si>
  <si>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</si>
  <si>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</si>
  <si>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</si>
  <si>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</si>
  <si>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</si>
  <si>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</si>
  <si>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</si>
  <si>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</si>
  <si>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</si>
  <si>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</si>
  <si>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</si>
  <si>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</si>
  <si>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</si>
  <si>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</si>
  <si>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</si>
  <si>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</si>
  <si>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</si>
  <si>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</si>
  <si>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</si>
  <si>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</si>
  <si>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</si>
  <si>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</si>
  <si>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</si>
  <si>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</si>
  <si>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</si>
  <si>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</si>
  <si>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</si>
  <si>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</si>
  <si>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</si>
  <si>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</si>
  <si>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</si>
  <si>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</si>
  <si>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</si>
  <si>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</si>
  <si>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</si>
  <si>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</si>
  <si>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</si>
  <si>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</si>
  <si>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</si>
  <si>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</si>
  <si>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</si>
  <si>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</si>
  <si>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</si>
  <si>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</si>
  <si>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</si>
  <si>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</si>
  <si>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</si>
  <si>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</si>
  <si>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</si>
  <si>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</si>
  <si>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</si>
  <si>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</si>
  <si>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</si>
  <si>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</si>
  <si>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</si>
  <si>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</si>
  <si>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</si>
  <si>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</si>
  <si>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</si>
  <si>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</si>
  <si>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</si>
  <si>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</si>
  <si>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</si>
  <si>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</si>
  <si>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</si>
  <si>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</si>
  <si>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</si>
  <si>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</si>
  <si>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</si>
  <si>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</si>
  <si>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</si>
  <si>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</si>
  <si>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</si>
  <si>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</si>
  <si>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</si>
  <si>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</si>
  <si>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</si>
  <si>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</si>
  <si>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</si>
  <si>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</si>
  <si>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</si>
  <si>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</si>
  <si>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</si>
  <si>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</si>
  <si>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</si>
  <si>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</si>
  <si>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</si>
  <si>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</si>
  <si>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</si>
  <si>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</si>
  <si>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</si>
  <si>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</si>
  <si>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</si>
  <si>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</si>
  <si>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</si>
  <si>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</si>
  <si>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</si>
  <si>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</si>
  <si>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</si>
  <si>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</si>
  <si>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</si>
  <si>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</si>
  <si>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</si>
  <si>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</si>
  <si>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</si>
  <si>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</si>
  <si>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</si>
  <si>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</si>
  <si>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</si>
  <si>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</si>
  <si>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</si>
  <si>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</si>
  <si>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</si>
  <si>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</si>
  <si>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</si>
  <si>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</si>
  <si>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</si>
  <si>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</si>
  <si>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</si>
  <si>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</si>
  <si>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</si>
  <si>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</si>
  <si>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</si>
  <si>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</si>
  <si>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</si>
  <si>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</si>
  <si>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</si>
  <si>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</si>
  <si>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</si>
  <si>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</si>
  <si>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</si>
  <si>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</si>
  <si>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</si>
  <si>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</si>
  <si>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</si>
  <si>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</si>
  <si>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</si>
  <si>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</si>
  <si>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</si>
  <si>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</si>
  <si>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</si>
  <si>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</si>
  <si>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</si>
  <si>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</si>
  <si>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</si>
  <si>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</si>
  <si>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</si>
  <si>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</si>
  <si>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</si>
  <si>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</si>
  <si>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</si>
  <si>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</si>
  <si>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</si>
  <si>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</si>
  <si>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</si>
  <si>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</si>
  <si>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</si>
  <si>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</si>
  <si>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</si>
  <si>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</si>
  <si>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</si>
  <si>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</si>
  <si>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</si>
  <si>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</si>
  <si>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</si>
  <si>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</si>
  <si>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</si>
  <si>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</si>
  <si>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</si>
  <si>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</si>
  <si>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</si>
  <si>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</si>
  <si>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</si>
  <si>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</si>
  <si>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</si>
  <si>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</si>
  <si>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</si>
  <si>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</si>
  <si>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</si>
  <si>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</si>
  <si>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</si>
  <si>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</si>
  <si>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</si>
  <si>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</si>
  <si>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</si>
  <si>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</si>
  <si>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</si>
  <si>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</si>
  <si>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</si>
  <si>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</si>
  <si>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</si>
  <si>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</si>
  <si>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</si>
  <si>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</si>
  <si>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</si>
  <si>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</si>
  <si>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</si>
  <si>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</si>
  <si>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</si>
  <si>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</si>
  <si>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</si>
  <si>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</si>
  <si>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</si>
  <si>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</si>
  <si>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</si>
  <si>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</si>
  <si>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</si>
  <si>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</si>
  <si>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</si>
  <si>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</si>
  <si>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</si>
  <si>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</si>
  <si>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</si>
  <si>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</si>
  <si>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</si>
  <si>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</si>
  <si>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</si>
  <si>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</si>
  <si>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</si>
  <si>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</si>
  <si>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</si>
  <si>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</si>
  <si>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</si>
  <si>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</si>
  <si>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</si>
  <si>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</si>
  <si>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</si>
  <si>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</si>
  <si>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</si>
  <si>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</si>
  <si>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</si>
  <si>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</si>
  <si>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</si>
  <si>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</si>
  <si>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</si>
  <si>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</si>
  <si>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</si>
  <si>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</si>
  <si>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</si>
  <si>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</si>
  <si>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</si>
  <si>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</si>
  <si>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</si>
  <si>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</si>
  <si>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</si>
  <si>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</si>
  <si>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</si>
  <si>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</si>
  <si>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</si>
  <si>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</si>
  <si>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</si>
  <si>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</si>
  <si>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</si>
  <si>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</si>
  <si>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</si>
  <si>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</si>
  <si>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</si>
  <si>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</si>
  <si>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</si>
  <si>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</si>
  <si>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</si>
  <si>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</si>
  <si>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</si>
  <si>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</si>
  <si>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</si>
  <si>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</si>
  <si>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</si>
  <si>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</si>
  <si>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</si>
  <si>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</si>
  <si>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</si>
  <si>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</si>
  <si>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</si>
  <si>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</si>
  <si>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</si>
  <si>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</si>
  <si>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</si>
  <si>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</si>
  <si>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</si>
  <si>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</si>
  <si>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</si>
  <si>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</si>
  <si>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</si>
  <si>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</si>
  <si>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</si>
  <si>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</si>
  <si>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</si>
  <si>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</si>
  <si>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</si>
  <si>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</si>
  <si>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</si>
  <si>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</si>
  <si>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</si>
  <si>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</si>
  <si>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</si>
  <si>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</si>
  <si>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</si>
  <si>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</si>
  <si>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</si>
  <si>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</si>
  <si>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</si>
  <si>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</si>
  <si>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</si>
  <si>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</si>
  <si>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</si>
  <si>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</si>
  <si>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</si>
  <si>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</si>
  <si>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</si>
  <si>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</si>
  <si>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</si>
  <si>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</si>
  <si>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</si>
  <si>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</si>
  <si>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</si>
  <si>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</si>
  <si>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</si>
  <si>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</si>
  <si>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</si>
  <si>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</si>
  <si>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</si>
  <si>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</si>
  <si>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</si>
  <si>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</si>
  <si>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</si>
  <si>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</si>
  <si>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</si>
  <si>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</si>
  <si>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</si>
  <si>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</si>
  <si>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</si>
  <si>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</si>
  <si>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</si>
  <si>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</si>
  <si>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</si>
  <si>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</si>
  <si>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</si>
  <si>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</si>
  <si>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</si>
  <si>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</si>
  <si>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</si>
  <si>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</si>
  <si>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</si>
  <si>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</si>
  <si>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</si>
  <si>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</si>
  <si>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</si>
  <si>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</si>
  <si>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</si>
  <si>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</si>
  <si>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</si>
  <si>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</si>
  <si>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</si>
  <si>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</si>
  <si>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</si>
  <si>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</si>
  <si>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</si>
  <si>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</si>
  <si>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</si>
  <si>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</si>
  <si>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</si>
  <si>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</si>
  <si>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</si>
  <si>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</si>
  <si>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</si>
  <si>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</si>
  <si>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</si>
  <si>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</si>
  <si>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</si>
  <si>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</si>
  <si>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</si>
  <si>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</si>
  <si>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</si>
  <si>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</si>
  <si>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</si>
  <si>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</si>
  <si>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</si>
  <si>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</si>
  <si>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</si>
  <si>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</si>
  <si>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</si>
  <si>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</si>
  <si>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</si>
  <si>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</si>
  <si>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</si>
  <si>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</si>
  <si>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</si>
  <si>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</si>
  <si>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</si>
  <si>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</si>
  <si>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</si>
  <si>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</si>
  <si>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</si>
  <si>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</si>
  <si>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</si>
  <si>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</si>
  <si>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</si>
  <si>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</si>
  <si>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</si>
  <si>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</si>
  <si>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</si>
  <si>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</si>
  <si>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</si>
  <si>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</si>
  <si>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</si>
  <si>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</si>
  <si>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</si>
  <si>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</si>
  <si>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</si>
  <si>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</si>
  <si>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</si>
  <si>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</si>
  <si>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</si>
  <si>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</si>
  <si>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</si>
  <si>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</si>
  <si>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</si>
  <si>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</si>
  <si>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</si>
  <si>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</si>
  <si>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</si>
  <si>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</si>
  <si>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</si>
  <si>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</si>
  <si>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</si>
  <si>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</si>
  <si>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</si>
  <si>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</si>
  <si>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</si>
  <si>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</si>
  <si>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</si>
  <si>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</si>
  <si>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</si>
  <si>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</si>
  <si>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</si>
  <si>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</si>
  <si>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</si>
  <si>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</si>
  <si>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</si>
  <si>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</si>
  <si>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</si>
  <si>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</si>
  <si>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</si>
  <si>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</si>
  <si>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</si>
  <si>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</si>
  <si>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</si>
  <si>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</si>
  <si>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</si>
  <si>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</si>
  <si>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</si>
  <si>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</si>
  <si>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</si>
  <si>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</si>
  <si>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</si>
  <si>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</si>
  <si>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</si>
  <si>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</si>
  <si>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</si>
  <si>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</si>
  <si>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</si>
  <si>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</si>
  <si>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</si>
  <si>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</si>
  <si>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</si>
  <si>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</si>
  <si>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</si>
  <si>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</si>
  <si>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</si>
  <si>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</si>
  <si>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</si>
  <si>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</si>
  <si>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</si>
  <si>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</si>
  <si>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</si>
  <si>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</si>
  <si>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</si>
  <si>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</si>
  <si>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</si>
  <si>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</si>
  <si>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</si>
  <si>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</si>
  <si>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</si>
  <si>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</si>
  <si>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</si>
  <si>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</si>
  <si>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</si>
  <si>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</si>
  <si>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</si>
  <si>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</si>
  <si>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</si>
  <si>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</si>
  <si>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</si>
  <si>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</si>
  <si>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</si>
  <si>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</si>
  <si>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</si>
  <si>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</si>
  <si>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</si>
  <si>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</si>
  <si>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</si>
  <si>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</si>
  <si>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</si>
  <si>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</si>
  <si>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</si>
  <si>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</si>
  <si>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</si>
  <si>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</si>
  <si>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</si>
  <si>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</si>
  <si>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</si>
  <si>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</si>
  <si>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</si>
  <si>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</si>
  <si>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</si>
  <si>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</si>
  <si>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</si>
  <si>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</si>
  <si>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</si>
  <si>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</si>
  <si>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</si>
  <si>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</si>
  <si>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</si>
  <si>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</si>
  <si>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</si>
  <si>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</si>
  <si>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</si>
  <si>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</si>
  <si>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</si>
  <si>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</si>
  <si>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</si>
  <si>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</si>
  <si>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</si>
  <si>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</si>
  <si>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</si>
  <si>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</si>
  <si>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</si>
  <si>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</si>
  <si>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</si>
  <si>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</si>
  <si>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</si>
  <si>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</si>
  <si>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</si>
  <si>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</si>
  <si>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</si>
  <si>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</si>
  <si>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</si>
  <si>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</si>
  <si>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</si>
  <si>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</si>
  <si>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</si>
  <si>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</si>
  <si>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</si>
  <si>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</si>
  <si>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</si>
  <si>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</si>
  <si>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</si>
  <si>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</si>
  <si>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</si>
  <si>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</si>
  <si>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</si>
  <si>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</si>
  <si>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</si>
  <si>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</si>
  <si>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</si>
  <si>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</si>
  <si>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</si>
  <si>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</si>
  <si>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</si>
  <si>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</si>
  <si>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</si>
  <si>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</si>
  <si>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</si>
  <si>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</si>
  <si>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</si>
  <si>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</si>
  <si>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</si>
  <si>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</si>
  <si>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</si>
  <si>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</si>
  <si>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</si>
  <si>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</si>
  <si>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</si>
  <si>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</si>
  <si>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</si>
  <si>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</si>
  <si>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</si>
  <si>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</si>
  <si>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</si>
  <si>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</si>
  <si>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</si>
  <si>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</si>
  <si>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</si>
  <si>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</si>
  <si>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</si>
  <si>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</si>
  <si>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</si>
  <si>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</si>
  <si>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</si>
  <si>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</si>
  <si>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</si>
  <si>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</si>
  <si>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</si>
  <si>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</si>
  <si>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</si>
  <si>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</si>
  <si>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</si>
  <si>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</si>
  <si>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</si>
  <si>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</si>
  <si>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</si>
  <si>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</si>
  <si>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</si>
  <si>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</si>
  <si>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</si>
  <si>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</si>
  <si>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</si>
  <si>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</si>
  <si>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</si>
  <si>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</si>
  <si>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</si>
  <si>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</si>
  <si>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</si>
  <si>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</si>
  <si>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</si>
  <si>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</si>
  <si>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</si>
  <si>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</si>
  <si>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</si>
  <si>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</si>
  <si>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</si>
  <si>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</si>
  <si>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</si>
  <si>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</si>
  <si>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</si>
  <si>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</si>
  <si>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</si>
  <si>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</si>
  <si>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</si>
  <si>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</si>
  <si>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</si>
  <si>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</si>
  <si>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</si>
  <si>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</si>
  <si>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</si>
  <si>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</si>
  <si>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</si>
  <si>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</si>
  <si>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</si>
  <si>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</si>
  <si>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</si>
  <si>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</si>
  <si>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</si>
  <si>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</si>
  <si>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</si>
  <si>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</si>
  <si>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</si>
  <si>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</si>
  <si>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</si>
  <si>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</si>
  <si>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</si>
  <si>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</si>
  <si>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</si>
  <si>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</si>
  <si>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</si>
  <si>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</si>
  <si>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</si>
  <si>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</si>
  <si>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</si>
  <si>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</si>
  <si>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</si>
  <si>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</si>
  <si>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</si>
  <si>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</si>
  <si>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</si>
  <si>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</si>
  <si>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</si>
  <si>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</si>
  <si>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</si>
  <si>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</si>
  <si>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</si>
  <si>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</si>
  <si>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</si>
  <si>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</si>
  <si>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</si>
  <si>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</si>
  <si>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</si>
  <si>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</si>
  <si>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</si>
  <si>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</si>
  <si>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</si>
  <si>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</si>
  <si>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</si>
  <si>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</si>
  <si>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</si>
  <si>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</si>
  <si>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</si>
  <si>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</si>
  <si>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</si>
  <si>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</si>
  <si>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</si>
  <si>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</si>
  <si>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</si>
  <si>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</si>
  <si>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</si>
  <si>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</si>
  <si>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</si>
  <si>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</si>
  <si>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</si>
  <si>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</si>
  <si>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</si>
  <si>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</si>
  <si>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</si>
  <si>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</si>
  <si>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</si>
  <si>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</si>
  <si>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</si>
  <si>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</si>
  <si>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</si>
  <si>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</si>
  <si>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</si>
  <si>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</si>
  <si>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</si>
  <si>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</si>
  <si>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</si>
  <si>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</si>
  <si>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</si>
  <si>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</si>
  <si>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</si>
  <si>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</si>
  <si>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</si>
  <si>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</si>
  <si>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</si>
  <si>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</si>
  <si>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</si>
  <si>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</si>
  <si>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</si>
  <si>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</si>
  <si>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</si>
  <si>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</si>
  <si>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</si>
  <si>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</si>
  <si>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</si>
  <si>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</si>
  <si>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</si>
  <si>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</si>
  <si>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</si>
  <si>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</si>
  <si>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</si>
  <si>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</si>
  <si>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</si>
  <si>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</si>
  <si>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</si>
  <si>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</si>
  <si>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</si>
  <si>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</si>
  <si>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</si>
  <si>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</si>
  <si>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</si>
  <si>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</si>
  <si>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</si>
  <si>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</si>
  <si>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</si>
  <si>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</si>
  <si>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</si>
  <si>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</si>
  <si>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</si>
  <si>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</si>
  <si>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</si>
  <si>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</si>
  <si>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</si>
  <si>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</si>
  <si>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</si>
  <si>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</si>
  <si>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</si>
  <si>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</si>
  <si>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</si>
  <si>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</si>
  <si>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</si>
  <si>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</si>
  <si>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</si>
  <si>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</si>
  <si>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</si>
  <si>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</si>
  <si>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</si>
  <si>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</si>
  <si>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</si>
  <si>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</si>
  <si>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</si>
  <si>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</si>
  <si>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</si>
  <si>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</si>
  <si>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</si>
  <si>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</si>
  <si>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</si>
  <si>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</si>
  <si>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</si>
  <si>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</si>
  <si>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</si>
  <si>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</si>
  <si>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</si>
  <si>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</si>
  <si>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</si>
  <si>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</si>
  <si>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</si>
  <si>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</si>
  <si>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</si>
  <si>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</si>
  <si>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</si>
  <si>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</si>
  <si>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</si>
  <si>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</si>
  <si>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</si>
  <si>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</si>
  <si>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</si>
  <si>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</si>
  <si>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</si>
  <si>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</si>
  <si>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</si>
  <si>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</si>
  <si>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</si>
  <si>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</si>
  <si>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</si>
  <si>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</si>
  <si>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</si>
  <si>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</si>
  <si>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</si>
  <si>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</si>
  <si>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</si>
  <si>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</si>
  <si>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</si>
  <si>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</si>
  <si>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</si>
  <si>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</si>
  <si>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</si>
  <si>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</si>
  <si>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</si>
  <si>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</si>
  <si>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</si>
  <si>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</si>
  <si>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</si>
  <si>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</si>
  <si>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</si>
  <si>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</si>
  <si>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</si>
  <si>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</si>
  <si>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</si>
  <si>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</si>
  <si>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</si>
  <si>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</si>
  <si>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</si>
  <si>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</si>
  <si>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</si>
  <si>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</si>
  <si>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</si>
  <si>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</si>
  <si>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</si>
  <si>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</si>
  <si>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</si>
  <si>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</si>
  <si>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</si>
  <si>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</si>
  <si>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</si>
  <si>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</si>
  <si>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</si>
  <si>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</si>
  <si>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</si>
  <si>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</si>
  <si>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</si>
  <si>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</si>
  <si>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</si>
  <si>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</si>
  <si>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</si>
  <si>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</si>
  <si>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</si>
  <si>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</si>
  <si>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</si>
  <si>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</si>
  <si>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</si>
  <si>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</si>
  <si>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</si>
  <si>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</si>
  <si>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</si>
  <si>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</si>
  <si>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</si>
  <si>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</si>
  <si>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</si>
  <si>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</si>
  <si>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</si>
  <si>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</si>
  <si>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</si>
  <si>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</si>
  <si>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</si>
  <si>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</si>
  <si>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</si>
  <si>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</si>
  <si>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</si>
  <si>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</si>
  <si>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</si>
  <si>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</si>
  <si>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</si>
  <si>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</si>
  <si>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</si>
  <si>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</si>
  <si>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</si>
  <si>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</si>
  <si>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</si>
  <si>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</si>
  <si>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</si>
  <si>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</si>
  <si>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</si>
  <si>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</si>
  <si>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</si>
  <si>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</si>
  <si>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</si>
  <si>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</si>
  <si>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</si>
  <si>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</si>
  <si>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</si>
  <si>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</si>
  <si>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</si>
  <si>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</si>
  <si>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</si>
  <si>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</si>
  <si>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</si>
  <si>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</si>
  <si>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</si>
  <si>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</si>
  <si>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</si>
  <si>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</si>
  <si>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</si>
  <si>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</si>
  <si>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</si>
  <si>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</si>
  <si>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</si>
  <si>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</si>
  <si>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</si>
  <si>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</si>
  <si>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</si>
  <si>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</si>
  <si>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</si>
  <si>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</si>
  <si>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</si>
  <si>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</si>
  <si>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</si>
  <si>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</si>
  <si>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</si>
  <si>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</si>
  <si>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</si>
  <si>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</si>
  <si>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</si>
  <si>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</si>
  <si>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</si>
  <si>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</si>
  <si>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</si>
  <si>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</si>
  <si>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</si>
  <si>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</si>
  <si>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</si>
  <si>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</si>
  <si>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</si>
  <si>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</si>
  <si>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</si>
  <si>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</si>
  <si>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</si>
  <si>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</si>
  <si>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</si>
  <si>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</si>
  <si>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</si>
  <si>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</si>
  <si>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</si>
  <si>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</si>
  <si>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</si>
  <si>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</si>
  <si>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</si>
  <si>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</si>
  <si>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</si>
  <si>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</si>
  <si>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</si>
  <si>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</si>
  <si>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</si>
  <si>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</si>
  <si>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</si>
  <si>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</si>
  <si>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</si>
  <si>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</si>
  <si>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</si>
  <si>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</si>
  <si>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</si>
  <si>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</si>
  <si>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</si>
  <si>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</si>
  <si>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</si>
  <si>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</si>
  <si>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</si>
  <si>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</si>
  <si>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</si>
  <si>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</si>
  <si>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</si>
  <si>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</si>
  <si>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</si>
  <si>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</si>
  <si>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</si>
  <si>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</si>
  <si>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</si>
  <si>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</si>
  <si>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</si>
  <si>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</si>
  <si>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</si>
  <si>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</si>
  <si>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</si>
  <si>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</si>
  <si>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</si>
  <si>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</si>
  <si>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</si>
  <si>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</si>
  <si>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</si>
  <si>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</si>
  <si>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</si>
  <si>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</si>
  <si>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</si>
  <si>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</si>
  <si>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</si>
  <si>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</si>
  <si>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</si>
  <si>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</si>
  <si>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</si>
  <si>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</si>
  <si>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</si>
  <si>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</si>
  <si>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</si>
  <si>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</si>
  <si>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</si>
  <si>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</si>
  <si>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</si>
  <si>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</si>
  <si>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</si>
  <si>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</si>
  <si>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</si>
  <si>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</si>
  <si>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</si>
  <si>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</si>
  <si>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</si>
  <si>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</si>
  <si>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</si>
  <si>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</si>
  <si>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</si>
  <si>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</si>
  <si>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</si>
  <si>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</si>
  <si>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</si>
  <si>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</si>
  <si>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</si>
  <si>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</si>
  <si>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</si>
  <si>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</si>
  <si>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</si>
  <si>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</si>
  <si>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</si>
  <si>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</si>
  <si>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</si>
  <si>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</si>
  <si>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</si>
  <si>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</si>
  <si>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</si>
  <si>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</si>
  <si>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</si>
  <si>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</si>
  <si>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</si>
  <si>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</si>
  <si>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</si>
  <si>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</si>
  <si>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</si>
  <si>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</si>
  <si>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</si>
  <si>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</si>
  <si>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</si>
  <si>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</si>
  <si>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</si>
  <si>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</si>
  <si>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</si>
  <si>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</si>
  <si>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</si>
  <si>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</si>
  <si>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</si>
  <si>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</si>
  <si>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</si>
  <si>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</si>
  <si>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</si>
  <si>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</si>
  <si>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</si>
  <si>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</si>
  <si>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</si>
  <si>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</si>
  <si>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</si>
  <si>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</si>
  <si>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</si>
  <si>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</si>
  <si>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</si>
  <si>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</si>
  <si>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</si>
  <si>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</si>
  <si>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</si>
  <si>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</si>
  <si>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</si>
  <si>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</si>
  <si>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</si>
  <si>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</si>
  <si>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</si>
  <si>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</si>
  <si>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</si>
  <si>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</si>
  <si>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</si>
  <si>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</si>
  <si>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</si>
  <si>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</si>
  <si>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</si>
  <si>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</si>
  <si>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</si>
  <si>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</si>
  <si>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</si>
  <si>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</si>
  <si>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</si>
  <si>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</si>
  <si>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</si>
  <si>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</si>
  <si>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</si>
  <si>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</si>
  <si>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</si>
  <si>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</si>
  <si>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</si>
  <si>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</si>
  <si>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</si>
  <si>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</si>
  <si>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</si>
  <si>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</si>
  <si>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</si>
  <si>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</si>
  <si>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</si>
  <si>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</si>
  <si>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</si>
  <si>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</si>
  <si>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</si>
  <si>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</si>
  <si>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</si>
  <si>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</si>
  <si>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</si>
  <si>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</si>
  <si>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</si>
  <si>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</si>
  <si>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</si>
  <si>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</si>
  <si>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</si>
  <si>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</si>
  <si>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</si>
  <si>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</si>
  <si>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</si>
  <si>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</si>
  <si>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</si>
  <si>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</si>
  <si>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</si>
  <si>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</si>
  <si>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</si>
  <si>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</si>
  <si>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</si>
  <si>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</si>
  <si>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</si>
  <si>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</si>
  <si>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</si>
  <si>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</si>
  <si>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</si>
  <si>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</si>
  <si>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</si>
  <si>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</si>
  <si>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</si>
  <si>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</si>
  <si>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</si>
  <si>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</si>
  <si>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</si>
  <si>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</si>
  <si>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</si>
  <si>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</si>
  <si>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</si>
  <si>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</si>
  <si>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</si>
  <si>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</si>
  <si>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</si>
  <si>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</si>
  <si>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</si>
  <si>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</si>
  <si>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</si>
  <si>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</si>
  <si>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</si>
  <si>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</si>
  <si>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</si>
  <si>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</si>
  <si>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</si>
  <si>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</si>
  <si>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</si>
  <si>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</si>
  <si>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</si>
  <si>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</si>
  <si>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</si>
  <si>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</si>
  <si>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</si>
  <si>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</si>
  <si>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</si>
  <si>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</si>
  <si>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</si>
  <si>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</si>
  <si>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</si>
  <si>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</si>
  <si>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</si>
  <si>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</si>
  <si>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</si>
  <si>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</si>
  <si>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</si>
  <si>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</si>
  <si>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</si>
  <si>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</si>
  <si>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</si>
  <si>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</si>
  <si>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</si>
  <si>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</si>
  <si>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</si>
  <si>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</si>
  <si>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</si>
  <si>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</si>
  <si>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</si>
  <si>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</si>
  <si>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</si>
  <si>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</si>
  <si>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</si>
  <si>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</si>
  <si>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</si>
  <si>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</si>
  <si>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</si>
  <si>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</si>
  <si>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</si>
  <si>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</si>
  <si>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</si>
  <si>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</si>
  <si>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</si>
  <si>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</si>
  <si>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</si>
  <si>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</si>
  <si>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</si>
  <si>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</si>
  <si>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</si>
  <si>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</si>
  <si>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</si>
  <si>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</si>
  <si>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</si>
  <si>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</si>
  <si>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</si>
  <si>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</si>
  <si>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</si>
  <si>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</si>
  <si>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</si>
  <si>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</si>
  <si>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</si>
  <si>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</si>
  <si>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</si>
  <si>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</si>
  <si>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</si>
  <si>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</si>
  <si>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</si>
  <si>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</si>
  <si>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</si>
  <si>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</si>
  <si>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</si>
  <si>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</si>
  <si>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</si>
  <si>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</si>
  <si>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</si>
  <si>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</si>
  <si>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</si>
  <si>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</si>
  <si>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</si>
  <si>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</si>
  <si>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</si>
  <si>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</si>
  <si>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</si>
  <si>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</si>
  <si>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</si>
  <si>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</si>
  <si>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</si>
  <si>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</si>
  <si>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</si>
  <si>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</si>
  <si>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</si>
  <si>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</si>
  <si>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</si>
  <si>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</si>
  <si>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</si>
  <si>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</si>
  <si>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</si>
  <si>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</si>
  <si>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</si>
  <si>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</si>
  <si>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</si>
  <si>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</si>
  <si>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</si>
  <si>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</si>
  <si>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</si>
  <si>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</si>
  <si>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</si>
  <si>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</si>
  <si>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</si>
  <si>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</si>
  <si>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</si>
  <si>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</si>
  <si>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</si>
  <si>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</si>
  <si>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</si>
  <si>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</si>
  <si>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</si>
  <si>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</si>
  <si>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</si>
  <si>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</si>
  <si>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</si>
  <si>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</si>
  <si>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</si>
  <si>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</si>
  <si>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</si>
  <si>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</si>
  <si>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</si>
  <si>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</si>
  <si>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</si>
  <si>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</si>
  <si>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</si>
  <si>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</si>
  <si>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</si>
  <si>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</si>
  <si>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</si>
  <si>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</si>
  <si>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</si>
  <si>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</si>
  <si>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</si>
  <si>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</si>
  <si>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</si>
  <si>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</si>
  <si>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</si>
  <si>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</si>
  <si>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</si>
  <si>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</si>
  <si>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</si>
  <si>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</si>
  <si>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</si>
  <si>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</si>
  <si>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</si>
  <si>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</si>
  <si>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</si>
  <si>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</si>
  <si>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</si>
  <si>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</si>
  <si>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</si>
  <si>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</si>
  <si>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</si>
  <si>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</si>
  <si>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</si>
  <si>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</si>
  <si>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</si>
  <si>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</si>
  <si>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</si>
  <si>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</si>
  <si>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</si>
  <si>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</si>
  <si>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</si>
  <si>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</si>
  <si>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</si>
  <si>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</si>
  <si>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</si>
  <si>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</si>
  <si>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</si>
  <si>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</si>
  <si>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</si>
  <si>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</si>
  <si>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</si>
  <si>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</si>
  <si>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</si>
  <si>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</si>
  <si>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</si>
  <si>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</si>
  <si>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</si>
  <si>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</si>
  <si>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</si>
  <si>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</si>
  <si>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</si>
  <si>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</si>
  <si>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</si>
  <si>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</si>
  <si>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</si>
  <si>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</si>
  <si>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</si>
  <si>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</si>
  <si>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</si>
  <si>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</si>
  <si>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</si>
  <si>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</si>
  <si>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</si>
  <si>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</si>
  <si>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</si>
  <si>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</si>
  <si>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</si>
  <si>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</si>
  <si>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</si>
  <si>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</si>
  <si>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</si>
  <si>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</si>
  <si>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</si>
  <si>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</si>
  <si>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</si>
  <si>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</si>
  <si>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</si>
  <si>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</si>
  <si>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</si>
  <si>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</si>
  <si>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</si>
  <si>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</si>
  <si>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</si>
  <si>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</si>
  <si>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</si>
  <si>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</si>
  <si>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</si>
  <si>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</si>
  <si>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</si>
  <si>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</si>
  <si>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</si>
  <si>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</si>
  <si>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</si>
  <si>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</si>
  <si>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</si>
  <si>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</si>
  <si>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</si>
  <si>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</si>
  <si>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</si>
  <si>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</si>
  <si>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</si>
  <si>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</si>
  <si>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</si>
  <si>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</si>
  <si>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</si>
  <si>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</si>
  <si>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</si>
  <si>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</si>
  <si>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</si>
  <si>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</si>
  <si>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</si>
  <si>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</si>
  <si>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</si>
  <si>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</si>
  <si>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</si>
  <si>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</si>
  <si>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</si>
  <si>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</si>
  <si>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</si>
  <si>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</si>
  <si>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</si>
  <si>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</si>
  <si>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</si>
  <si>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</si>
  <si>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</si>
  <si>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</si>
  <si>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</si>
  <si>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</si>
  <si>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</si>
  <si>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</si>
  <si>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</si>
  <si>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</si>
  <si>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</si>
  <si>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</si>
  <si>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</si>
  <si>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</si>
  <si>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</si>
  <si>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</si>
  <si>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</si>
  <si>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</si>
  <si>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</si>
  <si>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</si>
  <si>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</si>
  <si>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</si>
  <si>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</si>
  <si>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</si>
  <si>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</si>
  <si>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</si>
  <si>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</si>
  <si>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</si>
  <si>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</si>
  <si>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</si>
  <si>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</si>
  <si>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</si>
  <si>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</si>
  <si>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</si>
  <si>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</si>
  <si>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</si>
  <si>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</si>
  <si>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</si>
  <si>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</si>
  <si>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</si>
  <si>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</si>
  <si>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</si>
  <si>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</si>
  <si>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</si>
  <si>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</si>
  <si>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</si>
  <si>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</si>
  <si>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</si>
  <si>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</si>
  <si>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</si>
  <si>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</si>
  <si>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</si>
  <si>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</si>
  <si>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</si>
  <si>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</si>
  <si>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</si>
  <si>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</si>
  <si>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</si>
  <si>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</si>
  <si>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</si>
  <si>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</si>
  <si>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</si>
  <si>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</si>
  <si>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</si>
  <si>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</si>
  <si>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</si>
  <si>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</si>
  <si>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</si>
  <si>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</si>
  <si>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</si>
  <si>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</si>
  <si>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</si>
  <si>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</si>
  <si>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</si>
  <si>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</si>
  <si>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</si>
  <si>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</si>
  <si>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</si>
  <si>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</si>
  <si>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</si>
  <si>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</si>
  <si>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</si>
  <si>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</si>
  <si>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</si>
  <si>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</si>
  <si>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</si>
  <si>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</si>
  <si>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</si>
  <si>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</si>
  <si>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</si>
  <si>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</si>
  <si>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</si>
  <si>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</si>
  <si>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</si>
  <si>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</si>
  <si>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</si>
  <si>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</si>
  <si>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</si>
  <si>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</si>
  <si>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</si>
  <si>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</si>
  <si>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</si>
  <si>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</si>
  <si>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</si>
  <si>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</si>
  <si>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</si>
  <si>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</si>
  <si>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</si>
  <si>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</si>
  <si>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</si>
  <si>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</si>
  <si>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</si>
  <si>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</si>
  <si>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</si>
  <si>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</si>
  <si>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</si>
  <si>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</si>
  <si>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</si>
  <si>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</si>
  <si>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</si>
  <si>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</si>
  <si>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</si>
  <si>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</si>
  <si>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</si>
  <si>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</si>
  <si>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</si>
  <si>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</si>
  <si>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</si>
  <si>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</si>
  <si>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</si>
  <si>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</si>
  <si>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</si>
  <si>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</si>
  <si>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</si>
  <si>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</si>
  <si>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</si>
  <si>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</si>
  <si>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</si>
  <si>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</si>
  <si>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</si>
  <si>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</si>
  <si>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</si>
  <si>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</si>
  <si>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</si>
  <si>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</si>
  <si>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</si>
  <si>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</si>
  <si>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</si>
  <si>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</si>
  <si>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</si>
  <si>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</si>
  <si>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</si>
  <si>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</si>
  <si>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</si>
  <si>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</si>
  <si>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</si>
  <si>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</si>
  <si>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</si>
  <si>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</si>
  <si>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</si>
  <si>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</si>
  <si>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</si>
  <si>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</si>
  <si>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</si>
  <si>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</si>
  <si>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</si>
  <si>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</si>
  <si>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</si>
  <si>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</si>
  <si>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</si>
  <si>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</si>
  <si>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</si>
  <si>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</si>
  <si>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</si>
  <si>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</si>
  <si>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</si>
  <si>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</si>
  <si>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</si>
  <si>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</si>
  <si>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</si>
  <si>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</si>
  <si>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</si>
  <si>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</si>
  <si>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</si>
  <si>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</si>
  <si>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</si>
  <si>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</si>
  <si>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</si>
  <si>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</si>
  <si>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</si>
  <si>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</si>
  <si>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</si>
  <si>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</si>
  <si>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</si>
  <si>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</si>
  <si>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</si>
  <si>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</si>
  <si>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</si>
  <si>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</si>
  <si>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</si>
  <si>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</si>
  <si>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</si>
  <si>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</si>
  <si>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</si>
  <si>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</si>
  <si>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</si>
  <si>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</si>
  <si>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</si>
  <si>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</si>
  <si>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</si>
  <si>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</si>
  <si>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</si>
  <si>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</si>
  <si>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</si>
  <si>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</si>
  <si>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</si>
  <si>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</si>
  <si>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</si>
  <si>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</si>
  <si>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</si>
  <si>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</si>
  <si>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</si>
  <si>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</si>
  <si>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</si>
  <si>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</si>
  <si>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</si>
  <si>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</si>
  <si>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</si>
  <si>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</si>
  <si>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</si>
  <si>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</si>
  <si>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</si>
  <si>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</si>
  <si>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</si>
  <si>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</si>
  <si>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</si>
  <si>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</si>
  <si>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</si>
  <si>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</si>
  <si>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</si>
  <si>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</si>
  <si>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</si>
  <si>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</si>
  <si>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</si>
  <si>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</si>
  <si>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</si>
  <si>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</si>
  <si>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</si>
  <si>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</si>
  <si>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</si>
  <si>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</si>
  <si>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</si>
  <si>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</si>
  <si>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</si>
  <si>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</si>
  <si>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</si>
  <si>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</si>
  <si>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</si>
  <si>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</si>
  <si>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</si>
  <si>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</si>
  <si>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</si>
  <si>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</si>
  <si>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</si>
  <si>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</si>
  <si>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</si>
  <si>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</si>
  <si>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</si>
  <si>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</si>
  <si>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</si>
  <si>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</si>
  <si>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</si>
  <si>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</si>
  <si>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</si>
  <si>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</si>
  <si>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</si>
  <si>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</si>
  <si>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</si>
  <si>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</si>
  <si>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</si>
  <si>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</si>
  <si>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</si>
  <si>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</si>
  <si>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</si>
  <si>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</si>
  <si>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</si>
  <si>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</si>
  <si>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</si>
  <si>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</si>
  <si>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</si>
  <si>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</si>
  <si>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</si>
  <si>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</si>
  <si>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</si>
  <si>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</si>
  <si>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</si>
  <si>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</si>
  <si>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</si>
  <si>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</si>
  <si>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</si>
  <si>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</si>
  <si>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</si>
  <si>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</si>
  <si>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</si>
  <si>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</si>
  <si>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</si>
  <si>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</si>
  <si>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</si>
  <si>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</si>
  <si>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</si>
  <si>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</si>
  <si>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</si>
  <si>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</si>
  <si>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</si>
  <si>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</si>
  <si>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</si>
  <si>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</si>
  <si>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</si>
  <si>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</si>
  <si>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</si>
  <si>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</si>
  <si>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</si>
  <si>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</si>
  <si>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</si>
  <si>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</si>
  <si>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</si>
  <si>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</si>
  <si>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</si>
  <si>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</si>
  <si>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</si>
  <si>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</si>
  <si>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</si>
  <si>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</si>
  <si>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</si>
  <si>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</si>
  <si>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</si>
  <si>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</si>
  <si>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</si>
  <si>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</si>
  <si>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</si>
  <si>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</si>
  <si>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</si>
  <si>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</si>
  <si>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</si>
  <si>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</si>
  <si>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</si>
  <si>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</si>
  <si>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</si>
  <si>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</si>
  <si>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</si>
  <si>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</si>
  <si>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</si>
  <si>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</si>
  <si>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</si>
  <si>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</si>
  <si>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</si>
  <si>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</si>
  <si>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</si>
  <si>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</si>
  <si>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</si>
  <si>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</si>
  <si>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</si>
  <si>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</si>
  <si>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</si>
  <si>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</si>
  <si>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</si>
  <si>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</si>
  <si>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</si>
  <si>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</si>
  <si>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</si>
  <si>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</si>
  <si>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</si>
  <si>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</si>
  <si>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</si>
  <si>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</si>
  <si>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</si>
  <si>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</si>
  <si>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</si>
  <si>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</si>
  <si>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</si>
  <si>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</si>
  <si>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</si>
  <si>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</si>
  <si>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</si>
  <si>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</si>
  <si>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</si>
  <si>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</si>
  <si>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</si>
  <si>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</si>
  <si>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</si>
  <si>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</si>
  <si>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</si>
  <si>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</si>
  <si>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</si>
  <si>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</si>
  <si>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</si>
  <si>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</si>
  <si>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</si>
  <si>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</si>
  <si>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</si>
  <si>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</si>
  <si>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</si>
  <si>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</si>
  <si>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</si>
  <si>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</si>
  <si>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</si>
  <si>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</si>
  <si>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</si>
  <si>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</si>
  <si>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</si>
  <si>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</si>
  <si>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</si>
  <si>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</si>
  <si>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</si>
  <si>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</si>
  <si>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</si>
  <si>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</si>
  <si>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</si>
  <si>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</si>
  <si>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</si>
  <si>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</si>
  <si>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</si>
  <si>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</si>
  <si>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</si>
  <si>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</si>
  <si>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</si>
  <si>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</si>
  <si>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</si>
  <si>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</si>
  <si>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</si>
  <si>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</si>
  <si>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</si>
  <si>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</si>
  <si>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</si>
  <si>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</si>
  <si>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</si>
  <si>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</si>
  <si>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</si>
  <si>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</si>
  <si>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</si>
  <si>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</si>
  <si>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</si>
  <si>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</si>
  <si>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</si>
  <si>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</si>
  <si>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</si>
  <si>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</si>
  <si>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</si>
  <si>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</si>
  <si>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</si>
  <si>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</si>
  <si>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</si>
  <si>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</si>
  <si>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</si>
  <si>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</si>
  <si>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</si>
  <si>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</si>
  <si>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</si>
  <si>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</si>
  <si>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</si>
  <si>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</si>
  <si>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</si>
  <si>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</si>
  <si>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</si>
  <si>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</si>
  <si>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</si>
  <si>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</si>
  <si>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</si>
  <si>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</si>
  <si>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</si>
  <si>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</si>
  <si>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</si>
  <si>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</si>
  <si>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</si>
  <si>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</si>
  <si>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</si>
  <si>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</si>
  <si>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</si>
  <si>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</si>
  <si>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</si>
  <si>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</si>
  <si>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</si>
  <si>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</si>
  <si>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</si>
  <si>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</si>
  <si>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</si>
  <si>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</si>
  <si>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</si>
  <si>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</si>
  <si>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</si>
  <si>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</si>
  <si>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</si>
  <si>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</si>
  <si>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</si>
  <si>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</si>
  <si>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</si>
  <si>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</si>
  <si>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</si>
  <si>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</si>
  <si>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</si>
  <si>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</si>
  <si>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</si>
  <si>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</si>
  <si>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</si>
  <si>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</si>
  <si>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</si>
  <si>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</si>
  <si>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</si>
  <si>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</si>
  <si>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</si>
  <si>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</si>
  <si>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</si>
  <si>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</si>
  <si>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</si>
  <si>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</si>
  <si>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</si>
  <si>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</si>
  <si>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</si>
  <si>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</si>
  <si>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</si>
  <si>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</si>
  <si>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</si>
  <si>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</si>
  <si>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</si>
  <si>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</si>
  <si>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</si>
  <si>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</si>
  <si>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</si>
  <si>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</si>
  <si>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</si>
  <si>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</si>
  <si>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</si>
  <si>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</si>
  <si>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</si>
  <si>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</si>
  <si>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</si>
  <si>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</si>
  <si>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</si>
  <si>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</si>
  <si>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</si>
  <si>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</si>
  <si>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</si>
  <si>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</si>
  <si>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</si>
  <si>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</si>
  <si>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</si>
  <si>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</si>
  <si>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</si>
  <si>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</si>
  <si>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</si>
  <si>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</si>
  <si>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</si>
  <si>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</si>
  <si>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</si>
  <si>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</si>
  <si>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</si>
  <si>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</si>
  <si>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</si>
  <si>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</si>
  <si>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</si>
  <si>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</si>
  <si>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</si>
  <si>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</si>
  <si>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</si>
  <si>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</si>
  <si>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</si>
  <si>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</si>
  <si>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</si>
  <si>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</si>
  <si>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</si>
  <si>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</si>
  <si>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</si>
  <si>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</si>
  <si>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</si>
  <si>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</si>
  <si>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</si>
  <si>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</si>
  <si>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</si>
  <si>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</si>
  <si>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</si>
  <si>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</si>
  <si>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</si>
  <si>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</si>
  <si>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</si>
  <si>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</si>
  <si>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</si>
  <si>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</si>
  <si>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</si>
  <si>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</si>
  <si>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</si>
  <si>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</si>
  <si>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</si>
  <si>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</si>
  <si>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</si>
  <si>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</si>
  <si>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</si>
  <si>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</si>
  <si>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</si>
  <si>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</si>
  <si>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</si>
  <si>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</si>
  <si>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</si>
  <si>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</si>
  <si>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</si>
  <si>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</si>
  <si>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</si>
  <si>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</si>
  <si>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</si>
  <si>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</si>
  <si>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</si>
  <si>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</si>
  <si>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</si>
  <si>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</si>
  <si>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</si>
  <si>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</si>
  <si>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</si>
  <si>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</si>
  <si>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</si>
  <si>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</si>
  <si>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</si>
  <si>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</si>
  <si>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</si>
  <si>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</si>
  <si>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</si>
  <si>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</si>
  <si>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</si>
  <si>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</si>
  <si>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</si>
  <si>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</si>
  <si>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</si>
  <si>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</si>
  <si>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</si>
  <si>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</si>
  <si>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</si>
  <si>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</si>
  <si>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</si>
  <si>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</si>
  <si>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</si>
  <si>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</si>
  <si>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</si>
  <si>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</si>
  <si>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</si>
  <si>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</si>
  <si>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</si>
  <si>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</si>
  <si>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</si>
  <si>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</si>
  <si>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</si>
  <si>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</si>
  <si>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</si>
  <si>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</si>
  <si>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</si>
  <si>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</si>
  <si>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</si>
  <si>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</si>
  <si>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</si>
  <si>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</si>
  <si>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</si>
  <si>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</si>
  <si>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</si>
  <si>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</si>
  <si>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</si>
  <si>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</si>
  <si>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</si>
  <si>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</si>
  <si>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</si>
  <si>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</si>
  <si>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</si>
  <si>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</si>
  <si>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</si>
  <si>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</si>
  <si>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</si>
  <si>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</si>
  <si>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</si>
  <si>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</si>
  <si>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</si>
  <si>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</si>
  <si>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</si>
  <si>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</si>
  <si>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</si>
  <si>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</si>
  <si>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</si>
  <si>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</si>
  <si>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</si>
  <si>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</si>
  <si>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</si>
  <si>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</si>
  <si>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</si>
  <si>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</si>
  <si>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</si>
  <si>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</si>
  <si>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</si>
  <si>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</si>
  <si>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</si>
  <si>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</si>
  <si>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</si>
  <si>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</si>
  <si>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</si>
  <si>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</si>
  <si>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</si>
  <si>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</si>
  <si>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</si>
  <si>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</si>
  <si>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</si>
  <si>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</si>
  <si>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</si>
  <si>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</si>
  <si>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</si>
  <si>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</si>
  <si>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</si>
  <si>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</si>
  <si>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</si>
  <si>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</si>
  <si>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</si>
  <si>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</si>
  <si>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</si>
  <si>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</si>
  <si>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</si>
  <si>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</si>
  <si>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</si>
  <si>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</si>
  <si>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</si>
  <si>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</si>
  <si>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</si>
  <si>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</si>
  <si>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</si>
  <si>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</si>
  <si>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</si>
  <si>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</si>
  <si>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</si>
  <si>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</si>
  <si>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</si>
  <si>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</si>
  <si>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</si>
  <si>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</si>
  <si>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</si>
  <si>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</si>
  <si>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</si>
  <si>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</si>
  <si>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</si>
  <si>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</si>
  <si>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</si>
  <si>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</si>
  <si>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</si>
  <si>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</si>
  <si>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</si>
  <si>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</si>
  <si>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</si>
  <si>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</si>
  <si>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</si>
  <si>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</si>
  <si>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</si>
  <si>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</si>
  <si>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</si>
  <si>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</si>
  <si>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</si>
  <si>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</si>
  <si>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</si>
  <si>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</si>
  <si>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</si>
  <si>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</si>
  <si>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</si>
  <si>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</si>
  <si>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</si>
  <si>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</si>
  <si>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</si>
  <si>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</si>
  <si>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</si>
  <si>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</si>
  <si>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</si>
  <si>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</si>
  <si>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</si>
  <si>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</si>
  <si>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</si>
  <si>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</si>
  <si>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</si>
  <si>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</si>
  <si>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</si>
  <si>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</si>
  <si>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</si>
  <si>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</si>
  <si>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</si>
  <si>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</si>
  <si>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</si>
  <si>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</si>
  <si>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</si>
  <si>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</si>
  <si>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</si>
  <si>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</si>
  <si>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</si>
  <si>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</si>
  <si>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</si>
  <si>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</si>
  <si>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</si>
  <si>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</si>
  <si>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</si>
  <si>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</si>
  <si>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</si>
  <si>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</si>
  <si>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</si>
  <si>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</si>
  <si>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</si>
  <si>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</si>
  <si>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</si>
  <si>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</si>
  <si>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</si>
  <si>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</si>
  <si>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</si>
  <si>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</si>
  <si>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</si>
  <si>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</si>
  <si>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</si>
  <si>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</si>
  <si>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</si>
  <si>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</si>
  <si>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</si>
  <si>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</si>
  <si>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</si>
  <si>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</si>
  <si>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</si>
  <si>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</si>
  <si>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</si>
  <si>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</si>
  <si>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</si>
  <si>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</si>
  <si>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</si>
  <si>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</si>
  <si>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</si>
  <si>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</si>
  <si>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</si>
  <si>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</si>
  <si>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</si>
  <si>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</si>
  <si>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</si>
  <si>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</si>
  <si>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</si>
  <si>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</si>
  <si>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</si>
  <si>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</si>
  <si>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</si>
  <si>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</si>
  <si>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</si>
  <si>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</si>
  <si>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</si>
  <si>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</si>
  <si>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</si>
  <si>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</si>
  <si>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</si>
  <si>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</si>
  <si>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</si>
  <si>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</si>
  <si>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</si>
  <si>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</si>
  <si>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</si>
  <si>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</si>
  <si>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</si>
  <si>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</si>
  <si>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</si>
  <si>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</si>
  <si>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</si>
  <si>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</si>
  <si>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</si>
  <si>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</si>
  <si>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</si>
  <si>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</si>
  <si>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</si>
  <si>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</si>
  <si>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</si>
  <si>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</si>
  <si>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</si>
  <si>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</si>
  <si>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</si>
  <si>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</si>
  <si>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</si>
  <si>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</si>
  <si>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</si>
  <si>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</si>
  <si>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</si>
  <si>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</si>
  <si>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</si>
  <si>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</si>
  <si>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</si>
  <si>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</si>
  <si>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</si>
  <si>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</si>
  <si>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</si>
  <si>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</si>
  <si>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</si>
  <si>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</si>
  <si>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</si>
  <si>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</si>
  <si>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</si>
  <si>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</si>
  <si>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</si>
  <si>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</si>
  <si>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</si>
  <si>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</si>
  <si>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</si>
  <si>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</si>
  <si>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</si>
  <si>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</si>
  <si>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</si>
  <si>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</si>
  <si>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</si>
  <si>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</si>
  <si>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</si>
  <si>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</si>
  <si>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</si>
  <si>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</si>
  <si>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</si>
  <si>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</si>
  <si>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</si>
  <si>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</si>
  <si>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</si>
  <si>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</si>
  <si>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</si>
  <si>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</si>
  <si>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</si>
  <si>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</si>
  <si>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</si>
  <si>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</si>
  <si>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</si>
  <si>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</si>
  <si>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</si>
  <si>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</si>
  <si>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</si>
  <si>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</si>
  <si>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</si>
  <si>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</si>
  <si>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</si>
  <si>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</si>
  <si>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</si>
  <si>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</si>
  <si>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</si>
  <si>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</si>
  <si>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</si>
  <si>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</si>
  <si>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</si>
  <si>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</si>
  <si>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</si>
  <si>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</si>
  <si>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</si>
  <si>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</si>
  <si>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</si>
  <si>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</si>
  <si>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</si>
  <si>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</si>
  <si>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</si>
  <si>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</si>
  <si>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</si>
  <si>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</si>
  <si>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</si>
  <si>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</si>
  <si>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</si>
  <si>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</si>
  <si>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</si>
  <si>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</si>
  <si>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</si>
  <si>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</si>
  <si>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</si>
  <si>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</si>
  <si>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</si>
  <si>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</si>
  <si>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</si>
  <si>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</si>
  <si>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</si>
  <si>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</si>
  <si>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</si>
  <si>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</si>
  <si>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</si>
  <si>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</si>
  <si>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</si>
  <si>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</si>
  <si>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</si>
  <si>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</si>
  <si>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</si>
  <si>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</si>
  <si>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</si>
  <si>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</si>
  <si>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</si>
  <si>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</si>
  <si>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</si>
  <si>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</si>
  <si>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</si>
  <si>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</si>
  <si>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</si>
  <si>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</si>
  <si>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</si>
  <si>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</si>
  <si>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</si>
  <si>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</si>
  <si>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</si>
  <si>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</si>
  <si>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</si>
  <si>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</si>
  <si>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</si>
  <si>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</si>
  <si>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</si>
  <si>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</si>
  <si>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</si>
  <si>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</si>
  <si>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</si>
  <si>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</si>
  <si>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</si>
  <si>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</si>
  <si>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</si>
  <si>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</si>
  <si>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</si>
  <si>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</si>
  <si>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</si>
  <si>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</si>
  <si>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</si>
  <si>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</si>
  <si>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</si>
  <si>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</si>
  <si>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</si>
  <si>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</si>
  <si>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</si>
  <si>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</si>
  <si>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</si>
  <si>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</si>
  <si>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</si>
  <si>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</si>
  <si>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</si>
  <si>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</si>
  <si>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</si>
  <si>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</si>
  <si>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</si>
  <si>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</si>
  <si>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</si>
  <si>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</si>
  <si>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</si>
  <si>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</si>
  <si>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</si>
  <si>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</si>
  <si>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</si>
  <si>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</si>
  <si>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</si>
  <si>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</si>
  <si>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</si>
  <si>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</si>
  <si>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</si>
  <si>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</si>
  <si>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</si>
  <si>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</si>
  <si>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</si>
  <si>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</si>
  <si>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</si>
  <si>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</si>
  <si>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</si>
  <si>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</si>
  <si>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</si>
  <si>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</si>
  <si>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</si>
  <si>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</si>
  <si>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</si>
  <si>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</si>
  <si>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</si>
  <si>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</si>
  <si>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</si>
  <si>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</si>
  <si>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</si>
  <si>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</si>
  <si>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</si>
  <si>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</si>
  <si>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</si>
  <si>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</si>
  <si>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</si>
  <si>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</si>
  <si>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</si>
  <si>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</si>
  <si>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</si>
  <si>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</si>
  <si>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</si>
  <si>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</si>
  <si>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</si>
  <si>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</si>
  <si>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</si>
  <si>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</si>
  <si>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</si>
  <si>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</si>
  <si>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</si>
  <si>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</si>
  <si>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</si>
  <si>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</si>
  <si>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</si>
  <si>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</si>
  <si>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</si>
  <si>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</si>
  <si>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</si>
  <si>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</si>
  <si>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</si>
  <si>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</si>
  <si>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</si>
  <si>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</si>
  <si>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</si>
  <si>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</si>
  <si>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</si>
  <si>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</si>
  <si>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</si>
  <si>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</si>
  <si>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</si>
  <si>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</si>
  <si>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</si>
  <si>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</si>
  <si>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</si>
  <si>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</si>
  <si>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</si>
  <si>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</si>
  <si>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</si>
  <si>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</si>
  <si>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</si>
  <si>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</si>
  <si>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</si>
  <si>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</si>
  <si>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</si>
  <si>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</si>
  <si>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</si>
  <si>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</si>
  <si>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</si>
  <si>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</si>
  <si>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</si>
  <si>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</si>
  <si>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</si>
  <si>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</si>
  <si>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</si>
  <si>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</si>
  <si>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</si>
  <si>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</si>
  <si>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</si>
  <si>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</si>
  <si>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</si>
  <si>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</si>
  <si>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</si>
  <si>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</si>
  <si>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</si>
  <si>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</si>
  <si>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</si>
  <si>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</si>
  <si>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</si>
  <si>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</si>
  <si>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</si>
  <si>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</si>
  <si>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</si>
  <si>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</si>
  <si>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</si>
  <si>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</si>
  <si>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</si>
  <si>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</si>
  <si>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</si>
  <si>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</si>
  <si>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</si>
  <si>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</si>
  <si>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</si>
  <si>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</si>
  <si>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</si>
  <si>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</si>
  <si>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</si>
  <si>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</si>
  <si>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</si>
  <si>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</si>
  <si>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</si>
  <si>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</si>
  <si>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</si>
  <si>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</si>
  <si>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</si>
  <si>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</si>
  <si>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</si>
  <si>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</si>
  <si>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</si>
  <si>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</si>
  <si>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</si>
  <si>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</si>
  <si>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</si>
  <si>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</si>
  <si>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</si>
  <si>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</si>
  <si>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</si>
  <si>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</si>
  <si>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</si>
  <si>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</si>
  <si>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</si>
  <si>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</si>
  <si>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</si>
  <si>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</si>
  <si>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</si>
  <si>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</si>
  <si>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</si>
  <si>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</si>
  <si>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</si>
  <si>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</si>
  <si>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</si>
  <si>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</si>
  <si>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</si>
  <si>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</si>
  <si>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</si>
  <si>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</si>
  <si>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</si>
  <si>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</si>
  <si>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</si>
  <si>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</si>
  <si>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</si>
  <si>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</si>
  <si>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</si>
  <si>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</si>
  <si>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</si>
  <si>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</si>
  <si>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</si>
  <si>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</si>
  <si>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</si>
  <si>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</si>
  <si>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</si>
  <si>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</si>
  <si>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</si>
  <si>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</si>
  <si>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</si>
  <si>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</si>
  <si>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</si>
  <si>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</si>
  <si>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</si>
  <si>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</si>
  <si>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</si>
  <si>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</si>
  <si>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</si>
  <si>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</si>
  <si>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</si>
  <si>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</si>
  <si>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</si>
  <si>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</si>
  <si>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</si>
  <si>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</si>
  <si>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</si>
  <si>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</si>
  <si>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</si>
  <si>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</si>
  <si>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</si>
  <si>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</si>
  <si>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</si>
  <si>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</si>
  <si>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</si>
  <si>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</si>
  <si>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</si>
  <si>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</si>
  <si>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</si>
  <si>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</si>
  <si>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</si>
  <si>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</si>
  <si>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</si>
  <si>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</si>
  <si>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</si>
  <si>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</si>
  <si>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</si>
  <si>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</si>
  <si>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</si>
  <si>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</si>
  <si>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</si>
  <si>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</si>
  <si>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</si>
  <si>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</si>
  <si>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</si>
  <si>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</si>
  <si>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</si>
  <si>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</si>
  <si>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</si>
  <si>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</si>
  <si>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</si>
  <si>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</si>
  <si>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</si>
  <si>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</si>
  <si>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</si>
  <si>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</si>
  <si>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</si>
  <si>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</si>
  <si>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</si>
  <si>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</si>
  <si>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</si>
  <si>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</si>
  <si>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</si>
  <si>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</si>
  <si>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</si>
  <si>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</si>
  <si>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</si>
  <si>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</si>
  <si>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</si>
  <si>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</si>
  <si>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</si>
  <si>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</si>
  <si>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</si>
  <si>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</si>
  <si>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</si>
  <si>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</si>
  <si>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</si>
  <si>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</si>
  <si>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</si>
  <si>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</si>
  <si>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</si>
  <si>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</si>
  <si>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</si>
  <si>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</si>
  <si>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</si>
  <si>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</si>
  <si>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</si>
  <si>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</si>
  <si>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</si>
  <si>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</si>
  <si>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</si>
  <si>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</si>
  <si>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</si>
  <si>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</si>
  <si>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</si>
  <si>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</si>
  <si>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</si>
  <si>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</si>
  <si>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</si>
  <si>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</si>
  <si>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</si>
  <si>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</si>
  <si>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</si>
  <si>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</si>
  <si>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</si>
  <si>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</si>
  <si>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</si>
  <si>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</si>
  <si>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</si>
  <si>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</si>
  <si>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</si>
  <si>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</si>
  <si>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</si>
  <si>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</si>
  <si>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</si>
  <si>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</si>
  <si>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</si>
  <si>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</si>
  <si>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</si>
  <si>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</si>
  <si>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</si>
  <si>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</si>
  <si>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</si>
  <si>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</si>
  <si>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</si>
  <si>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</si>
  <si>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</si>
  <si>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</si>
  <si>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</si>
  <si>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</si>
  <si>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</si>
  <si>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</si>
  <si>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</si>
  <si>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</si>
  <si>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</si>
  <si>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</si>
  <si>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</si>
  <si>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</si>
  <si>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</si>
  <si>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</si>
  <si>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</si>
  <si>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</si>
  <si>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</si>
  <si>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</si>
  <si>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</si>
  <si>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</si>
  <si>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</si>
  <si>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</si>
  <si>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</si>
  <si>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</si>
  <si>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</si>
  <si>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</si>
  <si>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</si>
  <si>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</si>
  <si>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</si>
  <si>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</si>
  <si>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</si>
  <si>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</si>
  <si>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</si>
  <si>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</si>
  <si>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</si>
  <si>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</si>
  <si>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</si>
  <si>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</si>
  <si>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</si>
  <si>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</si>
  <si>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</si>
  <si>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</si>
  <si>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</si>
  <si>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</si>
  <si>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</si>
  <si>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</si>
  <si>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</si>
  <si>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</si>
  <si>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</si>
  <si>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</si>
  <si>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</si>
  <si>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</si>
  <si>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</si>
  <si>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</si>
  <si>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</si>
  <si>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</si>
  <si>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</si>
  <si>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</si>
  <si>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</si>
  <si>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</si>
  <si>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</si>
  <si>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</si>
  <si>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</si>
  <si>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</si>
  <si>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</si>
  <si>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</si>
  <si>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</si>
  <si>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</si>
  <si>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</si>
  <si>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</si>
  <si>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</si>
  <si>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</si>
  <si>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</si>
  <si>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</si>
  <si>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</si>
  <si>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</si>
  <si>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</si>
  <si>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</si>
  <si>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</si>
  <si>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</si>
  <si>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</si>
  <si>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</si>
  <si>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</si>
  <si>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</si>
  <si>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</si>
  <si>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</si>
  <si>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</si>
  <si>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</si>
  <si>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</si>
  <si>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</si>
  <si>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</si>
  <si>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</si>
  <si>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</si>
  <si>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</si>
  <si>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</si>
  <si>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</si>
  <si>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</si>
  <si>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</si>
  <si>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</si>
  <si>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</si>
  <si>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</si>
  <si>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</si>
  <si>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</si>
  <si>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</si>
  <si>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</si>
  <si>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</si>
  <si>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</si>
  <si>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</si>
  <si>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</si>
  <si>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</si>
  <si>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</si>
  <si>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</si>
  <si>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</si>
  <si>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</si>
  <si>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</si>
  <si>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</si>
  <si>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</si>
  <si>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</si>
  <si>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</si>
  <si>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</si>
  <si>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</si>
  <si>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</si>
  <si>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</si>
  <si>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</si>
  <si>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</si>
  <si>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</si>
  <si>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</si>
  <si>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</si>
  <si>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</si>
  <si>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</si>
  <si>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</si>
  <si>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</si>
  <si>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</si>
  <si>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</si>
  <si>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</si>
  <si>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</si>
  <si>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</si>
  <si>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</si>
  <si>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</si>
  <si>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</si>
  <si>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</si>
  <si>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</si>
  <si>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</si>
  <si>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</si>
  <si>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</si>
  <si>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</si>
  <si>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</si>
  <si>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</si>
  <si>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</si>
  <si>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</si>
  <si>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</si>
  <si>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</si>
  <si>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</si>
  <si>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</si>
  <si>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</si>
  <si>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</si>
  <si>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</si>
  <si>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</si>
  <si>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</si>
  <si>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</si>
  <si>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</si>
  <si>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</si>
  <si>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</si>
  <si>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</si>
  <si>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</si>
  <si>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</si>
  <si>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</si>
  <si>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</si>
  <si>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</si>
  <si>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</si>
  <si>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</si>
  <si>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</si>
  <si>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</si>
  <si>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</si>
  <si>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</si>
  <si>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</si>
  <si>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</si>
  <si>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</si>
  <si>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</si>
  <si>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</si>
  <si>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</si>
  <si>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</si>
  <si>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</si>
  <si>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</si>
  <si>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</si>
  <si>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</si>
  <si>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</si>
  <si>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</si>
  <si>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</si>
  <si>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</si>
  <si>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</si>
  <si>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</si>
  <si>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</si>
  <si>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</si>
  <si>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</si>
  <si>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</si>
  <si>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</si>
  <si>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</si>
  <si>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</si>
  <si>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</si>
  <si>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</si>
  <si>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</si>
  <si>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</si>
  <si>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</si>
  <si>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</si>
  <si>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</si>
  <si>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</si>
  <si>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</si>
  <si>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</si>
  <si>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</si>
  <si>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</si>
  <si>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</si>
  <si>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</si>
  <si>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</si>
  <si>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</si>
  <si>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</si>
  <si>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</si>
  <si>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</si>
  <si>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</si>
  <si>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</si>
  <si>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</si>
  <si>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</si>
  <si>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</si>
  <si>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</si>
  <si>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</si>
  <si>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</si>
  <si>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</si>
  <si>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</si>
  <si>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</si>
  <si>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</si>
  <si>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</si>
  <si>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</si>
  <si>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</si>
  <si>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</si>
  <si>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</si>
  <si>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</si>
  <si>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</si>
  <si>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</si>
  <si>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</si>
  <si>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</si>
  <si>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</si>
  <si>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</si>
  <si>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</si>
  <si>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</si>
  <si>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</si>
  <si>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</si>
  <si>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</si>
  <si>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</si>
  <si>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</si>
  <si>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</si>
  <si>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</si>
  <si>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</si>
  <si>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</si>
  <si>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</si>
  <si>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</si>
  <si>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</si>
  <si>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</si>
  <si>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</si>
  <si>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</si>
  <si>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</si>
  <si>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</si>
  <si>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</si>
  <si>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</si>
  <si>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</si>
  <si>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</si>
  <si>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</si>
  <si>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</si>
  <si>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</si>
  <si>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</si>
  <si>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</si>
  <si>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</si>
  <si>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</si>
  <si>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</si>
  <si>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</si>
  <si>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</si>
  <si>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</si>
  <si>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</si>
  <si>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</si>
  <si>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</si>
  <si>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</si>
  <si>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</si>
  <si>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</si>
  <si>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</si>
  <si>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</si>
  <si>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</si>
  <si>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</si>
  <si>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</si>
  <si>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</si>
  <si>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</si>
  <si>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</si>
  <si>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</si>
  <si>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</si>
  <si>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</si>
  <si>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</si>
  <si>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</si>
  <si>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</si>
  <si>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</si>
  <si>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</si>
  <si>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</si>
  <si>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</si>
  <si>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</si>
  <si>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</si>
  <si>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</si>
  <si>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</si>
  <si>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</si>
  <si>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</si>
  <si>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</si>
  <si>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</si>
  <si>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</si>
  <si>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</si>
  <si>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</si>
  <si>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</si>
  <si>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</si>
  <si>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</si>
  <si>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</si>
  <si>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</si>
  <si>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</si>
  <si>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</si>
  <si>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</si>
  <si>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</si>
  <si>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</si>
  <si>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</si>
  <si>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</si>
  <si>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</si>
  <si>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</si>
  <si>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</si>
  <si>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</si>
  <si>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</si>
  <si>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</si>
  <si>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</si>
  <si>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</si>
  <si>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</si>
  <si>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</si>
  <si>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</si>
  <si>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</si>
  <si>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</si>
  <si>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</si>
  <si>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</si>
  <si>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</si>
  <si>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</si>
  <si>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</si>
  <si>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</si>
  <si>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</si>
  <si>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</si>
  <si>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</si>
  <si>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</si>
  <si>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</si>
  <si>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</si>
  <si>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</si>
  <si>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</si>
  <si>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</si>
  <si>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</si>
  <si>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</si>
  <si>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</si>
  <si>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</si>
  <si>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</si>
  <si>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</si>
  <si>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</si>
  <si>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</si>
  <si>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</si>
  <si>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</si>
  <si>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</si>
  <si>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</si>
  <si>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</si>
  <si>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</si>
  <si>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</si>
  <si>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</si>
  <si>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</si>
  <si>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</si>
  <si>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</si>
  <si>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</si>
  <si>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</si>
  <si>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</si>
  <si>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</si>
  <si>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</si>
  <si>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</si>
  <si>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</si>
  <si>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</si>
  <si>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</si>
  <si>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</si>
  <si>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</si>
  <si>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</si>
  <si>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</si>
  <si>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</si>
  <si>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</si>
  <si>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</si>
  <si>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</si>
  <si>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</si>
  <si>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</si>
  <si>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</si>
  <si>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</si>
  <si>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</si>
  <si>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</si>
  <si>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</si>
  <si>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</si>
  <si>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</si>
  <si>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</si>
  <si>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</si>
  <si>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</si>
  <si>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</si>
  <si>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</si>
  <si>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</si>
  <si>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</si>
  <si>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</si>
  <si>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</si>
  <si>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</si>
  <si>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</si>
  <si>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</si>
  <si>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</si>
  <si>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</si>
  <si>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</si>
  <si>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</si>
  <si>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</si>
  <si>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</si>
  <si>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</si>
  <si>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</si>
  <si>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</si>
  <si>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</si>
  <si>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</si>
  <si>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</si>
  <si>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</si>
  <si>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</si>
  <si>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</si>
  <si>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</si>
  <si>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</si>
  <si>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</si>
  <si>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</si>
  <si>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</si>
  <si>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</si>
  <si>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</si>
  <si>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</si>
  <si>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</si>
  <si>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</si>
  <si>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</si>
  <si>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</si>
  <si>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</si>
  <si>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</si>
  <si>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</si>
  <si>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</si>
  <si>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</si>
  <si>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</si>
  <si>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</si>
  <si>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</si>
  <si>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</si>
  <si>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</si>
  <si>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</si>
  <si>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</si>
  <si>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</si>
  <si>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</si>
  <si>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</si>
  <si>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</si>
  <si>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</si>
  <si>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</si>
  <si>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</si>
  <si>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</si>
  <si>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</si>
  <si>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</si>
  <si>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</si>
  <si>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</si>
  <si>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</si>
  <si>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</si>
  <si>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</si>
  <si>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</si>
  <si>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</si>
  <si>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</si>
  <si>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</si>
  <si>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</si>
  <si>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</si>
  <si>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</si>
  <si>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</si>
  <si>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</si>
  <si>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</si>
  <si>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</si>
  <si>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</si>
  <si>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</si>
  <si>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</si>
  <si>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</si>
  <si>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</si>
  <si>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</si>
  <si>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</si>
  <si>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</si>
  <si>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</si>
  <si>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</si>
  <si>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</si>
  <si>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</si>
  <si>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</si>
  <si>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</si>
  <si>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</si>
  <si>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</si>
  <si>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</si>
  <si>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</si>
  <si>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</si>
  <si>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</si>
  <si>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</si>
  <si>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</si>
  <si>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</si>
  <si>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</si>
  <si>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</si>
  <si>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</si>
  <si>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</si>
  <si>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</si>
  <si>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</si>
  <si>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</si>
  <si>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</si>
  <si>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</si>
  <si>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</si>
  <si>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</si>
  <si>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</si>
  <si>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</si>
  <si>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</si>
  <si>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</si>
  <si>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</si>
  <si>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</si>
  <si>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</si>
  <si>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</si>
  <si>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</si>
  <si>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</si>
  <si>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</si>
  <si>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</si>
  <si>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</si>
  <si>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</si>
  <si>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</si>
  <si>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</si>
  <si>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</si>
  <si>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</si>
  <si>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</si>
  <si>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</si>
  <si>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</si>
  <si>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</si>
  <si>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</si>
  <si>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</si>
  <si>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</si>
  <si>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</si>
  <si>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</si>
  <si>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</si>
  <si>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</si>
  <si>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</si>
  <si>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</si>
  <si>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</si>
  <si>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</si>
  <si>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</si>
  <si>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</si>
  <si>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</si>
  <si>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</si>
  <si>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</si>
  <si>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</si>
  <si>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</si>
  <si>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</si>
  <si>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</si>
  <si>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</si>
  <si>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</si>
  <si>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</si>
  <si>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</si>
  <si>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</si>
  <si>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</si>
  <si>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</si>
  <si>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</si>
  <si>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</si>
  <si>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</si>
  <si>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</si>
  <si>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</si>
  <si>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</si>
  <si>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</si>
  <si>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</si>
  <si>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</si>
  <si>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</si>
  <si>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</si>
  <si>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</si>
  <si>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</si>
  <si>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</si>
  <si>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</si>
  <si>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</si>
  <si>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</si>
  <si>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</si>
  <si>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</si>
  <si>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</si>
  <si>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</si>
  <si>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</si>
  <si>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</si>
  <si>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</si>
  <si>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</si>
  <si>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</si>
  <si>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</si>
  <si>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</si>
  <si>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</si>
  <si>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</si>
  <si>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</si>
  <si>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</si>
  <si>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</si>
  <si>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</si>
  <si>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</si>
  <si>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</si>
  <si>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</si>
  <si>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</si>
  <si>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</si>
  <si>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</si>
  <si>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</si>
  <si>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</si>
  <si>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</si>
  <si>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</si>
  <si>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</si>
  <si>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</si>
  <si>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</si>
  <si>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</si>
  <si>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</si>
  <si>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</si>
  <si>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</si>
  <si>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</si>
  <si>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</si>
  <si>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</si>
  <si>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</si>
  <si>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</si>
  <si>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</si>
  <si>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</si>
  <si>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</si>
  <si>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</si>
  <si>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</si>
  <si>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</si>
  <si>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</si>
  <si>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</si>
  <si>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</si>
  <si>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</si>
  <si>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</si>
  <si>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</si>
  <si>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</si>
  <si>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</si>
  <si>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</si>
  <si>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</si>
  <si>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</si>
  <si>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</si>
  <si>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</si>
  <si>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</si>
  <si>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</si>
  <si>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</si>
  <si>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</si>
  <si>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</si>
  <si>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</si>
  <si>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</si>
  <si>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</si>
  <si>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</si>
  <si>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</si>
  <si>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</si>
  <si>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</si>
  <si>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</si>
  <si>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</si>
  <si>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</si>
  <si>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</si>
  <si>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</si>
  <si>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</si>
  <si>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</si>
  <si>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</si>
  <si>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</si>
  <si>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</si>
  <si>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</si>
  <si>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</si>
  <si>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</si>
  <si>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</si>
  <si>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</si>
  <si>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</si>
  <si>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</si>
  <si>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</si>
  <si>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</si>
  <si>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</si>
  <si>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</si>
  <si>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</si>
  <si>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</si>
  <si>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</si>
  <si>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</si>
  <si>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</si>
  <si>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</si>
  <si>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</si>
  <si>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</si>
  <si>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</si>
  <si>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</si>
  <si>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</si>
  <si>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</si>
  <si>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</si>
  <si>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</si>
  <si>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</si>
  <si>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</si>
  <si>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</si>
  <si>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</si>
  <si>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</si>
  <si>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</si>
  <si>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</si>
  <si>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</si>
  <si>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</si>
  <si>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</si>
  <si>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</si>
  <si>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</si>
  <si>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</si>
  <si>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</si>
  <si>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</si>
  <si>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</si>
  <si>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</si>
  <si>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</si>
  <si>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</si>
  <si>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</si>
  <si>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</si>
  <si>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</si>
  <si>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</si>
  <si>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</si>
  <si>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</si>
  <si>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</si>
  <si>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</si>
  <si>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</si>
  <si>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</si>
  <si>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</si>
  <si>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</si>
  <si>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</si>
  <si>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</si>
  <si>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</si>
  <si>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</si>
  <si>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</si>
  <si>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</si>
  <si>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</si>
  <si>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</si>
  <si>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</si>
  <si>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</si>
  <si>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</si>
  <si>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</si>
  <si>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</si>
  <si>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</si>
  <si>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</si>
  <si>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</si>
  <si>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</si>
  <si>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</si>
  <si>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</si>
  <si>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</si>
  <si>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</si>
  <si>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</si>
  <si>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</si>
  <si>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</si>
  <si>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</si>
  <si>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</si>
  <si>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</si>
  <si>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</si>
  <si>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</si>
  <si>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</si>
  <si>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</si>
  <si>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</si>
  <si>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</si>
  <si>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</si>
  <si>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</si>
  <si>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</si>
  <si>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</si>
  <si>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</si>
  <si>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</si>
  <si>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</si>
  <si>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</si>
  <si>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</si>
  <si>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</si>
  <si>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</si>
  <si>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</si>
  <si>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</si>
  <si>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</si>
  <si>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</si>
  <si>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</si>
  <si>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</si>
  <si>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</si>
  <si>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</si>
  <si>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</si>
  <si>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</si>
  <si>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</si>
  <si>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</si>
  <si>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</si>
  <si>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</si>
  <si>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</si>
  <si>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</si>
  <si>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</si>
  <si>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</si>
  <si>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</si>
  <si>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</si>
  <si>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</si>
  <si>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</si>
  <si>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</si>
  <si>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</si>
  <si>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</si>
  <si>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</si>
  <si>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</si>
  <si>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</si>
  <si>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</si>
  <si>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</si>
  <si>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</si>
  <si>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</si>
  <si>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</si>
  <si>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</si>
  <si>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</si>
  <si>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</si>
  <si>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</si>
  <si>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</si>
  <si>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</si>
  <si>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</si>
  <si>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</si>
  <si>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</si>
  <si>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</si>
  <si>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</si>
  <si>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</si>
  <si>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</si>
  <si>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</si>
  <si>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</si>
  <si>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</si>
  <si>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</si>
  <si>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</si>
  <si>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</si>
  <si>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</si>
  <si>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</si>
  <si>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</si>
  <si>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</si>
  <si>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</si>
  <si>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</si>
  <si>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</si>
  <si>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</si>
  <si>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</si>
  <si>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</si>
  <si>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</si>
  <si>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</si>
  <si>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</si>
  <si>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</si>
  <si>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</si>
  <si>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</si>
  <si>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</si>
  <si>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</si>
  <si>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</si>
  <si>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</si>
  <si>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</si>
  <si>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</si>
  <si>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</si>
  <si>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</si>
  <si>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</si>
  <si>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</si>
  <si>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</si>
  <si>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</si>
  <si>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</si>
  <si>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</si>
  <si>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</si>
  <si>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</si>
  <si>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</si>
  <si>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</si>
  <si>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</si>
  <si>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</si>
  <si>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</si>
  <si>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</si>
  <si>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</si>
  <si>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</si>
  <si>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</si>
  <si>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</si>
  <si>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</si>
  <si>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</si>
  <si>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</si>
  <si>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</si>
  <si>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</si>
  <si>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</si>
  <si>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</si>
  <si>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</si>
  <si>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</si>
  <si>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</si>
  <si>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</si>
  <si>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</si>
  <si>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</si>
  <si>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</si>
  <si>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</si>
  <si>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</si>
  <si>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</si>
  <si>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</si>
  <si>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</si>
  <si>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</si>
  <si>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</si>
  <si>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</si>
  <si>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</si>
  <si>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</si>
  <si>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</si>
  <si>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</si>
  <si>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</si>
  <si>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</si>
  <si>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</si>
  <si>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</si>
  <si>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</si>
  <si>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</si>
  <si>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</si>
  <si>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</si>
  <si>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</si>
  <si>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</si>
  <si>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</si>
  <si>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</si>
  <si>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</si>
  <si>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</si>
  <si>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</si>
  <si>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</si>
  <si>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</si>
  <si>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</si>
  <si>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</si>
  <si>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</si>
  <si>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</si>
  <si>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</si>
  <si>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</si>
  <si>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</si>
  <si>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</si>
  <si>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</si>
  <si>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</si>
  <si>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</si>
  <si>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</si>
  <si>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</si>
  <si>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</si>
  <si>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</si>
  <si>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</si>
  <si>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</si>
  <si>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</si>
  <si>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</si>
  <si>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</si>
  <si>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</si>
  <si>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</si>
  <si>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</si>
  <si>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</si>
  <si>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</si>
  <si>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</si>
  <si>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</si>
  <si>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</si>
  <si>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</si>
  <si>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</si>
  <si>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</si>
  <si>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</si>
  <si>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</si>
  <si>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</si>
  <si>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</si>
  <si>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</si>
  <si>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</si>
  <si>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</si>
  <si>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</si>
  <si>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</si>
  <si>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</si>
  <si>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</si>
  <si>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</si>
  <si>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</si>
  <si>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</si>
  <si>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</si>
  <si>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</si>
  <si>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</si>
  <si>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</si>
  <si>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</si>
  <si>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</si>
  <si>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</si>
  <si>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</si>
  <si>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</si>
  <si>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</si>
  <si>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</si>
  <si>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</si>
  <si>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</si>
  <si>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</si>
  <si>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</si>
  <si>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</si>
  <si>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</si>
  <si>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</si>
  <si>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</si>
  <si>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</si>
  <si>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</si>
  <si>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</si>
  <si>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</si>
  <si>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</si>
  <si>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</si>
  <si>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</si>
  <si>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</si>
  <si>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</si>
  <si>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</si>
  <si>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</si>
  <si>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</si>
  <si>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</si>
  <si>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</si>
  <si>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</si>
  <si>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</si>
  <si>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</si>
  <si>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</si>
  <si>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</si>
  <si>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</si>
  <si>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</si>
  <si>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</si>
  <si>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</si>
  <si>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</si>
  <si>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</si>
  <si>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</si>
  <si>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</si>
  <si>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</si>
  <si>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</si>
  <si>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</si>
  <si>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</si>
  <si>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</si>
  <si>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</si>
  <si>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</si>
  <si>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</si>
  <si>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</si>
  <si>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</si>
  <si>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</si>
  <si>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</si>
  <si>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</si>
  <si>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</si>
  <si>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</si>
  <si>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</si>
  <si>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</si>
  <si>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</si>
  <si>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</si>
  <si>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</si>
  <si>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</si>
  <si>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</si>
  <si>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</si>
  <si>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</si>
  <si>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</si>
  <si>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</si>
  <si>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</si>
  <si>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</si>
  <si>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</si>
  <si>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</si>
  <si>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</si>
  <si>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</si>
  <si>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</si>
  <si>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</si>
  <si>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</si>
  <si>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</si>
  <si>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</si>
  <si>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</si>
  <si>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</si>
  <si>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</si>
  <si>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</si>
  <si>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</si>
  <si>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</si>
  <si>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</si>
  <si>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</si>
  <si>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</si>
  <si>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</si>
  <si>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</si>
  <si>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</si>
  <si>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</si>
  <si>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</si>
  <si>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</si>
  <si>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</si>
  <si>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</si>
  <si>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</si>
  <si>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</si>
  <si>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</si>
  <si>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</si>
  <si>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</si>
  <si>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</si>
  <si>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</si>
  <si>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</si>
  <si>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</si>
  <si>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</si>
  <si>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</si>
  <si>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</si>
  <si>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</si>
  <si>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</si>
  <si>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</si>
  <si>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</si>
  <si>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</si>
  <si>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</si>
  <si>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</si>
  <si>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</si>
  <si>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</si>
  <si>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</si>
  <si>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</si>
  <si>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</si>
  <si>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</si>
  <si>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</si>
  <si>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</si>
  <si>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</si>
  <si>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</si>
  <si>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</si>
  <si>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</si>
  <si>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</si>
  <si>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</si>
  <si>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</si>
  <si>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</si>
  <si>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</si>
  <si>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</si>
  <si>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</si>
  <si>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</si>
  <si>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</si>
  <si>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</si>
  <si>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</si>
  <si>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</si>
  <si>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</si>
  <si>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</si>
  <si>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</si>
  <si>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</si>
  <si>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</si>
  <si>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</si>
  <si>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</si>
  <si>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</si>
  <si>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</si>
  <si>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</si>
  <si>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</si>
  <si>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</si>
  <si>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</si>
  <si>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</si>
  <si>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</si>
  <si>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</si>
  <si>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</si>
  <si>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</si>
  <si>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</si>
  <si>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</si>
  <si>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</si>
  <si>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</si>
  <si>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</si>
  <si>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</si>
  <si>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</si>
  <si>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</si>
  <si>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</si>
  <si>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</si>
  <si>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</si>
  <si>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</si>
  <si>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</si>
  <si>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</si>
  <si>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</si>
  <si>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</si>
  <si>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</si>
  <si>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</si>
  <si>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</si>
  <si>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</si>
  <si>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</si>
  <si>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</si>
  <si>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</si>
  <si>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</si>
  <si>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</si>
  <si>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</si>
  <si>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</si>
  <si>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</si>
  <si>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</si>
  <si>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</si>
  <si>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</si>
  <si>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</si>
  <si>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25/01/2023</t>
  </si>
  <si>
    <t>31/01/2023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</si>
  <si>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</si>
  <si>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</si>
  <si>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</si>
  <si>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</si>
  <si>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</si>
  <si>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</si>
  <si>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</si>
  <si>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</si>
  <si>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</si>
  <si>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</si>
  <si>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</si>
  <si>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</si>
  <si>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</si>
  <si>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15041RESIN010782020</t>
  </si>
  <si>
    <t>20SD00C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</si>
  <si>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</si>
  <si>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</si>
  <si>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</si>
  <si>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</si>
  <si>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</si>
  <si>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</si>
  <si>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</si>
  <si>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</si>
  <si>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</si>
  <si>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</si>
  <si>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</si>
  <si>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</si>
  <si>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</si>
  <si>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</si>
  <si>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</si>
  <si>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</si>
  <si>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</si>
  <si>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</si>
  <si>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</si>
  <si>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</si>
  <si>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</si>
  <si>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</si>
  <si>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</si>
  <si>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</si>
  <si>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</si>
  <si>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</si>
  <si>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</si>
  <si>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</si>
  <si>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27/04/2023</t>
  </si>
  <si>
    <t>IMPRESSA S.A DE C.V.</t>
  </si>
  <si>
    <t>14/04/2023</t>
  </si>
  <si>
    <t>JOSE RICARDO ANTONIO MOLINA</t>
  </si>
  <si>
    <t>03/04/2023</t>
  </si>
  <si>
    <t>14/03/2023</t>
  </si>
  <si>
    <t>LIBRERÍA CERVANTES S.A DE C.V.</t>
  </si>
  <si>
    <t>13/03/2023</t>
  </si>
  <si>
    <t>09/03/2023</t>
  </si>
  <si>
    <t>26/03/2023</t>
  </si>
  <si>
    <t>30/03/2023</t>
  </si>
  <si>
    <t>31/03/2023</t>
  </si>
  <si>
    <t>16/03/2023</t>
  </si>
  <si>
    <t>02/02/2023</t>
  </si>
  <si>
    <t>06141306081050</t>
  </si>
  <si>
    <t>TECNO DIAGNOSTICA DE EL SALVADOR</t>
  </si>
  <si>
    <t>11/01/2023</t>
  </si>
  <si>
    <t>06141902091038</t>
  </si>
  <si>
    <t>PRODYLAB S.A DE C.V.</t>
  </si>
  <si>
    <t>20/02/2023</t>
  </si>
  <si>
    <t>94833101781011</t>
  </si>
  <si>
    <t>JUAN ERNESTO VOSSBERG ORDOÑEZ</t>
  </si>
  <si>
    <t>FREUND S.A DE C.V.</t>
  </si>
  <si>
    <t>23/02/2023</t>
  </si>
  <si>
    <t>21/02/2023</t>
  </si>
  <si>
    <t>15/02/2023</t>
  </si>
  <si>
    <t>06/02/2023</t>
  </si>
  <si>
    <t>19/02/2023</t>
  </si>
  <si>
    <t>26/01/2023</t>
  </si>
  <si>
    <t>PRICEMART EL SALVADOR S.A DE C.V.</t>
  </si>
  <si>
    <t>23/01/2023</t>
  </si>
  <si>
    <t>13/01/2023</t>
  </si>
  <si>
    <t>10/01/2023</t>
  </si>
  <si>
    <t>16/01/2023</t>
  </si>
  <si>
    <t>22/01/2023</t>
  </si>
  <si>
    <t>03/01/2023</t>
  </si>
  <si>
    <t>15015RESCR213762015</t>
  </si>
  <si>
    <t>15UN000F</t>
  </si>
  <si>
    <t>04/01/2023</t>
  </si>
  <si>
    <t>05/01/2023</t>
  </si>
  <si>
    <t>06/01/2023</t>
  </si>
  <si>
    <t>07/01/2023</t>
  </si>
  <si>
    <t>09/01/2023</t>
  </si>
  <si>
    <t>12/01/2023</t>
  </si>
  <si>
    <t>14/01/2023</t>
  </si>
  <si>
    <t>17/01/2023</t>
  </si>
  <si>
    <t>18/01/2023</t>
  </si>
  <si>
    <t>20/01/2023</t>
  </si>
  <si>
    <t>21/01/2023</t>
  </si>
  <si>
    <t>24/01/2023</t>
  </si>
  <si>
    <t>27/01/2023</t>
  </si>
  <si>
    <t>30/01/2023</t>
  </si>
  <si>
    <t>01/02/2023</t>
  </si>
  <si>
    <t>03/02/2023</t>
  </si>
  <si>
    <t>04/02/2023</t>
  </si>
  <si>
    <t>07/02/2023</t>
  </si>
  <si>
    <t>08/02/2023</t>
  </si>
  <si>
    <t>09/02/2023</t>
  </si>
  <si>
    <t>10/02/2023</t>
  </si>
  <si>
    <t>14/02/2023</t>
  </si>
  <si>
    <t>17/02/2023</t>
  </si>
  <si>
    <t>18/02/2023</t>
  </si>
  <si>
    <t>24/02/2023</t>
  </si>
  <si>
    <t>25/02/2023</t>
  </si>
  <si>
    <t>27/02/2023</t>
  </si>
  <si>
    <t>28/02/2023</t>
  </si>
  <si>
    <t>01/03/2023</t>
  </si>
  <si>
    <t>02/03/2023</t>
  </si>
  <si>
    <t>03/03/2023</t>
  </si>
  <si>
    <t>04/03/2023</t>
  </si>
  <si>
    <t>07/03/2023</t>
  </si>
  <si>
    <t>08/03/2023</t>
  </si>
  <si>
    <t>11/03/2023</t>
  </si>
  <si>
    <t>15/03/2023</t>
  </si>
  <si>
    <t>17/03/2023</t>
  </si>
  <si>
    <t>18/03/2023</t>
  </si>
  <si>
    <t>20/03/2023</t>
  </si>
  <si>
    <t>21/03/2023</t>
  </si>
  <si>
    <t>22/03/2023</t>
  </si>
  <si>
    <t>23/03/2023</t>
  </si>
  <si>
    <t>24/03/2023</t>
  </si>
  <si>
    <t>27/03/2023</t>
  </si>
  <si>
    <t>28/03/2023</t>
  </si>
  <si>
    <t>29/03/2023</t>
  </si>
  <si>
    <t>01/04/2023</t>
  </si>
  <si>
    <t>04/04/2023</t>
  </si>
  <si>
    <t>05/04/2023</t>
  </si>
  <si>
    <t>10/04/2023</t>
  </si>
  <si>
    <t>11/04/2023</t>
  </si>
  <si>
    <t>13/04/2023</t>
  </si>
  <si>
    <t>15/04/2023</t>
  </si>
  <si>
    <t>17/04/2023</t>
  </si>
  <si>
    <t>18/04/2023</t>
  </si>
  <si>
    <t>19/04/2023</t>
  </si>
  <si>
    <t>20/04/2023</t>
  </si>
  <si>
    <t>21/04/2023</t>
  </si>
  <si>
    <t>22/04/2023</t>
  </si>
  <si>
    <t>24/04/2023</t>
  </si>
  <si>
    <t>25/04/2023</t>
  </si>
  <si>
    <t>26/04/2023</t>
  </si>
  <si>
    <t>28/04/2023</t>
  </si>
  <si>
    <t>29/04/2023</t>
  </si>
  <si>
    <t>03152212861010</t>
  </si>
  <si>
    <t>FRANCISCO ALEXANDER TOBAR CASTILLO</t>
  </si>
  <si>
    <t>03152810640022</t>
  </si>
  <si>
    <t>MIGUEL HENRIQUEZ CHAVEZ</t>
  </si>
  <si>
    <t>01081604851010</t>
  </si>
  <si>
    <t>FRANCISCO JESUS MELARA SORIANO</t>
  </si>
  <si>
    <t>02032202631017</t>
  </si>
  <si>
    <t>MARIA DEL SOCORRO ANCHETA</t>
  </si>
  <si>
    <t>01100608711013</t>
  </si>
  <si>
    <t>CELESTINO PEREZ JACOBO</t>
  </si>
  <si>
    <t>03152006881020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</si>
  <si>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</si>
  <si>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</si>
  <si>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</si>
  <si>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</si>
  <si>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</si>
  <si>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</si>
  <si>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</si>
  <si>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</si>
  <si>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</si>
  <si>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03150502711027</t>
  </si>
  <si>
    <t>AVELARDO ESPINOZA RIVAS</t>
  </si>
  <si>
    <t>UDP POLICLINICA</t>
  </si>
  <si>
    <t>02020807510018</t>
  </si>
  <si>
    <t>DINORA MAGAÑA</t>
  </si>
  <si>
    <t>03150707841020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</si>
  <si>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</si>
  <si>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</si>
  <si>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</si>
  <si>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</si>
  <si>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</si>
  <si>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</si>
  <si>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</si>
  <si>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01081704541019</t>
  </si>
  <si>
    <t>MARIA ELENA ZUNIGA VDA DE ALVARENGA</t>
  </si>
  <si>
    <t>EL GRANJERO S.A DE C.V.</t>
  </si>
  <si>
    <t>05121506660010</t>
  </si>
  <si>
    <t>JOSE ANGEL VALENCIA PEREZ</t>
  </si>
  <si>
    <t>03061811941018</t>
  </si>
  <si>
    <t>KEVIN ROLANDO SOFOCLES RECINOS</t>
  </si>
  <si>
    <t>CONSTRUCTORA DISA S.A DE C.V.</t>
  </si>
  <si>
    <t>03122006771016</t>
  </si>
  <si>
    <t>MIRIAM HARDEE ESCOBAR</t>
  </si>
  <si>
    <t>MOTORES Y VEHICULOS S.A DE C.V.</t>
  </si>
  <si>
    <t>06142704091019</t>
  </si>
  <si>
    <t>MEGABLOCK S.A DE C.V.</t>
  </si>
  <si>
    <t>AMERICAN PETROLEUM DE EL SALVADOR</t>
  </si>
  <si>
    <t>LEOS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</si>
  <si>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</si>
  <si>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</si>
  <si>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</si>
  <si>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</si>
  <si>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</si>
  <si>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</si>
  <si>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</si>
  <si>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</si>
  <si>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05010703161018</t>
  </si>
  <si>
    <t>GASPRO DE EL SALVADOR S.A DE C.V.</t>
  </si>
  <si>
    <t>05071611851017</t>
  </si>
  <si>
    <t>ERICK ARMANDO BARAHONA</t>
  </si>
  <si>
    <t>06142112951025</t>
  </si>
  <si>
    <t>ACNEPRO S.A DE C.V.</t>
  </si>
  <si>
    <t>SARAN S.A DE C.V.</t>
  </si>
  <si>
    <t>03010907741016</t>
  </si>
  <si>
    <t>MANUEL DE JESUS AGUIRRE ACOSTA</t>
  </si>
  <si>
    <t>CORPORIN S.A DE C.V.</t>
  </si>
  <si>
    <t>06141112201046</t>
  </si>
  <si>
    <t>MCCORMICK TRACTORES DE CENTROAMERICA</t>
  </si>
  <si>
    <t>09082608580010</t>
  </si>
  <si>
    <t>LUIS ALBERTO HERNANDEZ ALDANA</t>
  </si>
  <si>
    <t>05151409041015</t>
  </si>
  <si>
    <t>GORCO LIMITADO S.A DE C.V.</t>
  </si>
  <si>
    <t>TEJEMET S.A DE C.V.</t>
  </si>
  <si>
    <t>06140102840029</t>
  </si>
  <si>
    <t>NOBS HIDRODIFUCION</t>
  </si>
  <si>
    <t>06032407751016</t>
  </si>
  <si>
    <t>MILTON RAFAEL PANIAGUA AGUILAR</t>
  </si>
  <si>
    <t>TECNUTRAL S.A DE C.V</t>
  </si>
  <si>
    <t>06081603661011</t>
  </si>
  <si>
    <t>OSCAR HERIBERTO QUINTANILLA HERNANDEZ</t>
  </si>
  <si>
    <t>00</t>
  </si>
  <si>
    <t>06143105790034</t>
  </si>
  <si>
    <t>CAFECOYO S.A DE C.V.</t>
  </si>
  <si>
    <t>IMPORTADORA DE FRUTAS S.A DE C.V.</t>
  </si>
  <si>
    <t>RAMIREZ VENTURA S.A DE C.V</t>
  </si>
  <si>
    <t>BORGONOVO POHL S.A DE C.V.</t>
  </si>
  <si>
    <t>DEL TROPICFOOD S.A DE C.V.</t>
  </si>
  <si>
    <t>06142711201018</t>
  </si>
  <si>
    <t>DISTRIBUIDORA DE EQUIPOS Y SERVICIOS</t>
  </si>
  <si>
    <t>AGROINDUSTRIA CENTROAMERICANA</t>
  </si>
  <si>
    <t>PEDRERA PROTERSA S.A DE C.V.</t>
  </si>
  <si>
    <t>ASFALTOS DE CENTROAMERICA S.A DE C.V.</t>
  </si>
  <si>
    <t>06141502131049</t>
  </si>
  <si>
    <t>LLANTAS Y ACCESORIOS</t>
  </si>
  <si>
    <t>EXPORTADORA PACAS MARTINEZ</t>
  </si>
  <si>
    <t>CASA BAZZYNI S.A DE C.V.</t>
  </si>
  <si>
    <t>03150106851053</t>
  </si>
  <si>
    <t>MARGOTH YANIRA GARCIA DE RIVERA</t>
  </si>
  <si>
    <t>05031807931041</t>
  </si>
  <si>
    <t>ESTEFANY CAROLINA HENRIQUEZ</t>
  </si>
  <si>
    <t>05032111191015</t>
  </si>
  <si>
    <t>UNIKO S.A DE C.V</t>
  </si>
  <si>
    <t>06140407151028</t>
  </si>
  <si>
    <t>MAPLESA S.A DE C.V.</t>
  </si>
  <si>
    <t>PROSELA S.A DE C.V.</t>
  </si>
  <si>
    <t>03020812921012</t>
  </si>
  <si>
    <t>CRISTIAN GERARDO ORELLANA CACERES</t>
  </si>
  <si>
    <t>05072910600025</t>
  </si>
  <si>
    <t>RICARDO GARCIA SERMEÑO</t>
  </si>
  <si>
    <t>ECONSA</t>
  </si>
  <si>
    <t>05030802660021</t>
  </si>
  <si>
    <t>EDWIN EDGARDO SANDOVAL</t>
  </si>
  <si>
    <t>05110608781011</t>
  </si>
  <si>
    <t>ADALBERTO JOSE CORDOBA</t>
  </si>
  <si>
    <t>05032712691031</t>
  </si>
  <si>
    <t>RENE ARTURO DE PAZ</t>
  </si>
  <si>
    <t>ALISAL S.A DE C.V.</t>
  </si>
  <si>
    <t>06141501740017</t>
  </si>
  <si>
    <t>METALURGICA SARTI S.A DE C.V</t>
  </si>
  <si>
    <t>06141201051040</t>
  </si>
  <si>
    <t>TALLER INDUSTRIAL MENA SALVADOREÑA</t>
  </si>
  <si>
    <t>05011112671013</t>
  </si>
  <si>
    <t>PABLO ERNERTO MIGUEL VALLADARES</t>
  </si>
  <si>
    <t>06141106081047</t>
  </si>
  <si>
    <t>TRANSPORTE ARGUETA REYES</t>
  </si>
  <si>
    <t>02102102191026</t>
  </si>
  <si>
    <t>KMA CENTROAMERICANA S.A DE C.V.</t>
  </si>
  <si>
    <t>06143108121014</t>
  </si>
  <si>
    <t>INDUSTRIAS SUPERIOR</t>
  </si>
  <si>
    <t>02101208201024</t>
  </si>
  <si>
    <t>RAYMUNDO COMPANY S.A DE C.V.</t>
  </si>
  <si>
    <t>06140909821256</t>
  </si>
  <si>
    <t>KARLA STEPHANIA MELENDEZ TEJADA</t>
  </si>
  <si>
    <t>05021309761010</t>
  </si>
  <si>
    <t>JUAN CARLOS RAMIREZ ALVARADO</t>
  </si>
  <si>
    <t>05110204741024</t>
  </si>
  <si>
    <t xml:space="preserve">ALFONSO ERNESTO ALFARO </t>
  </si>
  <si>
    <t>02101906711018</t>
  </si>
  <si>
    <t>ELIOTY GIUSEPPE REYES CARRANZA</t>
  </si>
  <si>
    <t>06142811660011</t>
  </si>
  <si>
    <t xml:space="preserve">MIRANDA LUPONE SOL Y COMPAÑÍA </t>
  </si>
  <si>
    <t>14062105441019</t>
  </si>
  <si>
    <t>MANUEL ANTONIO SOSA VILLATORO</t>
  </si>
  <si>
    <t>GENERAL FERRETERA DE EL SALVADOR</t>
  </si>
  <si>
    <t>ALMAPA S.A DE C.V.</t>
  </si>
  <si>
    <t>06142411091067</t>
  </si>
  <si>
    <t>CIVIL INFRAESTRUCTURA S.A DE C.V.</t>
  </si>
  <si>
    <t>06141504161069</t>
  </si>
  <si>
    <t>GLOBAL SERVICE EL SALVADOR</t>
  </si>
  <si>
    <t>INGENIERIA Y TECNICA</t>
  </si>
  <si>
    <t>05030404881013</t>
  </si>
  <si>
    <t>GREYSI LISETH BONILLA RIVERA</t>
  </si>
  <si>
    <t>06142005181012</t>
  </si>
  <si>
    <t>TIRE EXPRESS S.A DE C.V.</t>
  </si>
  <si>
    <t>06140105081012</t>
  </si>
  <si>
    <t>POP TRESCIENTOS SESENTA S.A DE C.V.</t>
  </si>
  <si>
    <t>10100807601019</t>
  </si>
  <si>
    <t>SERGIO ISABEL NAVARRO</t>
  </si>
  <si>
    <t>04152911751010</t>
  </si>
  <si>
    <t>DOLORES RODRIGUEZ PINEDA</t>
  </si>
  <si>
    <t>05111112021013</t>
  </si>
  <si>
    <t>CONSULTEF S.A DE C.V.</t>
  </si>
  <si>
    <t>PRODUCTOS AGROALIMENTICIOS</t>
  </si>
  <si>
    <t>03021503510019</t>
  </si>
  <si>
    <t>HERNAN RAMOS</t>
  </si>
  <si>
    <t>06141611181021</t>
  </si>
  <si>
    <t>TALLERES EL ADONAI S.A DE C.V.</t>
  </si>
  <si>
    <t>12090606831018</t>
  </si>
  <si>
    <t>AGUSTIN VENTURA BATRES GONZALES</t>
  </si>
  <si>
    <t>06141401051095</t>
  </si>
  <si>
    <t>SUSSHI CORPORACION S.A DE C.V.</t>
  </si>
  <si>
    <t>05111402961010</t>
  </si>
  <si>
    <t>FIBRAS MMASR S.A DE C.V.</t>
  </si>
  <si>
    <t>05132009891023</t>
  </si>
  <si>
    <t>JONATHAN DAWINND PALACIOS</t>
  </si>
  <si>
    <t>06142801121048</t>
  </si>
  <si>
    <t>DINAMIC POWER ADD FULL ENERGY</t>
  </si>
  <si>
    <t>05020107731015</t>
  </si>
  <si>
    <t>RAFAEL ANTONIO RIVAS PALACIOS</t>
  </si>
  <si>
    <t>TRANSPORTES MARTINEZ S.A DE C.V.</t>
  </si>
  <si>
    <t>05112511841055</t>
  </si>
  <si>
    <t>JULIO ALBERTO ESPINOSA CASTELLON</t>
  </si>
  <si>
    <t>06140102911014</t>
  </si>
  <si>
    <t>INSUMOS Y PRODUCTOS S.A DE C.V.</t>
  </si>
  <si>
    <t>06140211590164</t>
  </si>
  <si>
    <t>JOSE TOMAS GALVEZ SANTOS</t>
  </si>
  <si>
    <t>06141910981034</t>
  </si>
  <si>
    <t>TECNITEL S.A DE C.V.</t>
  </si>
  <si>
    <t>05031404680020</t>
  </si>
  <si>
    <t>JAIME DE JESUS ROMERO</t>
  </si>
  <si>
    <t>GALDAMEZ MARTINEZ CONSTRUCTORES</t>
  </si>
  <si>
    <t>07021306751029</t>
  </si>
  <si>
    <t>ISMAEL ANTONIO PEREZ</t>
  </si>
  <si>
    <t>06142006121072</t>
  </si>
  <si>
    <t>CARNES DE EL SALVADOR S.A DE C.V</t>
  </si>
  <si>
    <t>07151801791011</t>
  </si>
  <si>
    <t>JEREMIAS ARTIGA DE PAZ</t>
  </si>
  <si>
    <t>ARROCERA JERUSALEM</t>
  </si>
  <si>
    <t>05040506800014</t>
  </si>
  <si>
    <t>ACOPASA DE RL</t>
  </si>
  <si>
    <t>05111109201019</t>
  </si>
  <si>
    <t>TALLERES Y REPUESTOS HERNANDEZ S.A DE C.V.</t>
  </si>
  <si>
    <t>DIAGRI S.A DE C.V.</t>
  </si>
  <si>
    <t>07090202620016</t>
  </si>
  <si>
    <t>OTHMARO ANTONIO LANDAVERDE</t>
  </si>
  <si>
    <t>05110507121010</t>
  </si>
  <si>
    <t>TRANSTEX S.A DE C.V.</t>
  </si>
  <si>
    <t>06140407131051</t>
  </si>
  <si>
    <t>TRANSPORTE ANDRADE S.A DE C.V.</t>
  </si>
  <si>
    <t>TECNIAVES S.A DE C.V.</t>
  </si>
  <si>
    <t>12172203961015</t>
  </si>
  <si>
    <t>COMERCIAL JULITO S.A DE C.V.</t>
  </si>
  <si>
    <t>01121211851010</t>
  </si>
  <si>
    <t>LUIS MARIO MURILLO MAGARIN</t>
  </si>
  <si>
    <t>06140401971015</t>
  </si>
  <si>
    <t>SERVYTRANS S.A DE C.V.</t>
  </si>
  <si>
    <t>10102703490013</t>
  </si>
  <si>
    <t>ALDO VINICIO PARDUCCI MELENDEZ</t>
  </si>
  <si>
    <t>DISTRIBUIDORA DE ALIMENTOS BASICOS</t>
  </si>
  <si>
    <t>05201506841015</t>
  </si>
  <si>
    <t>GERMAN ADALBERTO RAMIREZ</t>
  </si>
  <si>
    <t>06142907091032</t>
  </si>
  <si>
    <t>MANTENIMEINTO Y REPARACIONES</t>
  </si>
  <si>
    <t>96151110001022</t>
  </si>
  <si>
    <t>AXEL EDUARDO ARROLLO ENRIQUEZ</t>
  </si>
  <si>
    <t>05100610841018</t>
  </si>
  <si>
    <t>WILLIAM ALEXANDER DE LEON</t>
  </si>
  <si>
    <t>01081903731013</t>
  </si>
  <si>
    <t xml:space="preserve">JOSE ANTONIO ZEPEDA </t>
  </si>
  <si>
    <t>05112302011010</t>
  </si>
  <si>
    <t>INDUSTRIAS BELLI S.A DE C.V.</t>
  </si>
  <si>
    <t>08212103620016</t>
  </si>
  <si>
    <t>DIEGO LUIS TROYA GOMEZ</t>
  </si>
  <si>
    <t>TRANSPORTES DANY</t>
  </si>
  <si>
    <t>06142611121076</t>
  </si>
  <si>
    <t>FIBRATECNICA S.A DE C.V.</t>
  </si>
  <si>
    <t>06141404161045</t>
  </si>
  <si>
    <t>JM CONSTRUCCIONES S.A DE C.V.</t>
  </si>
  <si>
    <t>06140711111040</t>
  </si>
  <si>
    <t>SUPLIDORES DE BIOMASA S.A DE C.V.</t>
  </si>
  <si>
    <t>06141711171023</t>
  </si>
  <si>
    <t>VE EL SALVDOR S.A DE C.V.</t>
  </si>
  <si>
    <t>05042401751036</t>
  </si>
  <si>
    <t>WILLIAM OTONIEL VELSQUEZ</t>
  </si>
  <si>
    <t>05110108680010</t>
  </si>
  <si>
    <t>GILBERTO MOLINA ARGUETA</t>
  </si>
  <si>
    <t>05172806801015</t>
  </si>
  <si>
    <t>SUPRA DEVELOPMENT S.A DE C.V.</t>
  </si>
  <si>
    <t>06142206831147</t>
  </si>
  <si>
    <t>DENISSE REBECA BEATRIZ PEREZ</t>
  </si>
  <si>
    <t>06142006031020</t>
  </si>
  <si>
    <t>FERRUSAL S.A DE C.V.</t>
  </si>
  <si>
    <t>05023112781020</t>
  </si>
  <si>
    <t>JUAN ESTEBAN ARDON</t>
  </si>
  <si>
    <t>06141911141080</t>
  </si>
  <si>
    <t>GRUPO MIGUEL S.A DE C.V.</t>
  </si>
  <si>
    <t>06141606101052</t>
  </si>
  <si>
    <t>CORPORACION FERGU S.A DE C.V.</t>
  </si>
  <si>
    <t>05030412811016</t>
  </si>
  <si>
    <t>SERGIO BALMORE GUARDADO PINEDA</t>
  </si>
  <si>
    <t>ELSYS CAKE S.A DE C.V.</t>
  </si>
  <si>
    <t>05020802741013</t>
  </si>
  <si>
    <t>OTO BLADIMIR CALDERON ALDANA</t>
  </si>
  <si>
    <t>05183105191010</t>
  </si>
  <si>
    <t>MULTISERVICIOS FLORES MEJIA</t>
  </si>
  <si>
    <t>INVERSIONES Y PROYECTOS CUSCATLAN</t>
  </si>
  <si>
    <t>06142901811173</t>
  </si>
  <si>
    <t>JOSE IRVING GRANADOS ARQUETA</t>
  </si>
  <si>
    <t>02/05/2023</t>
  </si>
  <si>
    <t>03/05/2023</t>
  </si>
  <si>
    <t>04/05/2023</t>
  </si>
  <si>
    <t>05/05/2023</t>
  </si>
  <si>
    <t>06/05/2023</t>
  </si>
  <si>
    <t>08/05/2023</t>
  </si>
  <si>
    <t>09/05/2023</t>
  </si>
  <si>
    <t>11/05/2023</t>
  </si>
  <si>
    <t>12/05/2023</t>
  </si>
  <si>
    <t>13/05/2023</t>
  </si>
  <si>
    <t>15/05/2023</t>
  </si>
  <si>
    <t>16/05/2023</t>
  </si>
  <si>
    <t>17/05/2023</t>
  </si>
  <si>
    <t>18/05/2023</t>
  </si>
  <si>
    <t>23/05/2023</t>
  </si>
  <si>
    <t>24/05/2023</t>
  </si>
  <si>
    <t>25/05/2023</t>
  </si>
  <si>
    <t>27/05/2023</t>
  </si>
  <si>
    <t>29/05/2023</t>
  </si>
  <si>
    <t>31/05/2023</t>
  </si>
  <si>
    <t>01/06/2023</t>
  </si>
  <si>
    <t>02/06/2023</t>
  </si>
  <si>
    <t>06/06/2023</t>
  </si>
  <si>
    <t>08/06/2023</t>
  </si>
  <si>
    <t>10/06/2023</t>
  </si>
  <si>
    <t>17/06/2023</t>
  </si>
  <si>
    <t>19/06/2023</t>
  </si>
  <si>
    <t>20/06/2023</t>
  </si>
  <si>
    <t>21/06/2023</t>
  </si>
  <si>
    <t>22/06/2023</t>
  </si>
  <si>
    <t>24/06/2023</t>
  </si>
  <si>
    <t>26/06/2023</t>
  </si>
  <si>
    <t>28/06/2023</t>
  </si>
  <si>
    <t>30/06/2023</t>
  </si>
  <si>
    <t>PRODUCTOS DE DIAGNOSTICO Y LABORATORIO SA DE CV</t>
  </si>
  <si>
    <t>14/06/2023</t>
  </si>
  <si>
    <t>05/06/2023</t>
  </si>
  <si>
    <t>01/07/2023</t>
  </si>
  <si>
    <t>03/07/2023</t>
  </si>
  <si>
    <t>08/07/2023</t>
  </si>
  <si>
    <t>10/07/2023</t>
  </si>
  <si>
    <t>19/07/2023</t>
  </si>
  <si>
    <t>20/07/2023</t>
  </si>
  <si>
    <t>21/07/2023</t>
  </si>
  <si>
    <t>22/07/2023</t>
  </si>
  <si>
    <t>25/07/2023</t>
  </si>
  <si>
    <t>26/07/2023</t>
  </si>
  <si>
    <t>27/06/2023</t>
  </si>
  <si>
    <t>28/07/2023</t>
  </si>
  <si>
    <t>31/07/2023</t>
  </si>
  <si>
    <t>TECNO DIAGNOSTICA DE EL SALVADOR S.A. DE C.V.</t>
  </si>
  <si>
    <t>24/07/2023</t>
  </si>
  <si>
    <t>01/08/2023</t>
  </si>
  <si>
    <t>02/08/2023</t>
  </si>
  <si>
    <t>03/08/2023</t>
  </si>
  <si>
    <t>07/08/2023</t>
  </si>
  <si>
    <t>08/08/2023</t>
  </si>
  <si>
    <t>09/08/2023</t>
  </si>
  <si>
    <t>10/08/2023</t>
  </si>
  <si>
    <t>11/08/2023</t>
  </si>
  <si>
    <t>12/08/2023</t>
  </si>
  <si>
    <t>15/08/2023</t>
  </si>
  <si>
    <t>16/08/2023</t>
  </si>
  <si>
    <t>17/08/2023</t>
  </si>
  <si>
    <t>18/08/2023</t>
  </si>
  <si>
    <t>23/08/2023</t>
  </si>
  <si>
    <t>26/08/2023</t>
  </si>
  <si>
    <t>29/08/2023</t>
  </si>
  <si>
    <t>30/08/2023</t>
  </si>
  <si>
    <t>31/08/2023</t>
  </si>
  <si>
    <t>06/08/2023</t>
  </si>
  <si>
    <t>01/09/2023</t>
  </si>
  <si>
    <t>02/09/2023</t>
  </si>
  <si>
    <t>04/09/2023</t>
  </si>
  <si>
    <t>05/09/2023</t>
  </si>
  <si>
    <t>06/09/2023</t>
  </si>
  <si>
    <t>07/09/2023</t>
  </si>
  <si>
    <t>09/09/2023</t>
  </si>
  <si>
    <t>11/09/2023</t>
  </si>
  <si>
    <t>12/09/2023</t>
  </si>
  <si>
    <t>13/09/2023</t>
  </si>
  <si>
    <t>14/09/2023</t>
  </si>
  <si>
    <t>16/09/2023</t>
  </si>
  <si>
    <t>18/09/2023</t>
  </si>
  <si>
    <t>19/09/2023</t>
  </si>
  <si>
    <t>20/09/2023</t>
  </si>
  <si>
    <t>21/09/2023</t>
  </si>
  <si>
    <t>22/09/2023</t>
  </si>
  <si>
    <t>26/09/2023</t>
  </si>
  <si>
    <t>27/09/2023</t>
  </si>
  <si>
    <t>28/09/2023</t>
  </si>
  <si>
    <t>29/09/2023</t>
  </si>
  <si>
    <t>30/09/2023</t>
  </si>
  <si>
    <t>03/10/2023</t>
  </si>
  <si>
    <t>04/10/2023</t>
  </si>
  <si>
    <t>05/10/2023</t>
  </si>
  <si>
    <t>06/10/2023</t>
  </si>
  <si>
    <t>07/10/2023</t>
  </si>
  <si>
    <t>09/10/2023</t>
  </si>
  <si>
    <t>10/10/2023</t>
  </si>
  <si>
    <t>11/10/2023</t>
  </si>
  <si>
    <t>12/10/2023</t>
  </si>
  <si>
    <t>13/10/2023</t>
  </si>
  <si>
    <t>16/10/2023</t>
  </si>
  <si>
    <t>17/10/2023</t>
  </si>
  <si>
    <t>18/10/2023</t>
  </si>
  <si>
    <t>19/10/2023</t>
  </si>
  <si>
    <t>20/10/2023</t>
  </si>
  <si>
    <t>21/10/2023</t>
  </si>
  <si>
    <t>23/10/2023</t>
  </si>
  <si>
    <t>24/10/2023</t>
  </si>
  <si>
    <t>25/10/2023</t>
  </si>
  <si>
    <t>27/10/2023</t>
  </si>
  <si>
    <t>28/10/2023</t>
  </si>
  <si>
    <t>03/09/2023</t>
  </si>
  <si>
    <t>03/11/2023</t>
  </si>
  <si>
    <t>04/11/2023</t>
  </si>
  <si>
    <t>06/11/2023</t>
  </si>
  <si>
    <t>07/11/2023</t>
  </si>
  <si>
    <t>08/11/2023</t>
  </si>
  <si>
    <t>09/11/2023</t>
  </si>
  <si>
    <t>11/11/2023</t>
  </si>
  <si>
    <t>13/11/2023</t>
  </si>
  <si>
    <t>15/11/2023</t>
  </si>
  <si>
    <t>17/11/2023</t>
  </si>
  <si>
    <t>18/11/2023</t>
  </si>
  <si>
    <t>20/11/2023</t>
  </si>
  <si>
    <t>21/11/2023</t>
  </si>
  <si>
    <t>22/11/2023</t>
  </si>
  <si>
    <t>24/11/2023</t>
  </si>
  <si>
    <t>25/11/2023</t>
  </si>
  <si>
    <t>27/11/2023</t>
  </si>
  <si>
    <t>28/11/2023</t>
  </si>
  <si>
    <t>29/11/2023</t>
  </si>
  <si>
    <t>30/11/2023</t>
  </si>
  <si>
    <t>06142603721196</t>
  </si>
  <si>
    <t>JOSE NEFTALI HERNANDEZ SANCHEZ</t>
  </si>
  <si>
    <t>E6277734210824E388AB79E93510A916</t>
  </si>
  <si>
    <t>13/12/2023</t>
  </si>
  <si>
    <t>14/12/2023</t>
  </si>
  <si>
    <t>27/12/2023</t>
  </si>
  <si>
    <t>01/12/2023</t>
  </si>
  <si>
    <t>02/12/2023</t>
  </si>
  <si>
    <t>06/12/2023</t>
  </si>
  <si>
    <t>09/12/2023</t>
  </si>
  <si>
    <t>11/12/2023</t>
  </si>
  <si>
    <t>12/12/2023</t>
  </si>
  <si>
    <t>15/12/2023</t>
  </si>
  <si>
    <t>18/12/2023</t>
  </si>
  <si>
    <t>19/12/2023</t>
  </si>
  <si>
    <t>20/12/2023</t>
  </si>
  <si>
    <t>22/12/2023</t>
  </si>
  <si>
    <t>23/12/2023</t>
  </si>
  <si>
    <t>26/12/2023</t>
  </si>
  <si>
    <t>28/12/2023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</si>
</sst>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4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14" fontId="0" fillId="0" borderId="0" xfId="0" quotePrefix="1" applyNumberFormat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17"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xmlns="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xmlns="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xmlns="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xmlns="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spacho rivas" refreshedDate="44878.820950347224" createdVersion="8" refreshedVersion="8" minRefreshableVersion="3" recordCount="1339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A2:T49" totalsRowShown="0">
  <autoFilter ref="A2:T49">
    <filterColumn colId="0">
      <filters>
        <filter val="Diciembre"/>
      </filters>
    </filterColumn>
  </autoFilter>
  <tableColumns count="20">
    <tableColumn id="1" name="MES"/>
    <tableColumn id="2" name="FECHA"/>
    <tableColumn id="3" name="CLASE DE DOC"/>
    <tableColumn id="4" name="TIPO DE DOC"/>
    <tableColumn id="5" name="CORRELATIVO"/>
    <tableColumn id="6" name="NIT PROV"/>
    <tableColumn id="7" name="N PROVEEDOR"/>
    <tableColumn id="8" name="C. EXENTAS" dataDxfId="116" dataCellStyle="Moneda"/>
    <tableColumn id="9" name="I. EXENTAS" dataDxfId="115" dataCellStyle="Moneda"/>
    <tableColumn id="10" name="IMPOR EX" dataDxfId="114" dataCellStyle="Moneda"/>
    <tableColumn id="11" name="C. GRAVADA" dataDxfId="113" dataCellStyle="Moneda"/>
    <tableColumn id="12" name="INTER GRAVA" dataDxfId="112" dataCellStyle="Moneda"/>
    <tableColumn id="13" name="IMPOR BIENES" dataDxfId="111" dataCellStyle="Moneda"/>
    <tableColumn id="14" name="IMPOR SERV" dataDxfId="110" dataCellStyle="Moneda"/>
    <tableColumn id="15" name="IVA" dataDxfId="109" dataCellStyle="Moneda"/>
    <tableColumn id="16" name="TOTAL C." dataDxfId="108" dataCellStyle="Moneda"/>
    <tableColumn id="20" name="DUI" dataDxfId="107" dataCellStyle="Moneda"/>
    <tableColumn id="17" name="ANEXO 3"/>
    <tableColumn id="19" name="SERIE"/>
    <tableColumn id="18" name="PERCEPCIONES" dataDxfId="106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T4" totalsRowShown="0">
  <tableColumns count="20">
    <tableColumn id="19" name="MES"/>
    <tableColumn id="2" name="FECHA"/>
    <tableColumn id="3" name="CLASE DE DOC"/>
    <tableColumn id="4" name="TIPO DE DOC"/>
    <tableColumn id="5" name="N° DE RESOLUCION"/>
    <tableColumn id="6" name="SERIE "/>
    <tableColumn id="7" name="N° DOC"/>
    <tableColumn id="8" name="CONTROL"/>
    <tableColumn id="9" name="NIT DE CLIENTE" dataDxfId="105"/>
    <tableColumn id="10" name="NOMBRE DE CLIENTE"/>
    <tableColumn id="11" name="VENTA EXENTA"/>
    <tableColumn id="12" name="VENTA NO SUJETA"/>
    <tableColumn id="13" name="V. GRAVADA"/>
    <tableColumn id="14" name="D.FISCAL"/>
    <tableColumn id="15" name="V CTA DE 3"/>
    <tableColumn id="16" name="D. FISCAL A 3"/>
    <tableColumn id="17" name="VENTA TOTAL"/>
    <tableColumn id="20" name="DUI" dataDxfId="104" dataCellStyle="Moneda"/>
    <tableColumn id="18" name="ANEXO"/>
    <tableColumn id="1" name="SUCURSAL" dataDxfId="103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V246" totalsRowShown="0" dataDxfId="102" dataCellStyle="Moneda">
  <autoFilter ref="A2:V246">
    <filterColumn colId="0">
      <filters>
        <filter val="DICIEMBRE"/>
      </filters>
    </filterColumn>
  </autoFilter>
  <tableColumns count="22">
    <tableColumn id="1" name="MES"/>
    <tableColumn id="2" name="FECHA" dataDxfId="101"/>
    <tableColumn id="3" name="CLASE DE DOC"/>
    <tableColumn id="4" name="TIPO DE DOC"/>
    <tableColumn id="5" name="RESOLUCION"/>
    <tableColumn id="6" name="SERIE"/>
    <tableColumn id="7" name="CORRELTIVO"/>
    <tableColumn id="8" name="FINAL"/>
    <tableColumn id="9" name="CORRELTIVO2"/>
    <tableColumn id="10" name="FINAL3"/>
    <tableColumn id="11" name="VACIO"/>
    <tableColumn id="12" name="V EXENTA" dataDxfId="100" dataCellStyle="Moneda"/>
    <tableColumn id="13" name="VENTAS NO" dataDxfId="99" dataCellStyle="Moneda"/>
    <tableColumn id="14" name="V NO SUJETAS" dataDxfId="98" dataCellStyle="Moneda"/>
    <tableColumn id="15" name="V GRAVADAS" dataDxfId="97" dataCellStyle="Moneda"/>
    <tableColumn id="16" name="EX IN CA" dataDxfId="96" dataCellStyle="Moneda"/>
    <tableColumn id="17" name="EX OUT CA" dataDxfId="95" dataCellStyle="Moneda"/>
    <tableColumn id="18" name="EX SERVICE" dataDxfId="94" dataCellStyle="Moneda"/>
    <tableColumn id="19" name="V ZONA FRAN" dataDxfId="93" dataCellStyle="Moneda"/>
    <tableColumn id="20" name="V CTA A 3ERO" dataDxfId="92" dataCellStyle="Moneda"/>
    <tableColumn id="21" name="TOTAL VENTA" dataDxfId="91" dataCellStyle="Moneda"/>
    <tableColumn id="22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7" name="Tabla6" displayName="Tabla6" ref="A1:J3" totalsRowCount="1" headerRowDxfId="90" headerRowBorderDxfId="89" tableBorderDxfId="88">
  <autoFilter ref="A1:J2"/>
  <tableColumns count="10">
    <tableColumn id="1" name="Mes" totalsRowLabel="Total" dataDxfId="87"/>
    <tableColumn id="10" name="NCR" dataDxfId="86"/>
    <tableColumn id="2" name="NIT Agente" dataDxfId="85"/>
    <tableColumn id="3" name="Fecha de emisión" dataDxfId="84" totalsRowDxfId="83"/>
    <tableColumn id="4" name="Tipo de documento" totalsRowFunction="sum" dataDxfId="82" totalsRowDxfId="81"/>
    <tableColumn id="5" name="Serie" totalsRowFunction="sum" dataDxfId="80" totalsRowDxfId="79"/>
    <tableColumn id="6" name="Número de documento" dataDxfId="78" totalsRowDxfId="77"/>
    <tableColumn id="7" name="Monto sujeto" totalsRowFunction="sum" dataDxfId="76" totalsRowDxfId="75" dataCellStyle="Moneda"/>
    <tableColumn id="13" name="Monto Retención 1%" totalsRowFunction="sum" dataDxfId="74" totalsRowDxfId="73" dataCellStyle="Moneda"/>
    <tableColumn id="8" name="ANEXO" totalsRowFunction="sum" dataDxfId="72" totalsRowDxfId="71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8" name="Tabla69" displayName="Tabla69" ref="A1:Q5" totalsRowCount="1" headerRowDxfId="70" headerRowBorderDxfId="69" tableBorderDxfId="68">
  <autoFilter ref="A1:Q4"/>
  <sortState ref="A2:Q3">
    <sortCondition ref="J1:J3"/>
  </sortState>
  <tableColumns count="17">
    <tableColumn id="1" name="Mes" totalsRowLabel="Total" dataDxfId="67"/>
    <tableColumn id="10" name="NCR" dataDxfId="66"/>
    <tableColumn id="2" name="NIT Agente" dataDxfId="65"/>
    <tableColumn id="18" name="Columna6"/>
    <tableColumn id="19" name="Columna7"/>
    <tableColumn id="16" name="Columna4" dataDxfId="64">
      <calculatedColumnFormula>VLOOKUP(Tabla69[[#This Row],[Columna5]],'[2]LIBRO '!$A$1:$B$1007,2,FALSE)</calculatedColumnFormula>
    </tableColumn>
    <tableColumn id="17" name="Columna5" dataDxfId="63">
      <calculatedColumnFormula>VLOOKUP(Tabla69[[#This Row],[NIT Agente]],Tabla4[#All],2,FALSE)</calculatedColumnFormula>
    </tableColumn>
    <tableColumn id="12" name="Columna2" dataDxfId="62" totalsRowDxfId="61">
      <calculatedColumnFormula>VLOOKUP(Tabla69[[#This Row],[Columna1]],'[2]LIBRO '!$A$1:$B$902,2,FALSE)</calculatedColumnFormula>
    </tableColumn>
    <tableColumn id="11" name="Columna1" dataDxfId="60">
      <calculatedColumnFormula>VLOOKUP(Tabla69[[#This Row],[NIT Agente]],Tabla4[#All],2,FALSE)</calculatedColumnFormula>
    </tableColumn>
    <tableColumn id="3" name="Fecha de emisión" dataDxfId="59"/>
    <tableColumn id="4" name="Tipo de documento" totalsRowFunction="sum" dataDxfId="58" totalsRowDxfId="57"/>
    <tableColumn id="5" name="Serie" totalsRowFunction="sum" dataDxfId="56" totalsRowDxfId="55"/>
    <tableColumn id="6" name="Número de documento" totalsRowFunction="sum" dataDxfId="54" totalsRowDxfId="53"/>
    <tableColumn id="7" name="Monto sujeto" totalsRowFunction="sum" dataDxfId="52" totalsRowDxfId="51" dataCellStyle="Moneda"/>
    <tableColumn id="13" name="Columna3" dataDxfId="50" totalsRowDxfId="49" dataCellStyle="Moneda"/>
    <tableColumn id="8" name="Monto Retención 1%" totalsRowFunction="sum" dataDxfId="48" totalsRowDxfId="47" dataCellStyle="Moneda"/>
    <tableColumn id="9" name="Número de anexo" dataDxfId="46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4" name="Tabla4" displayName="Tabla4" ref="A1:B4580" totalsRowShown="0">
  <autoFilter ref="A1:B4580"/>
  <tableColumns count="2">
    <tableColumn id="1" name="NIT" dataDxfId="45"/>
    <tableColumn id="2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id="9" name="Tabla9" displayName="Tabla9" ref="A2:S5" totalsRowCount="1" headerRowDxfId="44" dataDxfId="43" headerRowCellStyle="Moneda" dataCellStyle="Moneda">
  <autoFilter ref="A2:S4"/>
  <tableColumns count="19">
    <tableColumn id="1" name="DOMICILIADO" totalsRowLabel="Total"/>
    <tableColumn id="2" name="CODIGO DE PAÍS "/>
    <tableColumn id="3" name="APELLIDOS, NOMBRES; RAZON O DENOMINACIÓN SOCIAL "/>
    <tableColumn id="4" name="NIT/NIF"/>
    <tableColumn id="5" name="DUI "/>
    <tableColumn id="6" name="CÓDIGO DE INGRESO "/>
    <tableColumn id="7" name="MONTO DEVENGADO " dataDxfId="42" dataCellStyle="Moneda"/>
    <tableColumn id="8" name="MONTO DEVENGADO POR BONIFICACIONES Y GRATIFICACIONES " totalsRowFunction="sum" dataDxfId="41" totalsRowDxfId="40" dataCellStyle="Moneda"/>
    <tableColumn id="9" name="IMPUESTO RETENIDO " totalsRowFunction="sum" dataDxfId="39" totalsRowDxfId="38" dataCellStyle="Moneda"/>
    <tableColumn id="10" name="AGUINALDO EXENTO " totalsRowFunction="sum" dataDxfId="37" totalsRowDxfId="36" dataCellStyle="Moneda"/>
    <tableColumn id="11" name="AGUINALDO GRAVADO " totalsRowFunction="sum" dataDxfId="35" totalsRowDxfId="34" dataCellStyle="Moneda"/>
    <tableColumn id="12" name="AFP" totalsRowFunction="sum" dataDxfId="33" totalsRowDxfId="32" dataCellStyle="Moneda"/>
    <tableColumn id="13" name="ISSS" totalsRowFunction="sum" dataDxfId="31" totalsRowDxfId="30" dataCellStyle="Moneda"/>
    <tableColumn id="14" name="INPEP" totalsRowFunction="sum" dataDxfId="29" totalsRowDxfId="28" dataCellStyle="Moneda"/>
    <tableColumn id="15" name="IPSFA" totalsRowFunction="sum" dataDxfId="27" totalsRowDxfId="26" dataCellStyle="Moneda"/>
    <tableColumn id="16" name="CEFAFA" totalsRowFunction="sum" dataDxfId="25" totalsRowDxfId="24" dataCellStyle="Moneda"/>
    <tableColumn id="17" name="BIENESTAR MAGISTERIAL" dataDxfId="23" dataCellStyle="Moneda"/>
    <tableColumn id="18" name="ISSS IVM " dataDxfId="22" dataCellStyle="Moneda"/>
    <tableColumn id="19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abla7" displayName="Tabla7" ref="D3:F15" totalsRowShown="0" headerRowDxfId="21" dataDxfId="19" headerRowBorderDxfId="20" tableBorderDxfId="18" totalsRowBorderDxfId="17">
  <tableColumns count="3">
    <tableColumn id="1" name="Columna1" dataDxfId="16"/>
    <tableColumn id="2" name="DICIEMBRE" dataDxfId="15" dataCellStyle="Moneda"/>
    <tableColumn id="3" name="SUMAS" dataDxfId="14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id="6" name="Tabla911" displayName="Tabla911" ref="H3:I6" totalsRowShown="0" headerRowDxfId="13" dataDxfId="11" headerRowBorderDxfId="12" tableBorderDxfId="10" totalsRowBorderDxfId="9">
  <autoFilter ref="H3:I6"/>
  <tableColumns count="2">
    <tableColumn id="1" name="MANDAMIENTOS" dataDxfId="8"/>
    <tableColumn id="2" name="IMPORTE" dataDxfId="7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B1:XFD23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7" t="s">
        <v>9028</v>
      </c>
      <c r="XFD3" t="s">
        <v>8492</v>
      </c>
    </row>
    <row r="4" spans="2:6 16384:16384" x14ac:dyDescent="0.25">
      <c r="B4" s="23" t="s">
        <v>2</v>
      </c>
      <c r="D4" s="46" t="s">
        <v>9569</v>
      </c>
      <c r="XFD4" t="s">
        <v>8487</v>
      </c>
    </row>
    <row r="5" spans="2:6 16384:16384" hidden="1" x14ac:dyDescent="0.25">
      <c r="B5" s="23" t="s">
        <v>3</v>
      </c>
      <c r="D5" s="26" t="s">
        <v>7706</v>
      </c>
      <c r="XFD5" t="s">
        <v>8488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8489</v>
      </c>
    </row>
    <row r="7" spans="2:6 16384:16384" x14ac:dyDescent="0.25">
      <c r="B7" s="23" t="s">
        <v>5</v>
      </c>
      <c r="D7" s="43"/>
      <c r="XFD7" t="s">
        <v>8491</v>
      </c>
    </row>
    <row r="8" spans="2:6 16384:16384" x14ac:dyDescent="0.25">
      <c r="B8" s="23" t="s">
        <v>6</v>
      </c>
      <c r="D8" s="44" t="s">
        <v>1455</v>
      </c>
      <c r="XFD8" t="s">
        <v>8490</v>
      </c>
    </row>
    <row r="9" spans="2:6 16384:16384" x14ac:dyDescent="0.25">
      <c r="B9" s="23" t="s">
        <v>70</v>
      </c>
      <c r="D9" s="104" t="str">
        <f>IFERROR(IF(D8&lt;&gt;"",VLOOKUP(D8,Tabla4[#All],2,0),IF(D19&lt;&gt;0,VLOOKUP(D8,Tabla4[#All],2,0),0)),"")</f>
        <v>JOSE RICARDO MOLINA</v>
      </c>
      <c r="XFD9" t="s">
        <v>9023</v>
      </c>
    </row>
    <row r="10" spans="2:6 16384:16384" x14ac:dyDescent="0.25">
      <c r="B10" s="23" t="s">
        <v>7</v>
      </c>
      <c r="D10" s="105">
        <v>0</v>
      </c>
      <c r="F10" s="2"/>
      <c r="XFD10" t="s">
        <v>9024</v>
      </c>
    </row>
    <row r="11" spans="2:6 16384:16384" x14ac:dyDescent="0.25">
      <c r="B11" s="23" t="s">
        <v>8</v>
      </c>
      <c r="D11" s="105">
        <v>0</v>
      </c>
      <c r="F11" s="2"/>
      <c r="XFD11" t="s">
        <v>9025</v>
      </c>
    </row>
    <row r="12" spans="2:6 16384:16384" x14ac:dyDescent="0.25">
      <c r="B12" s="23" t="s">
        <v>9</v>
      </c>
      <c r="D12" s="105">
        <v>0</v>
      </c>
      <c r="F12" s="2"/>
      <c r="XFD12" t="s">
        <v>9026</v>
      </c>
    </row>
    <row r="13" spans="2:6 16384:16384" x14ac:dyDescent="0.25">
      <c r="B13" s="23" t="s">
        <v>10</v>
      </c>
      <c r="D13" s="106"/>
      <c r="F13" s="15"/>
      <c r="XFD13" t="s">
        <v>9027</v>
      </c>
    </row>
    <row r="14" spans="2:6 16384:16384" x14ac:dyDescent="0.25">
      <c r="B14" s="23" t="s">
        <v>11</v>
      </c>
      <c r="D14" s="105">
        <v>0</v>
      </c>
      <c r="F14" s="2"/>
      <c r="XFD14" t="s">
        <v>9028</v>
      </c>
    </row>
    <row r="15" spans="2:6 16384:16384" x14ac:dyDescent="0.25">
      <c r="B15" s="23" t="s">
        <v>13</v>
      </c>
      <c r="D15" s="106">
        <v>0</v>
      </c>
      <c r="F15" s="2"/>
    </row>
    <row r="16" spans="2:6 16384:16384" x14ac:dyDescent="0.25">
      <c r="B16" s="23" t="s">
        <v>12</v>
      </c>
      <c r="D16" s="105">
        <v>0</v>
      </c>
      <c r="F16" s="2"/>
    </row>
    <row r="17" spans="2:6" x14ac:dyDescent="0.25">
      <c r="B17" s="23" t="s">
        <v>14</v>
      </c>
      <c r="D17" s="105">
        <f>+(D16++D15+D14+D13)*0.13</f>
        <v>0</v>
      </c>
      <c r="F17" s="2"/>
    </row>
    <row r="18" spans="2:6" x14ac:dyDescent="0.25">
      <c r="B18" s="23" t="s">
        <v>15</v>
      </c>
      <c r="D18" s="105">
        <f>+SUBTOTAL(9,D10,D11,D12,D13,D14,D15,D16,D17)</f>
        <v>0</v>
      </c>
      <c r="F18" s="2"/>
    </row>
    <row r="19" spans="2:6" x14ac:dyDescent="0.25">
      <c r="B19" s="23" t="s">
        <v>7943</v>
      </c>
      <c r="D19" s="107" t="s">
        <v>7868</v>
      </c>
    </row>
    <row r="20" spans="2:6" x14ac:dyDescent="0.25">
      <c r="B20" s="23" t="s">
        <v>16</v>
      </c>
      <c r="D20" s="107" t="s">
        <v>8045</v>
      </c>
    </row>
    <row r="21" spans="2:6" x14ac:dyDescent="0.25">
      <c r="B21" s="23" t="s">
        <v>68</v>
      </c>
      <c r="D21" s="110">
        <v>0</v>
      </c>
      <c r="F21" s="2"/>
    </row>
    <row r="22" spans="2:6" ht="15.75" thickBot="1" x14ac:dyDescent="0.3">
      <c r="B22" s="23" t="s">
        <v>7873</v>
      </c>
      <c r="D22" s="45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>
      <formula1>0</formula1>
      <formula2>10000000</formula2>
    </dataValidation>
    <dataValidation type="list" allowBlank="1" showInputMessage="1" showErrorMessage="1" sqref="D6">
      <formula1>"03,05,12"</formula1>
    </dataValidation>
    <dataValidation type="list" allowBlank="1" showInputMessage="1" showErrorMessage="1" sqref="D3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4" t="s">
        <v>17</v>
      </c>
      <c r="B1" s="55" t="s">
        <v>8954</v>
      </c>
      <c r="C1" s="55" t="s">
        <v>8953</v>
      </c>
      <c r="D1" s="55" t="s">
        <v>8493</v>
      </c>
      <c r="E1" s="55"/>
      <c r="F1" s="55" t="s">
        <v>2</v>
      </c>
      <c r="G1" s="55" t="s">
        <v>3</v>
      </c>
      <c r="H1" s="55" t="s">
        <v>4</v>
      </c>
      <c r="I1" s="55" t="s">
        <v>8506</v>
      </c>
      <c r="J1" s="55"/>
      <c r="K1" s="55"/>
      <c r="L1" s="55"/>
      <c r="M1" s="55" t="s">
        <v>5</v>
      </c>
      <c r="N1" s="55" t="s">
        <v>6</v>
      </c>
      <c r="O1" s="55"/>
      <c r="P1" s="55" t="s">
        <v>70</v>
      </c>
      <c r="Q1" s="57" t="s">
        <v>7</v>
      </c>
      <c r="R1" s="57" t="s">
        <v>8</v>
      </c>
      <c r="S1" s="57" t="s">
        <v>9</v>
      </c>
      <c r="T1" s="57" t="s">
        <v>10</v>
      </c>
      <c r="U1" s="57" t="s">
        <v>11</v>
      </c>
      <c r="V1" s="57" t="s">
        <v>13</v>
      </c>
      <c r="W1" s="57" t="s">
        <v>12</v>
      </c>
      <c r="X1" s="57" t="s">
        <v>14</v>
      </c>
      <c r="Y1" s="57" t="s">
        <v>15</v>
      </c>
      <c r="Z1" s="57" t="s">
        <v>7943</v>
      </c>
      <c r="AA1" s="55" t="s">
        <v>16</v>
      </c>
      <c r="AB1" s="55" t="s">
        <v>68</v>
      </c>
      <c r="AC1" s="56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8930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6" t="s">
        <v>8507</v>
      </c>
      <c r="L2" s="66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7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8890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6" t="s">
        <v>8507</v>
      </c>
      <c r="L3" s="66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7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8890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6" t="s">
        <v>8507</v>
      </c>
      <c r="L4" s="66" t="s">
        <v>7868</v>
      </c>
      <c r="M4">
        <v>441</v>
      </c>
      <c r="N4" t="s">
        <v>8951</v>
      </c>
      <c r="O4" t="str">
        <f t="shared" si="4"/>
        <v>06140802181017</v>
      </c>
      <c r="P4" t="s">
        <v>8952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7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8950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6" t="s">
        <v>8507</v>
      </c>
      <c r="L5" s="66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7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8854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6" t="s">
        <v>8507</v>
      </c>
      <c r="L6" s="66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7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8884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6" t="s">
        <v>8507</v>
      </c>
      <c r="L7" s="66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7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8857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6" t="s">
        <v>8507</v>
      </c>
      <c r="L8" s="66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7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8884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6" t="s">
        <v>8507</v>
      </c>
      <c r="L9" s="66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7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8923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6" t="s">
        <v>8507</v>
      </c>
      <c r="L10" s="66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7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8923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6" t="s">
        <v>8507</v>
      </c>
      <c r="L11" s="66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7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8923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6" t="s">
        <v>8507</v>
      </c>
      <c r="L12" s="66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7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8923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6" t="s">
        <v>8507</v>
      </c>
      <c r="L13" s="66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7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8944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6" t="s">
        <v>8507</v>
      </c>
      <c r="L14" s="66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7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8921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6" t="s">
        <v>8507</v>
      </c>
      <c r="L15" s="66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7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8949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6" t="s">
        <v>8507</v>
      </c>
      <c r="L16" s="66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7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8917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6" t="s">
        <v>8507</v>
      </c>
      <c r="L17" s="66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7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8884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6" t="s">
        <v>8507</v>
      </c>
      <c r="L18" s="66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7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8885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6" t="s">
        <v>8507</v>
      </c>
      <c r="L19" s="66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7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8885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6" t="s">
        <v>8507</v>
      </c>
      <c r="L20" s="66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7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8925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6" t="s">
        <v>8507</v>
      </c>
      <c r="L21" s="66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7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8886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6" t="s">
        <v>8507</v>
      </c>
      <c r="L22" s="66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7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8886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6" t="s">
        <v>8507</v>
      </c>
      <c r="L23" s="66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7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8886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6" t="s">
        <v>8507</v>
      </c>
      <c r="L24" s="66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7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8924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6" t="s">
        <v>8507</v>
      </c>
      <c r="L25" s="66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7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8924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6" t="s">
        <v>8507</v>
      </c>
      <c r="L26" s="66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7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8924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6" t="s">
        <v>8507</v>
      </c>
      <c r="L27" s="66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7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8924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6" t="s">
        <v>8507</v>
      </c>
      <c r="L28" s="66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7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8924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6" t="s">
        <v>8507</v>
      </c>
      <c r="L29" s="66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7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8920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6" t="s">
        <v>8507</v>
      </c>
      <c r="L30" s="66" t="s">
        <v>7868</v>
      </c>
      <c r="M30">
        <v>2482</v>
      </c>
      <c r="N30" t="s">
        <v>8941</v>
      </c>
      <c r="O30" t="str">
        <f t="shared" si="4"/>
        <v>06141802881201</v>
      </c>
      <c r="P30" t="s">
        <v>8942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7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8920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6" t="s">
        <v>8507</v>
      </c>
      <c r="L31" s="66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7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8888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6" t="s">
        <v>8507</v>
      </c>
      <c r="L32" s="66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7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8888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6" t="s">
        <v>8507</v>
      </c>
      <c r="L33" s="66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7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8888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6" t="s">
        <v>8507</v>
      </c>
      <c r="L34" s="66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7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8923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6" t="s">
        <v>8507</v>
      </c>
      <c r="L35" s="66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7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8923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6" t="s">
        <v>8507</v>
      </c>
      <c r="L36" s="66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7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8889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6" t="s">
        <v>8507</v>
      </c>
      <c r="L37" s="66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7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8890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6" t="s">
        <v>8507</v>
      </c>
      <c r="L38" s="66" t="s">
        <v>7868</v>
      </c>
      <c r="M38">
        <v>13418077</v>
      </c>
      <c r="N38" t="s">
        <v>8946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7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8890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6" t="s">
        <v>8507</v>
      </c>
      <c r="L39" s="66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7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8890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6" t="s">
        <v>8507</v>
      </c>
      <c r="L40" s="66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7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8890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6" t="s">
        <v>8507</v>
      </c>
      <c r="L41" s="66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7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8890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6" t="s">
        <v>8507</v>
      </c>
      <c r="L42" s="66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7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8890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6" t="s">
        <v>8507</v>
      </c>
      <c r="L43" s="66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7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8890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6" t="s">
        <v>8507</v>
      </c>
      <c r="L44" s="66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7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8945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6" t="s">
        <v>8507</v>
      </c>
      <c r="L45" s="66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7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8944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6" t="s">
        <v>8507</v>
      </c>
      <c r="L46" s="66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7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8944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6" t="s">
        <v>8507</v>
      </c>
      <c r="L47" s="66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7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8922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6" t="s">
        <v>8507</v>
      </c>
      <c r="L48" s="66" t="s">
        <v>7868</v>
      </c>
      <c r="M48">
        <v>11010474</v>
      </c>
      <c r="N48" t="s">
        <v>8943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7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8922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6" t="s">
        <v>8507</v>
      </c>
      <c r="L49" s="66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7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8922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6" t="s">
        <v>8507</v>
      </c>
      <c r="L50" s="66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7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8921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6" t="s">
        <v>8507</v>
      </c>
      <c r="L51" s="66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7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8921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6" t="s">
        <v>8507</v>
      </c>
      <c r="L52" s="66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7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8921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6" t="s">
        <v>8507</v>
      </c>
      <c r="L53" s="66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7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8857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6" t="s">
        <v>8507</v>
      </c>
      <c r="L54" s="66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7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8857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6" t="s">
        <v>8507</v>
      </c>
      <c r="L55" s="66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7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8857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6" t="s">
        <v>8507</v>
      </c>
      <c r="L56" s="66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7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8857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6" t="s">
        <v>8507</v>
      </c>
      <c r="L57" s="66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7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8857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6" t="s">
        <v>8507</v>
      </c>
      <c r="L58" s="66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7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8834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6" t="s">
        <v>8507</v>
      </c>
      <c r="L59" s="66" t="s">
        <v>7868</v>
      </c>
      <c r="M59">
        <v>2338</v>
      </c>
      <c r="N59" t="s">
        <v>8941</v>
      </c>
      <c r="O59" t="str">
        <f t="shared" si="4"/>
        <v>06141802881201</v>
      </c>
      <c r="P59" t="s">
        <v>8942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7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8835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6" t="s">
        <v>8507</v>
      </c>
      <c r="L60" s="66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7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8835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6" t="s">
        <v>8507</v>
      </c>
      <c r="L61" s="66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7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8940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6" t="s">
        <v>8507</v>
      </c>
      <c r="L62" s="66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7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8854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6" t="s">
        <v>8507</v>
      </c>
      <c r="L63" s="66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7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8836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6" t="s">
        <v>8507</v>
      </c>
      <c r="L64" s="66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7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8853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6" t="s">
        <v>8507</v>
      </c>
      <c r="L65" s="66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7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8842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6" t="s">
        <v>8507</v>
      </c>
      <c r="L66" s="66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7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8842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6" t="s">
        <v>8507</v>
      </c>
      <c r="L67" s="66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7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6" t="s">
        <v>8507</v>
      </c>
      <c r="L68" s="66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7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6" t="s">
        <v>8507</v>
      </c>
      <c r="L69" s="66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7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6" t="s">
        <v>8507</v>
      </c>
      <c r="L70" s="66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7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6" t="s">
        <v>8507</v>
      </c>
      <c r="L71" s="66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7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6" t="s">
        <v>8507</v>
      </c>
      <c r="L72" s="66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7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6" t="s">
        <v>8507</v>
      </c>
      <c r="L73" s="66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7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8929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6" t="s">
        <v>8507</v>
      </c>
      <c r="L74" s="66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7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8928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6" t="s">
        <v>8507</v>
      </c>
      <c r="L75" s="66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7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8927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6" t="s">
        <v>8507</v>
      </c>
      <c r="L76" s="66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7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8926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6" t="s">
        <v>8507</v>
      </c>
      <c r="L77" s="66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7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8919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6" t="s">
        <v>8507</v>
      </c>
      <c r="L78" s="66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7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8918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6" t="s">
        <v>8507</v>
      </c>
      <c r="L79" s="66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7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8917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6" t="s">
        <v>8507</v>
      </c>
      <c r="L80" s="66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7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8884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6" t="s">
        <v>8507</v>
      </c>
      <c r="L81" s="66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7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8885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6" t="s">
        <v>8507</v>
      </c>
      <c r="L82" s="66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7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8925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6" t="s">
        <v>8507</v>
      </c>
      <c r="L83" s="66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7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8925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6" t="s">
        <v>8507</v>
      </c>
      <c r="L84" s="66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7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8925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6" t="s">
        <v>8507</v>
      </c>
      <c r="L85" s="66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7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8925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6" t="s">
        <v>8507</v>
      </c>
      <c r="L86" s="66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7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8925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6" t="s">
        <v>8507</v>
      </c>
      <c r="L87" s="66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7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8925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6" t="s">
        <v>8507</v>
      </c>
      <c r="L88" s="66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7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8925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6" t="s">
        <v>8507</v>
      </c>
      <c r="L89" s="66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7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8886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6" t="s">
        <v>8507</v>
      </c>
      <c r="L90" s="66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7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8887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6" t="s">
        <v>8507</v>
      </c>
      <c r="L91" s="66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7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8887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6" t="s">
        <v>8507</v>
      </c>
      <c r="L92" s="66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7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8887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6" t="s">
        <v>8507</v>
      </c>
      <c r="L93" s="66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7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8924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6" t="s">
        <v>8507</v>
      </c>
      <c r="L94" s="66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7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8924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6" t="s">
        <v>8507</v>
      </c>
      <c r="L95" s="66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7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8920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6" t="s">
        <v>8507</v>
      </c>
      <c r="L96" s="66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7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8923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6" t="s">
        <v>8507</v>
      </c>
      <c r="L97" s="66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7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8889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6" t="s">
        <v>8507</v>
      </c>
      <c r="L98" s="66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7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8890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6" t="s">
        <v>8507</v>
      </c>
      <c r="L99" s="66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7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8890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6" t="s">
        <v>8507</v>
      </c>
      <c r="L100" s="66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7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8890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6" t="s">
        <v>8507</v>
      </c>
      <c r="L101" s="66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7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8922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6" t="s">
        <v>8507</v>
      </c>
      <c r="L102" s="66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7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8922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6" t="s">
        <v>8507</v>
      </c>
      <c r="L103" s="66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7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8921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6" t="s">
        <v>8507</v>
      </c>
      <c r="L104" s="66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7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8921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6" t="s">
        <v>8507</v>
      </c>
      <c r="L105" s="66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7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8857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6" t="s">
        <v>8507</v>
      </c>
      <c r="L106" s="66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7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8857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6" t="s">
        <v>8507</v>
      </c>
      <c r="L107" s="66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7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6" t="s">
        <v>8507</v>
      </c>
      <c r="L108" s="66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7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8836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6" t="s">
        <v>8507</v>
      </c>
      <c r="L109" s="66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7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8836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6" t="s">
        <v>8507</v>
      </c>
      <c r="L110" s="66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7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6" t="s">
        <v>8507</v>
      </c>
      <c r="L111" s="66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7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8840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6" t="s">
        <v>8507</v>
      </c>
      <c r="L112" s="66" t="s">
        <v>7868</v>
      </c>
      <c r="M112">
        <v>1549</v>
      </c>
      <c r="N112" t="s">
        <v>8878</v>
      </c>
      <c r="O112" t="str">
        <f t="shared" si="9"/>
        <v>06141203201065</v>
      </c>
      <c r="P112" t="s">
        <v>8879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7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6" t="s">
        <v>8507</v>
      </c>
      <c r="L113" s="66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7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6" t="s">
        <v>8507</v>
      </c>
      <c r="L114" s="66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7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8847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6" t="s">
        <v>8507</v>
      </c>
      <c r="L115" s="66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7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8857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6" t="s">
        <v>8507</v>
      </c>
      <c r="L116" s="66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7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8857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6" t="s">
        <v>8507</v>
      </c>
      <c r="L117" s="66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7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8857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6" t="s">
        <v>8507</v>
      </c>
      <c r="L118" s="66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7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8857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6" t="s">
        <v>8507</v>
      </c>
      <c r="L119" s="66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7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8857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6" t="s">
        <v>8507</v>
      </c>
      <c r="L120" s="66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7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8842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6" t="s">
        <v>8507</v>
      </c>
      <c r="L121" s="66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7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8842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6" t="s">
        <v>8507</v>
      </c>
      <c r="L122" s="66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7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8857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6" t="s">
        <v>8507</v>
      </c>
      <c r="L123" s="66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7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8877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6" t="s">
        <v>8507</v>
      </c>
      <c r="L124" s="66" t="s">
        <v>7868</v>
      </c>
      <c r="M124">
        <v>8</v>
      </c>
      <c r="N124" t="s">
        <v>8872</v>
      </c>
      <c r="O124" t="str">
        <f t="shared" si="9"/>
        <v>12051405761016</v>
      </c>
      <c r="P124" t="s">
        <v>8873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7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8857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6" t="s">
        <v>8507</v>
      </c>
      <c r="L125" s="66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7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8834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6" t="s">
        <v>8507</v>
      </c>
      <c r="L126" s="66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7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8835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6" t="s">
        <v>8507</v>
      </c>
      <c r="L127" s="66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7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8835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6" t="s">
        <v>8507</v>
      </c>
      <c r="L128" s="66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7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8836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6" t="s">
        <v>8507</v>
      </c>
      <c r="L129" s="66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7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8836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6" t="s">
        <v>8507</v>
      </c>
      <c r="L130" s="66" t="s">
        <v>7868</v>
      </c>
      <c r="M130">
        <v>45972</v>
      </c>
      <c r="O130" t="str">
        <f t="shared" si="9"/>
        <v>018991736</v>
      </c>
      <c r="P130" t="s">
        <v>8876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8875</v>
      </c>
      <c r="AA130" s="117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8836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6" t="s">
        <v>8507</v>
      </c>
      <c r="L131" s="66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7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8837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6" t="s">
        <v>8507</v>
      </c>
      <c r="L132" s="66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7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8838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6" t="s">
        <v>8507</v>
      </c>
      <c r="L133" s="66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7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8838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6" t="s">
        <v>8507</v>
      </c>
      <c r="L134" s="66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7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8839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6" t="s">
        <v>8507</v>
      </c>
      <c r="L135" s="66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7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8840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6" t="s">
        <v>8507</v>
      </c>
      <c r="L136" s="66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7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8840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6" t="s">
        <v>8507</v>
      </c>
      <c r="L137" s="66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7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8840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6" t="s">
        <v>8507</v>
      </c>
      <c r="L138" s="66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7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8840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6" t="s">
        <v>8507</v>
      </c>
      <c r="L139" s="66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7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8841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6" t="s">
        <v>8507</v>
      </c>
      <c r="L140" s="66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7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8841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6" t="s">
        <v>8507</v>
      </c>
      <c r="L141" s="66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7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8842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6" t="s">
        <v>8507</v>
      </c>
      <c r="L142" s="66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7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8842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6" t="s">
        <v>8507</v>
      </c>
      <c r="L143" s="66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7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8842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6" t="s">
        <v>8507</v>
      </c>
      <c r="L144" s="66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7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8842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6" t="s">
        <v>8507</v>
      </c>
      <c r="L145" s="66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7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8843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6" t="s">
        <v>8507</v>
      </c>
      <c r="L146" s="66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7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8843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6" t="s">
        <v>8507</v>
      </c>
      <c r="L147" s="66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7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8874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6" t="s">
        <v>8507</v>
      </c>
      <c r="L148" s="66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7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8845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6" t="s">
        <v>8507</v>
      </c>
      <c r="L149" s="66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7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8845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6" t="s">
        <v>8507</v>
      </c>
      <c r="L150" s="66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7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8845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6" t="s">
        <v>8507</v>
      </c>
      <c r="L151" s="66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7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8845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6" t="s">
        <v>8507</v>
      </c>
      <c r="L152" s="66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7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8845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6" t="s">
        <v>8507</v>
      </c>
      <c r="L153" s="66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7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8845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6" t="s">
        <v>8507</v>
      </c>
      <c r="L154" s="66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7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8846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6" t="s">
        <v>8507</v>
      </c>
      <c r="L155" s="66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7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8846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6" t="s">
        <v>8507</v>
      </c>
      <c r="L156" s="66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7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8846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6" t="s">
        <v>8507</v>
      </c>
      <c r="L157" s="66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7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8846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6" t="s">
        <v>8507</v>
      </c>
      <c r="L158" s="66" t="s">
        <v>7868</v>
      </c>
      <c r="M158">
        <v>11</v>
      </c>
      <c r="N158" t="s">
        <v>8872</v>
      </c>
      <c r="O158" t="str">
        <f t="shared" si="14"/>
        <v>12051405761016</v>
      </c>
      <c r="P158" t="s">
        <v>8873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7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8851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6" t="s">
        <v>8507</v>
      </c>
      <c r="L159" s="66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7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8851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6" t="s">
        <v>8507</v>
      </c>
      <c r="L160" s="66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7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8847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6" t="s">
        <v>8507</v>
      </c>
      <c r="L161" s="66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7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8848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6" t="s">
        <v>8507</v>
      </c>
      <c r="L162" s="66" t="s">
        <v>7868</v>
      </c>
      <c r="M162">
        <v>28248</v>
      </c>
      <c r="N162" t="s">
        <v>8870</v>
      </c>
      <c r="O162" t="str">
        <f t="shared" si="14"/>
        <v>06141808121063</v>
      </c>
      <c r="P162" t="s">
        <v>8871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7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8869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6" t="s">
        <v>8507</v>
      </c>
      <c r="L163" s="66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7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8850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6" t="s">
        <v>8507</v>
      </c>
      <c r="L164" s="66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7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6" t="s">
        <v>8507</v>
      </c>
      <c r="L165" s="66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7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6" t="s">
        <v>8507</v>
      </c>
      <c r="L166" s="66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7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6" t="s">
        <v>8507</v>
      </c>
      <c r="L167" s="66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7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6" t="s">
        <v>8507</v>
      </c>
      <c r="L168" s="66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7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6" t="s">
        <v>8507</v>
      </c>
      <c r="L169" s="66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7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6" t="s">
        <v>8507</v>
      </c>
      <c r="L170" s="66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7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8868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6" t="s">
        <v>8507</v>
      </c>
      <c r="L171" s="66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7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6" t="s">
        <v>8507</v>
      </c>
      <c r="L172" s="66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7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6" t="s">
        <v>8507</v>
      </c>
      <c r="L173" s="66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7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6" t="s">
        <v>8507</v>
      </c>
      <c r="L174" s="66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7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8857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6" t="s">
        <v>8507</v>
      </c>
      <c r="L175" s="66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7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8835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6" t="s">
        <v>8507</v>
      </c>
      <c r="L176" s="66" t="s">
        <v>7868</v>
      </c>
      <c r="M176">
        <v>490</v>
      </c>
      <c r="N176" t="s">
        <v>8855</v>
      </c>
      <c r="O176" t="str">
        <f t="shared" si="14"/>
        <v>03021608841022</v>
      </c>
      <c r="P176" t="s">
        <v>8856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7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8835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6" t="s">
        <v>8507</v>
      </c>
      <c r="L177" s="66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7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8835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6" t="s">
        <v>8507</v>
      </c>
      <c r="L178" s="66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7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8854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6" t="s">
        <v>8507</v>
      </c>
      <c r="L179" s="66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7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8836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6" t="s">
        <v>8507</v>
      </c>
      <c r="L180" s="66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7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8836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6" t="s">
        <v>8507</v>
      </c>
      <c r="L181" s="66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7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8837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6" t="s">
        <v>8507</v>
      </c>
      <c r="L182" s="66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7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8837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6" t="s">
        <v>8507</v>
      </c>
      <c r="L183" s="66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7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8837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6" t="s">
        <v>8507</v>
      </c>
      <c r="L184" s="66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7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8837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6" t="s">
        <v>8507</v>
      </c>
      <c r="L185" s="66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7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8837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6" t="s">
        <v>8507</v>
      </c>
      <c r="L186" s="66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7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8837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6" t="s">
        <v>8507</v>
      </c>
      <c r="L187" s="66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7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8838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6" t="s">
        <v>8507</v>
      </c>
      <c r="L188" s="66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7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8838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6" t="s">
        <v>8507</v>
      </c>
      <c r="L189" s="66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7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8853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6" t="s">
        <v>8507</v>
      </c>
      <c r="L190" s="66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7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8853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6" t="s">
        <v>8507</v>
      </c>
      <c r="L191" s="66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7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8853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6" t="s">
        <v>8507</v>
      </c>
      <c r="L192" s="66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7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8839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6" t="s">
        <v>8507</v>
      </c>
      <c r="L193" s="66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7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8839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6" t="s">
        <v>8507</v>
      </c>
      <c r="L194" s="66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7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8842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6" t="s">
        <v>8507</v>
      </c>
      <c r="L195" s="66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7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8842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6" t="s">
        <v>8507</v>
      </c>
      <c r="L196" s="66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7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8842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6" t="s">
        <v>8507</v>
      </c>
      <c r="L197" s="66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7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8842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6" t="s">
        <v>8507</v>
      </c>
      <c r="L198" s="66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7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8842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6" t="s">
        <v>8507</v>
      </c>
      <c r="L199" s="66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7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8842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6" t="s">
        <v>8507</v>
      </c>
      <c r="L200" s="66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7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8842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6" t="s">
        <v>8507</v>
      </c>
      <c r="L201" s="66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7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8842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6" t="s">
        <v>8507</v>
      </c>
      <c r="L202" s="66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7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8843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6" t="s">
        <v>8507</v>
      </c>
      <c r="L203" s="66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7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8844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6" t="s">
        <v>8507</v>
      </c>
      <c r="L204" s="66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7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8844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6" t="s">
        <v>8507</v>
      </c>
      <c r="L205" s="66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7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8845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6" t="s">
        <v>8507</v>
      </c>
      <c r="L206" s="66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7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8852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6" t="s">
        <v>8507</v>
      </c>
      <c r="L207" s="66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7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8852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6" t="s">
        <v>8507</v>
      </c>
      <c r="L208" s="66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7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8852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6" t="s">
        <v>8507</v>
      </c>
      <c r="L209" s="66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7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8852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6" t="s">
        <v>8507</v>
      </c>
      <c r="L210" s="66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7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8851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6" t="s">
        <v>8507</v>
      </c>
      <c r="L211" s="66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7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8851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6" t="s">
        <v>8507</v>
      </c>
      <c r="L212" s="66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7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8851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6" t="s">
        <v>8507</v>
      </c>
      <c r="L213" s="66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7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8851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6" t="s">
        <v>8507</v>
      </c>
      <c r="L214" s="66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7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8847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6" t="s">
        <v>8507</v>
      </c>
      <c r="L215" s="66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7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8850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6" t="s">
        <v>8507</v>
      </c>
      <c r="L216" s="66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7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8850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6" t="s">
        <v>8507</v>
      </c>
      <c r="L217" s="66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7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6" t="s">
        <v>8507</v>
      </c>
      <c r="L218" s="66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7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6" t="s">
        <v>8507</v>
      </c>
      <c r="L219" s="66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7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6" t="s">
        <v>8507</v>
      </c>
      <c r="L220" s="66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7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6" t="s">
        <v>8507</v>
      </c>
      <c r="L221" s="66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7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6" t="s">
        <v>8507</v>
      </c>
      <c r="L222" s="66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7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8849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6" t="s">
        <v>8507</v>
      </c>
      <c r="L223" s="66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7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8849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6" t="s">
        <v>8507</v>
      </c>
      <c r="L224" s="66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7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6" t="s">
        <v>8507</v>
      </c>
      <c r="L225" s="66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7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6" t="s">
        <v>8507</v>
      </c>
      <c r="L226" s="66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7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6" t="s">
        <v>8507</v>
      </c>
      <c r="L227" s="66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7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6" t="s">
        <v>8507</v>
      </c>
      <c r="L228" s="66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7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6" t="s">
        <v>8507</v>
      </c>
      <c r="L229" s="66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7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6" t="s">
        <v>8507</v>
      </c>
      <c r="L230" s="66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7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6" t="s">
        <v>8507</v>
      </c>
      <c r="L231" s="66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7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6" t="s">
        <v>8507</v>
      </c>
      <c r="L232" s="66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7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6" t="s">
        <v>8507</v>
      </c>
      <c r="L233" s="66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7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6" t="s">
        <v>8507</v>
      </c>
      <c r="L234" s="66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7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6" t="s">
        <v>8507</v>
      </c>
      <c r="L235" s="66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7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6" t="s">
        <v>8507</v>
      </c>
      <c r="L236" s="66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7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6" t="s">
        <v>8507</v>
      </c>
      <c r="L237" s="66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7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6" t="s">
        <v>8507</v>
      </c>
      <c r="L238" s="66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7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6" t="s">
        <v>8507</v>
      </c>
      <c r="L239" s="66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7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6" t="s">
        <v>8507</v>
      </c>
      <c r="L240" s="66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7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6" t="s">
        <v>8507</v>
      </c>
      <c r="L241" s="66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7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6" t="s">
        <v>8507</v>
      </c>
      <c r="L242" s="66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7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6" t="s">
        <v>8507</v>
      </c>
      <c r="L243" s="66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7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6" t="s">
        <v>8507</v>
      </c>
      <c r="L244" s="66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7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6" t="s">
        <v>8507</v>
      </c>
      <c r="L245" s="66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7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6" t="s">
        <v>8507</v>
      </c>
      <c r="L246" s="66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7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6" t="s">
        <v>8507</v>
      </c>
      <c r="L247" s="66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7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6" t="s">
        <v>8507</v>
      </c>
      <c r="L248" s="66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7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6" t="s">
        <v>8507</v>
      </c>
      <c r="L249" s="66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7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6" t="s">
        <v>8507</v>
      </c>
      <c r="L250" s="66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7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6" t="s">
        <v>8507</v>
      </c>
      <c r="L251" s="66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7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6" t="s">
        <v>8507</v>
      </c>
      <c r="L252" s="66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7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6" t="s">
        <v>8507</v>
      </c>
      <c r="L253" s="66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7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6" t="s">
        <v>8507</v>
      </c>
      <c r="L254" s="66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7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6" t="s">
        <v>8507</v>
      </c>
      <c r="L255" s="66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7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6" t="s">
        <v>8507</v>
      </c>
      <c r="L256" s="66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7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6" t="s">
        <v>8507</v>
      </c>
      <c r="L257" s="66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7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6" t="s">
        <v>8507</v>
      </c>
      <c r="L258" s="66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7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6" t="s">
        <v>8507</v>
      </c>
      <c r="L259" s="66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7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6" t="s">
        <v>8507</v>
      </c>
      <c r="L260" s="66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7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6" t="s">
        <v>8507</v>
      </c>
      <c r="L261" s="66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7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6" t="s">
        <v>8507</v>
      </c>
      <c r="L262" s="66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7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6" t="s">
        <v>8507</v>
      </c>
      <c r="L263" s="66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7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6" t="s">
        <v>8507</v>
      </c>
      <c r="L264" s="66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7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6" t="s">
        <v>8507</v>
      </c>
      <c r="L265" s="66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7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6" t="s">
        <v>8507</v>
      </c>
      <c r="L266" s="66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7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6" t="s">
        <v>8507</v>
      </c>
      <c r="L267" s="66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7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6" t="s">
        <v>8507</v>
      </c>
      <c r="L268" s="66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7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6" t="s">
        <v>8507</v>
      </c>
      <c r="L269" s="66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7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6" t="s">
        <v>8507</v>
      </c>
      <c r="L270" s="66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7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6" t="s">
        <v>8507</v>
      </c>
      <c r="L271" s="66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7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6" t="s">
        <v>8507</v>
      </c>
      <c r="L272" s="66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7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6" t="s">
        <v>8507</v>
      </c>
      <c r="L273" s="66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7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6" t="s">
        <v>8507</v>
      </c>
      <c r="L274" s="66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7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6" t="s">
        <v>8507</v>
      </c>
      <c r="L275" s="66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7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6" t="s">
        <v>8507</v>
      </c>
      <c r="L276" s="66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7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6" t="s">
        <v>8507</v>
      </c>
      <c r="L277" s="66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7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6" t="s">
        <v>8507</v>
      </c>
      <c r="L278" s="66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7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6" t="s">
        <v>8507</v>
      </c>
      <c r="L279" s="66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7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6" t="s">
        <v>8507</v>
      </c>
      <c r="L280" s="66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7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6" t="s">
        <v>8507</v>
      </c>
      <c r="L281" s="66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7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6" t="s">
        <v>8507</v>
      </c>
      <c r="L282" s="66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7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6" t="s">
        <v>8507</v>
      </c>
      <c r="L283" s="66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7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6" t="s">
        <v>8507</v>
      </c>
      <c r="L284" s="66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7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6" t="s">
        <v>8507</v>
      </c>
      <c r="L285" s="66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7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6" t="s">
        <v>8507</v>
      </c>
      <c r="L286" s="66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7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6" t="s">
        <v>8507</v>
      </c>
      <c r="L287" s="66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7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6" t="s">
        <v>8507</v>
      </c>
      <c r="L288" s="66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7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6" t="s">
        <v>8507</v>
      </c>
      <c r="L289" s="66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7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6" t="s">
        <v>8507</v>
      </c>
      <c r="L290" s="66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7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6" t="s">
        <v>8507</v>
      </c>
      <c r="L291" s="66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7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6" t="s">
        <v>8507</v>
      </c>
      <c r="L292" s="66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7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6" t="s">
        <v>8507</v>
      </c>
      <c r="L293" s="66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7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6" t="s">
        <v>8507</v>
      </c>
      <c r="L294" s="66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7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6" t="s">
        <v>8507</v>
      </c>
      <c r="L295" s="66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7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6" t="s">
        <v>8507</v>
      </c>
      <c r="L296" s="66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7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6" t="s">
        <v>8507</v>
      </c>
      <c r="L297" s="66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7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6" t="s">
        <v>8507</v>
      </c>
      <c r="L298" s="66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7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6" t="s">
        <v>8507</v>
      </c>
      <c r="L299" s="66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7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6" t="s">
        <v>8507</v>
      </c>
      <c r="L300" s="66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7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6" t="s">
        <v>8507</v>
      </c>
      <c r="L301" s="66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7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6" t="s">
        <v>8507</v>
      </c>
      <c r="L302" s="66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7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6" t="s">
        <v>8507</v>
      </c>
      <c r="L303" s="66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7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6" t="s">
        <v>8507</v>
      </c>
      <c r="L304" s="66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7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6" t="s">
        <v>8507</v>
      </c>
      <c r="L305" s="66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7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6" t="s">
        <v>8507</v>
      </c>
      <c r="L306" s="66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7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6" t="s">
        <v>8507</v>
      </c>
      <c r="L307" s="66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7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6" t="s">
        <v>8507</v>
      </c>
      <c r="L308" s="66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7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6" t="s">
        <v>8507</v>
      </c>
      <c r="L309" s="66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7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6" t="s">
        <v>8507</v>
      </c>
      <c r="L310" s="66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7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6" t="s">
        <v>8507</v>
      </c>
      <c r="L311" s="66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7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6" t="s">
        <v>8507</v>
      </c>
      <c r="L312" s="66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7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6" t="s">
        <v>8507</v>
      </c>
      <c r="L313" s="66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7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6" t="s">
        <v>8507</v>
      </c>
      <c r="L314" s="66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7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6" t="s">
        <v>8507</v>
      </c>
      <c r="L315" s="66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7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6" t="s">
        <v>8507</v>
      </c>
      <c r="L316" s="66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7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6" t="s">
        <v>8507</v>
      </c>
      <c r="L317" s="66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7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6" t="s">
        <v>8507</v>
      </c>
      <c r="L318" s="66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7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6" t="s">
        <v>8507</v>
      </c>
      <c r="L319" s="66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7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6" t="s">
        <v>8507</v>
      </c>
      <c r="L320" s="66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7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6" t="s">
        <v>8507</v>
      </c>
      <c r="L321" s="66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7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6" t="s">
        <v>8507</v>
      </c>
      <c r="L322" s="66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7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6" t="s">
        <v>8507</v>
      </c>
      <c r="L323" s="66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17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6" t="s">
        <v>8507</v>
      </c>
      <c r="L324" s="66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7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6" t="s">
        <v>8507</v>
      </c>
      <c r="L325" s="66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7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6" t="s">
        <v>8507</v>
      </c>
      <c r="L326" s="66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7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6" t="s">
        <v>8507</v>
      </c>
      <c r="L327" s="66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7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6" t="s">
        <v>8507</v>
      </c>
      <c r="L328" s="66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7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6" t="s">
        <v>8507</v>
      </c>
      <c r="L329" s="66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7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6" t="s">
        <v>8507</v>
      </c>
      <c r="L330" s="66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7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6" t="s">
        <v>8507</v>
      </c>
      <c r="L331" s="66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7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6" t="s">
        <v>8507</v>
      </c>
      <c r="L332" s="66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7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6" t="s">
        <v>8507</v>
      </c>
      <c r="L333" s="66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7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6" t="s">
        <v>8507</v>
      </c>
      <c r="L334" s="66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7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6" t="s">
        <v>8507</v>
      </c>
      <c r="L335" s="66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7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6" t="s">
        <v>8507</v>
      </c>
      <c r="L336" s="66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7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6" t="s">
        <v>8507</v>
      </c>
      <c r="L337" s="66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7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6" t="s">
        <v>8507</v>
      </c>
      <c r="L338" s="66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7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6" t="s">
        <v>8507</v>
      </c>
      <c r="L339" s="66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7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6" t="s">
        <v>8507</v>
      </c>
      <c r="L340" s="66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7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6" t="s">
        <v>8507</v>
      </c>
      <c r="L341" s="66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7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6" t="s">
        <v>8507</v>
      </c>
      <c r="L342" s="66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7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6" t="s">
        <v>8507</v>
      </c>
      <c r="L343" s="66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7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6" t="s">
        <v>8507</v>
      </c>
      <c r="L344" s="66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7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6" t="s">
        <v>8507</v>
      </c>
      <c r="L345" s="66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7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6" t="s">
        <v>8507</v>
      </c>
      <c r="L346" s="66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7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6" t="s">
        <v>8507</v>
      </c>
      <c r="L347" s="66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7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6" t="s">
        <v>8507</v>
      </c>
      <c r="L348" s="66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7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6" t="s">
        <v>8507</v>
      </c>
      <c r="L349" s="66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7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6" t="s">
        <v>8507</v>
      </c>
      <c r="L350" s="66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7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6" t="s">
        <v>8507</v>
      </c>
      <c r="L351" s="66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7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6" t="s">
        <v>8507</v>
      </c>
      <c r="L352" s="66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7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6" t="s">
        <v>8507</v>
      </c>
      <c r="L353" s="66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7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6" t="s">
        <v>8507</v>
      </c>
      <c r="L354" s="66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7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6" t="s">
        <v>8507</v>
      </c>
      <c r="L355" s="66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7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6" t="s">
        <v>8507</v>
      </c>
      <c r="L356" s="66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7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6" t="s">
        <v>8507</v>
      </c>
      <c r="L357" s="66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7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6" t="s">
        <v>8507</v>
      </c>
      <c r="L358" s="66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7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6" t="s">
        <v>8507</v>
      </c>
      <c r="L359" s="66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7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6" t="s">
        <v>8507</v>
      </c>
      <c r="L360" s="66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7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6" t="s">
        <v>8507</v>
      </c>
      <c r="L361" s="66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7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6" t="s">
        <v>8507</v>
      </c>
      <c r="L362" s="66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7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6" t="s">
        <v>8507</v>
      </c>
      <c r="L363" s="66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7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6" t="s">
        <v>8507</v>
      </c>
      <c r="L364" s="66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7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6" t="s">
        <v>8507</v>
      </c>
      <c r="L365" s="66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7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6" t="s">
        <v>8507</v>
      </c>
      <c r="L366" s="66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7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6" t="s">
        <v>8507</v>
      </c>
      <c r="L367" s="66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7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6" t="s">
        <v>8507</v>
      </c>
      <c r="L368" s="66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7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6" t="s">
        <v>8507</v>
      </c>
      <c r="L369" s="66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7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6" t="s">
        <v>8507</v>
      </c>
      <c r="L370" s="66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7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6" t="s">
        <v>8507</v>
      </c>
      <c r="L371" s="66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7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6" t="s">
        <v>8507</v>
      </c>
      <c r="L372" s="66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7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6" t="s">
        <v>8507</v>
      </c>
      <c r="L373" s="66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7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6" t="s">
        <v>8507</v>
      </c>
      <c r="L374" s="66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7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6" t="s">
        <v>8507</v>
      </c>
      <c r="L375" s="66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7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6" t="s">
        <v>8507</v>
      </c>
      <c r="L376" s="66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17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6" t="s">
        <v>8507</v>
      </c>
      <c r="L377" s="66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7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6" t="s">
        <v>8507</v>
      </c>
      <c r="L378" s="66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7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6" t="s">
        <v>8507</v>
      </c>
      <c r="L379" s="66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7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6" t="s">
        <v>8507</v>
      </c>
      <c r="L380" s="66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7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6" t="s">
        <v>8507</v>
      </c>
      <c r="L381" s="66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7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6" t="s">
        <v>8507</v>
      </c>
      <c r="L382" s="66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7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6" t="s">
        <v>8507</v>
      </c>
      <c r="L383" s="66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7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6" t="s">
        <v>8507</v>
      </c>
      <c r="L384" s="66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7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6" t="s">
        <v>8507</v>
      </c>
      <c r="L385" s="66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7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6" t="s">
        <v>8507</v>
      </c>
      <c r="L386" s="66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7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6" t="s">
        <v>8507</v>
      </c>
      <c r="L387" s="66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7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6" t="s">
        <v>8507</v>
      </c>
      <c r="L388" s="66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7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6" t="s">
        <v>8507</v>
      </c>
      <c r="L389" s="66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7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6" t="s">
        <v>8507</v>
      </c>
      <c r="L390" s="66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7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6" t="s">
        <v>8507</v>
      </c>
      <c r="L391" s="66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7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6" t="s">
        <v>8507</v>
      </c>
      <c r="L392" s="66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7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6" t="s">
        <v>8507</v>
      </c>
      <c r="L393" s="66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7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6" t="s">
        <v>8507</v>
      </c>
      <c r="L394" s="66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7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6" t="s">
        <v>8507</v>
      </c>
      <c r="L395" s="66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7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6" t="s">
        <v>8507</v>
      </c>
      <c r="L396" s="66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7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6" t="s">
        <v>8507</v>
      </c>
      <c r="L397" s="66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7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6" t="s">
        <v>8507</v>
      </c>
      <c r="L398" s="66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7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6" t="s">
        <v>8507</v>
      </c>
      <c r="L399" s="66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7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6" t="s">
        <v>8507</v>
      </c>
      <c r="L400" s="66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7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6" t="s">
        <v>8507</v>
      </c>
      <c r="L401" s="66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7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6" t="s">
        <v>8507</v>
      </c>
      <c r="L402" s="66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7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6" t="s">
        <v>8507</v>
      </c>
      <c r="L403" s="66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7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6" t="s">
        <v>8507</v>
      </c>
      <c r="L404" s="66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7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6" t="s">
        <v>8507</v>
      </c>
      <c r="L405" s="66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7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6" t="s">
        <v>8507</v>
      </c>
      <c r="L406" s="66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7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6" t="s">
        <v>8507</v>
      </c>
      <c r="L407" s="66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7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6" t="s">
        <v>8507</v>
      </c>
      <c r="L408" s="66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7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6" t="s">
        <v>8507</v>
      </c>
      <c r="L409" s="66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7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6" t="s">
        <v>8507</v>
      </c>
      <c r="L410" s="66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7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6" t="s">
        <v>8507</v>
      </c>
      <c r="L411" s="66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7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6" t="s">
        <v>8507</v>
      </c>
      <c r="L412" s="66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7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6" t="s">
        <v>8507</v>
      </c>
      <c r="L413" s="66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7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6" t="s">
        <v>8507</v>
      </c>
      <c r="L414" s="66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7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6" t="s">
        <v>8507</v>
      </c>
      <c r="L415" s="66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7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6" t="s">
        <v>8507</v>
      </c>
      <c r="L416" s="66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7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6" t="s">
        <v>8507</v>
      </c>
      <c r="L417" s="66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7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6" t="s">
        <v>8507</v>
      </c>
      <c r="L418" s="66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7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6" t="s">
        <v>8507</v>
      </c>
      <c r="L419" s="66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7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6" t="s">
        <v>8507</v>
      </c>
      <c r="L420" s="66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7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6" t="s">
        <v>8507</v>
      </c>
      <c r="L421" s="66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7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6" t="s">
        <v>8507</v>
      </c>
      <c r="L422" s="66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7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6" t="s">
        <v>8507</v>
      </c>
      <c r="L423" s="66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7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6" t="s">
        <v>8507</v>
      </c>
      <c r="L424" s="66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7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6" t="s">
        <v>8507</v>
      </c>
      <c r="L425" s="66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7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6" t="s">
        <v>8507</v>
      </c>
      <c r="L426" s="66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7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6" t="s">
        <v>8507</v>
      </c>
      <c r="L427" s="66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7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6" t="s">
        <v>8507</v>
      </c>
      <c r="L428" s="66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7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6" t="s">
        <v>8507</v>
      </c>
      <c r="L429" s="66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7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6" t="s">
        <v>8507</v>
      </c>
      <c r="L430" s="66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7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6" t="s">
        <v>8507</v>
      </c>
      <c r="L431" s="66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7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6" t="s">
        <v>8507</v>
      </c>
      <c r="L432" s="66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7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6" t="s">
        <v>8507</v>
      </c>
      <c r="L433" s="66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7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6" t="s">
        <v>8507</v>
      </c>
      <c r="L434" s="66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7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6" t="s">
        <v>8507</v>
      </c>
      <c r="L435" s="66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17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6" t="s">
        <v>8507</v>
      </c>
      <c r="L436" s="66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7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6" t="s">
        <v>8507</v>
      </c>
      <c r="L437" s="66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7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6" t="s">
        <v>8507</v>
      </c>
      <c r="L438" s="66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7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6" t="s">
        <v>8507</v>
      </c>
      <c r="L439" s="66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7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6" t="s">
        <v>8507</v>
      </c>
      <c r="L440" s="66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7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6" t="s">
        <v>8507</v>
      </c>
      <c r="L441" s="66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7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6" t="s">
        <v>8507</v>
      </c>
      <c r="L442" s="66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7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6" t="s">
        <v>8507</v>
      </c>
      <c r="L443" s="66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7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6" t="s">
        <v>8507</v>
      </c>
      <c r="L444" s="66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7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6" t="s">
        <v>8507</v>
      </c>
      <c r="L445" s="66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7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6" t="s">
        <v>8507</v>
      </c>
      <c r="L446" s="66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7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6" t="s">
        <v>8507</v>
      </c>
      <c r="L447" s="66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7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6" t="s">
        <v>8507</v>
      </c>
      <c r="L448" s="66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7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6" t="s">
        <v>8507</v>
      </c>
      <c r="L449" s="66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7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6" t="s">
        <v>8507</v>
      </c>
      <c r="L450" s="66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7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6" t="s">
        <v>8507</v>
      </c>
      <c r="L451" s="66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7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6" t="s">
        <v>8507</v>
      </c>
      <c r="L452" s="66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7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6" t="s">
        <v>8507</v>
      </c>
      <c r="L453" s="66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7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6" t="s">
        <v>8507</v>
      </c>
      <c r="L454" s="66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7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6" t="s">
        <v>8507</v>
      </c>
      <c r="L455" s="66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7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6" t="s">
        <v>8507</v>
      </c>
      <c r="L456" s="66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7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6" t="s">
        <v>8507</v>
      </c>
      <c r="L457" s="66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7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6" t="s">
        <v>8507</v>
      </c>
      <c r="L458" s="66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7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6" t="s">
        <v>8507</v>
      </c>
      <c r="L459" s="66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7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6" t="s">
        <v>8507</v>
      </c>
      <c r="L460" s="66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7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6" t="s">
        <v>8507</v>
      </c>
      <c r="L461" s="66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7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6" t="s">
        <v>8507</v>
      </c>
      <c r="L462" s="66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7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6" t="s">
        <v>8507</v>
      </c>
      <c r="L463" s="66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7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6" t="s">
        <v>8507</v>
      </c>
      <c r="L464" s="66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7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6" t="s">
        <v>8507</v>
      </c>
      <c r="L465" s="66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7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6" t="s">
        <v>8507</v>
      </c>
      <c r="L466" s="66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7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6" t="s">
        <v>8507</v>
      </c>
      <c r="L467" s="66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7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6" t="s">
        <v>8507</v>
      </c>
      <c r="L468" s="66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7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6" t="s">
        <v>8507</v>
      </c>
      <c r="L469" s="66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7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6" t="s">
        <v>8507</v>
      </c>
      <c r="L470" s="66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7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6" t="s">
        <v>8507</v>
      </c>
      <c r="L471" s="66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7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6" t="s">
        <v>8507</v>
      </c>
      <c r="L472" s="66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7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6" t="s">
        <v>8507</v>
      </c>
      <c r="L473" s="66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7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6" t="s">
        <v>8507</v>
      </c>
      <c r="L474" s="66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7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6" t="s">
        <v>8507</v>
      </c>
      <c r="L475" s="66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7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6" t="s">
        <v>8507</v>
      </c>
      <c r="L476" s="66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7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6" t="s">
        <v>8507</v>
      </c>
      <c r="L477" s="66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7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6" t="s">
        <v>8507</v>
      </c>
      <c r="L478" s="66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7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6" t="s">
        <v>8507</v>
      </c>
      <c r="L479" s="66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7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6" t="s">
        <v>8507</v>
      </c>
      <c r="L480" s="66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7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6" t="s">
        <v>8507</v>
      </c>
      <c r="L481" s="66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7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6" t="s">
        <v>8507</v>
      </c>
      <c r="L482" s="66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7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6" t="s">
        <v>8507</v>
      </c>
      <c r="L483" s="66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7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6" t="s">
        <v>8507</v>
      </c>
      <c r="L484" s="66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7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6" t="s">
        <v>8507</v>
      </c>
      <c r="L485" s="66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7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6" t="s">
        <v>8507</v>
      </c>
      <c r="L486" s="66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7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6" t="s">
        <v>8507</v>
      </c>
      <c r="L487" s="66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7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6" t="s">
        <v>8507</v>
      </c>
      <c r="L488" s="66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7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6" t="s">
        <v>8507</v>
      </c>
      <c r="L489" s="66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7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6" t="s">
        <v>8507</v>
      </c>
      <c r="L490" s="66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7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6" t="s">
        <v>8507</v>
      </c>
      <c r="L491" s="66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7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6" t="s">
        <v>8507</v>
      </c>
      <c r="L492" s="66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7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6" t="s">
        <v>8507</v>
      </c>
      <c r="L493" s="66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7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6" t="s">
        <v>8507</v>
      </c>
      <c r="L494" s="66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7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6" t="s">
        <v>8507</v>
      </c>
      <c r="L495" s="66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7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6" t="s">
        <v>8507</v>
      </c>
      <c r="L496" s="66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7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6" t="s">
        <v>8507</v>
      </c>
      <c r="L497" s="66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7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6" t="s">
        <v>8507</v>
      </c>
      <c r="L498" s="66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7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6" t="s">
        <v>8507</v>
      </c>
      <c r="L499" s="66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7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6" t="s">
        <v>8507</v>
      </c>
      <c r="L500" s="66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7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6" t="s">
        <v>8507</v>
      </c>
      <c r="L501" s="66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7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6" t="s">
        <v>8507</v>
      </c>
      <c r="L502" s="66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7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6" t="s">
        <v>8507</v>
      </c>
      <c r="L503" s="66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7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6" t="s">
        <v>8507</v>
      </c>
      <c r="L504" s="66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7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6" t="s">
        <v>8507</v>
      </c>
      <c r="L505" s="66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7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6" t="s">
        <v>8507</v>
      </c>
      <c r="L506" s="66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7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6" t="s">
        <v>8507</v>
      </c>
      <c r="L507" s="66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7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6" t="s">
        <v>8507</v>
      </c>
      <c r="L508" s="66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7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6" t="s">
        <v>8507</v>
      </c>
      <c r="L509" s="66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7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6" t="s">
        <v>8507</v>
      </c>
      <c r="L510" s="66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7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6" t="s">
        <v>8507</v>
      </c>
      <c r="L511" s="66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7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6" t="s">
        <v>8507</v>
      </c>
      <c r="L512" s="66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7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6" t="s">
        <v>8507</v>
      </c>
      <c r="L513" s="66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7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6" t="s">
        <v>8507</v>
      </c>
      <c r="L514" s="66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7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6" t="s">
        <v>8507</v>
      </c>
      <c r="L515" s="66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7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6" t="s">
        <v>8507</v>
      </c>
      <c r="L516" s="66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7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6" t="s">
        <v>8507</v>
      </c>
      <c r="L517" s="66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7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6" t="s">
        <v>8507</v>
      </c>
      <c r="L518" s="66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7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6" t="s">
        <v>8507</v>
      </c>
      <c r="L519" s="66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7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6" t="s">
        <v>8507</v>
      </c>
      <c r="L520" s="66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7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6" t="s">
        <v>8507</v>
      </c>
      <c r="L521" s="66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7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6" t="s">
        <v>8507</v>
      </c>
      <c r="L522" s="66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7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6" t="s">
        <v>8507</v>
      </c>
      <c r="L523" s="66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7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6" t="s">
        <v>8507</v>
      </c>
      <c r="L524" s="66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7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6" t="s">
        <v>8507</v>
      </c>
      <c r="L525" s="66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7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6" t="s">
        <v>8507</v>
      </c>
      <c r="L526" s="66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7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6" t="s">
        <v>8507</v>
      </c>
      <c r="L527" s="66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7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6" t="s">
        <v>8507</v>
      </c>
      <c r="L528" s="66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7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6" t="s">
        <v>8507</v>
      </c>
      <c r="L529" s="66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7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6" t="s">
        <v>8507</v>
      </c>
      <c r="L530" s="66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7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6" t="s">
        <v>8507</v>
      </c>
      <c r="L531" s="66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7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6" t="s">
        <v>8507</v>
      </c>
      <c r="L532" s="66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7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6" t="s">
        <v>8507</v>
      </c>
      <c r="L533" s="66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7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6" t="s">
        <v>8507</v>
      </c>
      <c r="L534" s="66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7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6" t="s">
        <v>8507</v>
      </c>
      <c r="L535" s="66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7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6" t="s">
        <v>8507</v>
      </c>
      <c r="L536" s="66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7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6" t="s">
        <v>8507</v>
      </c>
      <c r="L537" s="66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7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6" t="s">
        <v>8507</v>
      </c>
      <c r="L538" s="66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7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6" t="s">
        <v>8507</v>
      </c>
      <c r="L539" s="66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7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6" t="s">
        <v>8507</v>
      </c>
      <c r="L540" s="66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7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6" t="s">
        <v>8507</v>
      </c>
      <c r="L541" s="66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7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6" t="s">
        <v>8507</v>
      </c>
      <c r="L542" s="66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7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6" t="s">
        <v>8507</v>
      </c>
      <c r="L543" s="66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7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6" t="s">
        <v>8507</v>
      </c>
      <c r="L544" s="66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7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6" t="s">
        <v>8507</v>
      </c>
      <c r="L545" s="66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7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6" t="s">
        <v>8507</v>
      </c>
      <c r="L546" s="66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7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6" t="s">
        <v>8507</v>
      </c>
      <c r="L547" s="66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7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6" t="s">
        <v>8507</v>
      </c>
      <c r="L548" s="66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7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6" t="s">
        <v>8507</v>
      </c>
      <c r="L549" s="66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7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6" t="s">
        <v>8507</v>
      </c>
      <c r="L550" s="66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7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6" t="s">
        <v>8507</v>
      </c>
      <c r="L551" s="66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7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6" t="s">
        <v>8507</v>
      </c>
      <c r="L552" s="66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7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6" t="s">
        <v>8507</v>
      </c>
      <c r="L553" s="66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7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6" t="s">
        <v>8507</v>
      </c>
      <c r="L554" s="66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7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6" t="s">
        <v>8507</v>
      </c>
      <c r="L555" s="66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7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6" t="s">
        <v>8507</v>
      </c>
      <c r="L556" s="66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7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6" t="s">
        <v>8507</v>
      </c>
      <c r="L557" s="66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7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6" t="s">
        <v>8507</v>
      </c>
      <c r="L558" s="66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7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6" t="s">
        <v>8507</v>
      </c>
      <c r="L559" s="66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7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6" t="s">
        <v>8507</v>
      </c>
      <c r="L560" s="66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7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6" t="s">
        <v>8507</v>
      </c>
      <c r="L561" s="66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7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6" t="s">
        <v>8507</v>
      </c>
      <c r="L562" s="66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7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6" t="s">
        <v>8507</v>
      </c>
      <c r="L563" s="66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7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6" t="s">
        <v>8507</v>
      </c>
      <c r="L564" s="66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7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6" t="s">
        <v>8507</v>
      </c>
      <c r="L565" s="66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7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6" t="s">
        <v>8507</v>
      </c>
      <c r="L566" s="66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7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6" t="s">
        <v>8507</v>
      </c>
      <c r="L567" s="66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7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6" t="s">
        <v>8507</v>
      </c>
      <c r="L568" s="66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7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6" t="s">
        <v>8507</v>
      </c>
      <c r="L569" s="66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7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6" t="s">
        <v>8507</v>
      </c>
      <c r="L570" s="66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7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6" t="s">
        <v>8507</v>
      </c>
      <c r="L571" s="66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7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6" t="s">
        <v>8507</v>
      </c>
      <c r="L572" s="66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7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6" t="s">
        <v>8507</v>
      </c>
      <c r="L573" s="66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7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6" t="s">
        <v>8507</v>
      </c>
      <c r="L574" s="66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7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6" t="s">
        <v>8507</v>
      </c>
      <c r="L575" s="66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7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6" t="s">
        <v>8507</v>
      </c>
      <c r="L576" s="66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7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6" t="s">
        <v>8507</v>
      </c>
      <c r="L577" s="66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7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6" t="s">
        <v>8507</v>
      </c>
      <c r="L578" s="66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7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6" t="s">
        <v>8507</v>
      </c>
      <c r="L579" s="66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7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6" t="s">
        <v>8507</v>
      </c>
      <c r="L580" s="66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7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6" t="s">
        <v>8507</v>
      </c>
      <c r="L581" s="66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7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6" t="s">
        <v>8507</v>
      </c>
      <c r="L582" s="66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7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6" t="s">
        <v>8507</v>
      </c>
      <c r="L583" s="66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7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6" t="s">
        <v>8507</v>
      </c>
      <c r="L584" s="66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7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6" t="s">
        <v>8507</v>
      </c>
      <c r="L585" s="66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7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6" t="s">
        <v>8507</v>
      </c>
      <c r="L586" s="66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7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6" t="s">
        <v>8507</v>
      </c>
      <c r="L587" s="66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7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6" t="s">
        <v>8507</v>
      </c>
      <c r="L588" s="66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7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6" t="s">
        <v>8507</v>
      </c>
      <c r="L589" s="66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7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6" t="s">
        <v>8507</v>
      </c>
      <c r="L590" s="66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7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6" t="s">
        <v>8507</v>
      </c>
      <c r="L591" s="66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7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6" t="s">
        <v>8507</v>
      </c>
      <c r="L592" s="66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7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6" t="s">
        <v>8507</v>
      </c>
      <c r="L593" s="66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7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6" t="s">
        <v>8507</v>
      </c>
      <c r="L594" s="66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7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6" t="s">
        <v>8507</v>
      </c>
      <c r="L595" s="66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7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6" t="s">
        <v>8507</v>
      </c>
      <c r="L596" s="66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7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6" t="s">
        <v>8507</v>
      </c>
      <c r="L597" s="66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7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6" t="s">
        <v>8507</v>
      </c>
      <c r="L598" s="66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7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6" t="s">
        <v>8507</v>
      </c>
      <c r="L599" s="66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7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6" t="s">
        <v>8507</v>
      </c>
      <c r="L600" s="66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7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6" t="s">
        <v>8507</v>
      </c>
      <c r="L601" s="66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7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6" t="s">
        <v>8507</v>
      </c>
      <c r="L602" s="66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7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6" t="s">
        <v>8507</v>
      </c>
      <c r="L603" s="66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7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6" t="s">
        <v>8507</v>
      </c>
      <c r="L604" s="66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7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6" t="s">
        <v>8507</v>
      </c>
      <c r="L605" s="66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7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6" t="s">
        <v>8507</v>
      </c>
      <c r="L606" s="66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7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6" t="s">
        <v>8507</v>
      </c>
      <c r="L607" s="66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7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6" t="s">
        <v>8507</v>
      </c>
      <c r="L608" s="66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7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6" t="s">
        <v>8507</v>
      </c>
      <c r="L609" s="66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7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6" t="s">
        <v>8507</v>
      </c>
      <c r="L610" s="66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7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6" t="s">
        <v>8507</v>
      </c>
      <c r="L611" s="66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7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6" t="s">
        <v>8507</v>
      </c>
      <c r="L612" s="66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7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6" t="s">
        <v>8507</v>
      </c>
      <c r="L613" s="66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7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6" t="s">
        <v>8507</v>
      </c>
      <c r="L614" s="66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7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6" t="s">
        <v>8507</v>
      </c>
      <c r="L615" s="66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7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6" t="s">
        <v>8507</v>
      </c>
      <c r="L616" s="66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7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6" t="s">
        <v>8507</v>
      </c>
      <c r="L617" s="66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7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6" t="s">
        <v>8507</v>
      </c>
      <c r="L618" s="66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7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6" t="s">
        <v>8507</v>
      </c>
      <c r="L619" s="66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7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6" t="s">
        <v>8507</v>
      </c>
      <c r="L620" s="66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7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6" t="s">
        <v>8507</v>
      </c>
      <c r="L621" s="66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7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6" t="s">
        <v>8507</v>
      </c>
      <c r="L622" s="66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7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6" t="s">
        <v>8507</v>
      </c>
      <c r="L623" s="66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7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6" t="s">
        <v>8507</v>
      </c>
      <c r="L624" s="66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7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6" t="s">
        <v>8507</v>
      </c>
      <c r="L625" s="66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7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6" t="s">
        <v>8507</v>
      </c>
      <c r="L626" s="66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7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6" t="s">
        <v>8507</v>
      </c>
      <c r="L627" s="66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17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6" t="s">
        <v>8507</v>
      </c>
      <c r="L628" s="66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7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6" t="s">
        <v>8507</v>
      </c>
      <c r="L629" s="66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7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6" t="s">
        <v>8507</v>
      </c>
      <c r="L630" s="66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7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6" t="s">
        <v>8507</v>
      </c>
      <c r="L631" s="66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7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6" t="s">
        <v>8507</v>
      </c>
      <c r="L632" s="66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7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6" t="s">
        <v>8507</v>
      </c>
      <c r="L633" s="66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7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6" t="s">
        <v>8507</v>
      </c>
      <c r="L634" s="66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7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6" t="s">
        <v>8507</v>
      </c>
      <c r="L635" s="66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7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6" t="s">
        <v>8507</v>
      </c>
      <c r="L636" s="66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7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6" t="s">
        <v>8507</v>
      </c>
      <c r="L637" s="66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7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6" t="s">
        <v>8507</v>
      </c>
      <c r="L638" s="66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7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6" t="s">
        <v>8507</v>
      </c>
      <c r="L639" s="66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7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6" t="s">
        <v>8507</v>
      </c>
      <c r="L640" s="66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7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6" t="s">
        <v>8507</v>
      </c>
      <c r="L641" s="66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7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6" t="s">
        <v>8507</v>
      </c>
      <c r="L642" s="66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7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6" t="s">
        <v>8507</v>
      </c>
      <c r="L643" s="66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7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6" t="s">
        <v>8507</v>
      </c>
      <c r="L644" s="66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7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6" t="s">
        <v>8507</v>
      </c>
      <c r="L645" s="66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7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6" t="s">
        <v>8507</v>
      </c>
      <c r="L646" s="66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7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6" t="s">
        <v>8507</v>
      </c>
      <c r="L647" s="66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7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6" t="s">
        <v>8507</v>
      </c>
      <c r="L648" s="66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7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6" t="s">
        <v>8507</v>
      </c>
      <c r="L649" s="66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7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6" t="s">
        <v>8507</v>
      </c>
      <c r="L650" s="66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7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6" t="s">
        <v>8507</v>
      </c>
      <c r="L651" s="66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7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6" t="s">
        <v>8507</v>
      </c>
      <c r="L652" s="66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7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6" t="s">
        <v>8507</v>
      </c>
      <c r="L653" s="66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7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6" t="s">
        <v>8507</v>
      </c>
      <c r="L654" s="66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7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6" t="s">
        <v>8507</v>
      </c>
      <c r="L655" s="66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7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6" t="s">
        <v>8507</v>
      </c>
      <c r="L656" s="66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7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6" t="s">
        <v>8507</v>
      </c>
      <c r="L657" s="66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7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6" t="s">
        <v>8507</v>
      </c>
      <c r="L658" s="66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7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6" t="s">
        <v>8507</v>
      </c>
      <c r="L659" s="66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7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6" t="s">
        <v>8507</v>
      </c>
      <c r="L660" s="66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7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6" t="s">
        <v>8507</v>
      </c>
      <c r="L661" s="66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7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6" t="s">
        <v>8507</v>
      </c>
      <c r="L662" s="66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7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6" t="s">
        <v>8507</v>
      </c>
      <c r="L663" s="66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7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6" t="s">
        <v>8507</v>
      </c>
      <c r="L664" s="66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7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6" t="s">
        <v>8507</v>
      </c>
      <c r="L665" s="66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7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6" t="s">
        <v>8507</v>
      </c>
      <c r="L666" s="66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7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6" t="s">
        <v>8507</v>
      </c>
      <c r="L667" s="66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7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6" t="s">
        <v>8507</v>
      </c>
      <c r="L668" s="66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7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6" t="s">
        <v>8507</v>
      </c>
      <c r="L669" s="66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7" t="s">
        <v>1</v>
      </c>
      <c r="AB669" t="s">
        <v>7868</v>
      </c>
      <c r="AC669">
        <v>0</v>
      </c>
    </row>
  </sheetData>
  <autoFilter ref="A1:AC669">
    <filterColumn colId="8">
      <filters>
        <filter val="Factura"/>
      </filters>
    </filterColumn>
    <sortState ref="A2:AC669">
      <sortCondition descending="1" ref="D1:D669"/>
    </sortState>
  </autoFilter>
  <conditionalFormatting sqref="M1">
    <cfRule type="duplicateValues" dxfId="6" priority="1"/>
    <cfRule type="duplicateValues" dxfId="5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/>
    <dataValidation type="list" operator="equal" allowBlank="1" showInputMessage="1" showErrorMessage="1" sqref="AA2:AA669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/>
    <pageSetUpPr fitToPage="1"/>
  </sheetPr>
  <dimension ref="A1:U1043"/>
  <sheetViews>
    <sheetView topLeftCell="H1" zoomScaleNormal="100" workbookViewId="0">
      <selection activeCell="B3" sqref="B3:R5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8"/>
      <c r="D1" s="118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9028</v>
      </c>
      <c r="B3" t="s">
        <v>9569</v>
      </c>
      <c r="C3" t="s">
        <v>7706</v>
      </c>
      <c r="D3" t="s">
        <v>0</v>
      </c>
      <c r="E3">
        <v>69936</v>
      </c>
      <c r="F3" t="s">
        <v>1455</v>
      </c>
      <c r="G3" t="s">
        <v>1456</v>
      </c>
      <c r="H3" s="2">
        <v>1.9900000000000002</v>
      </c>
      <c r="I3" s="2">
        <v>0</v>
      </c>
      <c r="J3" s="2">
        <v>0</v>
      </c>
      <c r="K3" s="15">
        <v>20.36</v>
      </c>
      <c r="L3" s="2">
        <v>0</v>
      </c>
      <c r="M3" s="2">
        <v>0</v>
      </c>
      <c r="N3" s="2">
        <v>0</v>
      </c>
      <c r="O3" s="2">
        <v>2.6467999999999998</v>
      </c>
      <c r="P3" s="2">
        <v>24.9968</v>
      </c>
      <c r="Q3" t="s">
        <v>7868</v>
      </c>
      <c r="R3" t="s">
        <v>8045</v>
      </c>
      <c r="S3" s="2">
        <v>0</v>
      </c>
      <c r="T3" s="2">
        <v>0</v>
      </c>
      <c r="U3" s="2"/>
    </row>
    <row r="4" spans="1:21" x14ac:dyDescent="0.25">
      <c r="A4" t="s">
        <v>9028</v>
      </c>
      <c r="B4" t="s">
        <v>9568</v>
      </c>
      <c r="C4" t="s">
        <v>7706</v>
      </c>
      <c r="D4" t="s">
        <v>0</v>
      </c>
      <c r="E4">
        <v>71105</v>
      </c>
      <c r="F4" t="s">
        <v>2612</v>
      </c>
      <c r="G4" t="s">
        <v>2613</v>
      </c>
      <c r="H4" s="2">
        <v>0</v>
      </c>
      <c r="I4" s="2">
        <v>0</v>
      </c>
      <c r="J4" s="2">
        <v>0</v>
      </c>
      <c r="K4" s="15">
        <v>9.6</v>
      </c>
      <c r="L4" s="2">
        <v>0</v>
      </c>
      <c r="M4" s="2">
        <v>0</v>
      </c>
      <c r="N4" s="2">
        <v>0</v>
      </c>
      <c r="O4" s="2">
        <v>1.248</v>
      </c>
      <c r="P4" s="2">
        <v>10.847999999999999</v>
      </c>
      <c r="Q4" t="s">
        <v>7868</v>
      </c>
      <c r="R4" t="s">
        <v>8045</v>
      </c>
      <c r="S4" s="2">
        <v>0</v>
      </c>
      <c r="T4" s="2">
        <v>0</v>
      </c>
      <c r="U4" s="2"/>
    </row>
    <row r="5" spans="1:21" ht="15.75" thickBot="1" x14ac:dyDescent="0.3">
      <c r="A5" t="s">
        <v>9028</v>
      </c>
      <c r="B5" t="s">
        <v>9567</v>
      </c>
      <c r="C5" t="s">
        <v>7706</v>
      </c>
      <c r="D5" t="s">
        <v>0</v>
      </c>
      <c r="E5">
        <v>3766</v>
      </c>
      <c r="F5" t="s">
        <v>9076</v>
      </c>
      <c r="G5" t="s">
        <v>9463</v>
      </c>
      <c r="H5" s="2">
        <v>0</v>
      </c>
      <c r="I5" s="2">
        <v>0</v>
      </c>
      <c r="J5" s="2">
        <v>0</v>
      </c>
      <c r="K5" s="15">
        <v>66.33</v>
      </c>
      <c r="L5" s="2">
        <v>0</v>
      </c>
      <c r="M5" s="2">
        <v>0</v>
      </c>
      <c r="N5" s="2">
        <v>0</v>
      </c>
      <c r="O5" s="2">
        <v>8.6228999999999996</v>
      </c>
      <c r="P5" s="2">
        <v>74.9529</v>
      </c>
      <c r="Q5" t="s">
        <v>7868</v>
      </c>
      <c r="R5" t="s">
        <v>8045</v>
      </c>
      <c r="S5" s="2">
        <v>0</v>
      </c>
      <c r="T5" s="2">
        <v>0</v>
      </c>
      <c r="U5" s="2"/>
    </row>
    <row r="6" spans="1:21" hidden="1" x14ac:dyDescent="0.25">
      <c r="A6" t="s">
        <v>9027</v>
      </c>
      <c r="B6" t="s">
        <v>9557</v>
      </c>
      <c r="C6" t="s">
        <v>7706</v>
      </c>
      <c r="D6" t="s">
        <v>0</v>
      </c>
      <c r="E6" t="s">
        <v>9566</v>
      </c>
      <c r="F6" t="s">
        <v>1317</v>
      </c>
      <c r="G6" t="s">
        <v>1318</v>
      </c>
      <c r="H6" s="2">
        <v>0</v>
      </c>
      <c r="I6" s="2">
        <v>0</v>
      </c>
      <c r="J6" s="2">
        <v>0</v>
      </c>
      <c r="K6" s="15">
        <v>29.14</v>
      </c>
      <c r="L6" s="2">
        <v>0</v>
      </c>
      <c r="M6" s="2">
        <v>0</v>
      </c>
      <c r="N6" s="2">
        <v>0</v>
      </c>
      <c r="O6" s="2">
        <v>3.7882000000000002</v>
      </c>
      <c r="P6" s="2">
        <v>32.928200000000004</v>
      </c>
      <c r="Q6" t="s">
        <v>7868</v>
      </c>
      <c r="R6" t="s">
        <v>8045</v>
      </c>
      <c r="S6" s="2">
        <v>0</v>
      </c>
      <c r="T6" s="2">
        <v>0</v>
      </c>
      <c r="U6" s="2"/>
    </row>
    <row r="7" spans="1:21" hidden="1" x14ac:dyDescent="0.25">
      <c r="A7" t="s">
        <v>9027</v>
      </c>
      <c r="B7" t="s">
        <v>9556</v>
      </c>
      <c r="C7" t="s">
        <v>7706</v>
      </c>
      <c r="D7" t="s">
        <v>0</v>
      </c>
      <c r="E7">
        <v>33443</v>
      </c>
      <c r="F7" t="s">
        <v>6183</v>
      </c>
      <c r="G7" t="s">
        <v>6184</v>
      </c>
      <c r="H7" s="2">
        <v>0</v>
      </c>
      <c r="I7" s="2">
        <v>0</v>
      </c>
      <c r="J7" s="2">
        <v>0</v>
      </c>
      <c r="K7" s="15">
        <v>49.95</v>
      </c>
      <c r="L7" s="2">
        <v>0</v>
      </c>
      <c r="M7" s="2">
        <v>0</v>
      </c>
      <c r="N7" s="2">
        <v>0</v>
      </c>
      <c r="O7" s="2">
        <v>6.4935000000000009</v>
      </c>
      <c r="P7" s="2">
        <v>56.4435</v>
      </c>
      <c r="Q7" t="s">
        <v>7868</v>
      </c>
      <c r="R7" t="s">
        <v>8045</v>
      </c>
      <c r="S7" s="2">
        <v>0</v>
      </c>
      <c r="T7" s="2">
        <v>0</v>
      </c>
      <c r="U7" s="2"/>
    </row>
    <row r="8" spans="1:21" hidden="1" x14ac:dyDescent="0.25">
      <c r="A8" t="s">
        <v>9027</v>
      </c>
      <c r="B8" t="s">
        <v>9553</v>
      </c>
      <c r="C8" t="s">
        <v>7706</v>
      </c>
      <c r="D8" t="s">
        <v>0</v>
      </c>
      <c r="E8">
        <v>20967</v>
      </c>
      <c r="F8" t="s">
        <v>6183</v>
      </c>
      <c r="G8" t="s">
        <v>6184</v>
      </c>
      <c r="H8" s="2">
        <v>0</v>
      </c>
      <c r="I8" s="2">
        <v>0</v>
      </c>
      <c r="J8" s="2">
        <v>0</v>
      </c>
      <c r="K8" s="15">
        <v>19.670000000000002</v>
      </c>
      <c r="L8" s="2">
        <v>0</v>
      </c>
      <c r="M8" s="2">
        <v>0</v>
      </c>
      <c r="N8" s="2">
        <v>0</v>
      </c>
      <c r="O8" s="2">
        <v>2.5571000000000002</v>
      </c>
      <c r="P8" s="2">
        <v>22.2271</v>
      </c>
      <c r="Q8" t="s">
        <v>7868</v>
      </c>
      <c r="R8" t="s">
        <v>8045</v>
      </c>
      <c r="S8" s="2">
        <v>0</v>
      </c>
      <c r="T8" s="2">
        <v>0</v>
      </c>
      <c r="U8" s="2"/>
    </row>
    <row r="9" spans="1:21" hidden="1" x14ac:dyDescent="0.25">
      <c r="A9" t="s">
        <v>9027</v>
      </c>
      <c r="B9" t="s">
        <v>9547</v>
      </c>
      <c r="C9" t="s">
        <v>7706</v>
      </c>
      <c r="D9" t="s">
        <v>0</v>
      </c>
      <c r="E9">
        <v>141</v>
      </c>
      <c r="F9" t="s">
        <v>9564</v>
      </c>
      <c r="G9" t="s">
        <v>9565</v>
      </c>
      <c r="H9" s="2">
        <v>0</v>
      </c>
      <c r="I9" s="2">
        <v>0</v>
      </c>
      <c r="J9" s="2">
        <v>0</v>
      </c>
      <c r="K9" s="15">
        <v>15</v>
      </c>
      <c r="L9" s="2">
        <v>0</v>
      </c>
      <c r="M9" s="2">
        <v>0</v>
      </c>
      <c r="N9" s="2">
        <v>0</v>
      </c>
      <c r="O9" s="2">
        <v>1.9500000000000002</v>
      </c>
      <c r="P9" s="2">
        <v>16.95</v>
      </c>
      <c r="Q9" t="s">
        <v>7868</v>
      </c>
      <c r="R9" t="s">
        <v>8045</v>
      </c>
      <c r="S9" s="2">
        <v>0</v>
      </c>
      <c r="T9" s="2">
        <v>0</v>
      </c>
      <c r="U9" s="2"/>
    </row>
    <row r="10" spans="1:21" hidden="1" x14ac:dyDescent="0.25">
      <c r="A10" t="s">
        <v>9026</v>
      </c>
      <c r="B10" t="s">
        <v>9536</v>
      </c>
      <c r="C10" t="s">
        <v>7706</v>
      </c>
      <c r="D10" t="s">
        <v>0</v>
      </c>
      <c r="E10">
        <v>911732</v>
      </c>
      <c r="F10" t="s">
        <v>2612</v>
      </c>
      <c r="G10" t="s">
        <v>2613</v>
      </c>
      <c r="H10" s="2">
        <v>0</v>
      </c>
      <c r="I10" s="2">
        <v>0</v>
      </c>
      <c r="J10" s="2">
        <v>0</v>
      </c>
      <c r="K10" s="15">
        <v>9.6</v>
      </c>
      <c r="L10" s="2">
        <v>0</v>
      </c>
      <c r="M10" s="2">
        <v>0</v>
      </c>
      <c r="N10" s="2">
        <v>0</v>
      </c>
      <c r="O10" s="2">
        <v>1.248</v>
      </c>
      <c r="P10" s="2">
        <v>10.847999999999999</v>
      </c>
      <c r="Q10" t="s">
        <v>7868</v>
      </c>
      <c r="R10" t="s">
        <v>8045</v>
      </c>
      <c r="S10" s="2">
        <v>0</v>
      </c>
      <c r="T10" s="2">
        <v>0</v>
      </c>
      <c r="U10" s="2"/>
    </row>
    <row r="11" spans="1:21" hidden="1" x14ac:dyDescent="0.25">
      <c r="A11" t="s">
        <v>9026</v>
      </c>
      <c r="B11" t="s">
        <v>9543</v>
      </c>
      <c r="C11" t="s">
        <v>7706</v>
      </c>
      <c r="D11" t="s">
        <v>0</v>
      </c>
      <c r="E11">
        <v>43607</v>
      </c>
      <c r="F11" t="s">
        <v>1455</v>
      </c>
      <c r="G11" t="s">
        <v>1456</v>
      </c>
      <c r="H11" s="2">
        <v>0.64</v>
      </c>
      <c r="I11" s="2">
        <v>0</v>
      </c>
      <c r="J11" s="2">
        <v>0</v>
      </c>
      <c r="K11" s="15">
        <v>8.2799999999999994</v>
      </c>
      <c r="L11" s="2">
        <v>0</v>
      </c>
      <c r="M11" s="2">
        <v>0</v>
      </c>
      <c r="N11" s="2">
        <v>0</v>
      </c>
      <c r="O11" s="2">
        <v>1.0764</v>
      </c>
      <c r="P11" s="2">
        <v>9.9963999999999995</v>
      </c>
      <c r="Q11" t="s">
        <v>7868</v>
      </c>
      <c r="R11" t="s">
        <v>8045</v>
      </c>
      <c r="S11" s="2">
        <v>0</v>
      </c>
      <c r="T11" s="2">
        <v>0</v>
      </c>
      <c r="U11" s="2"/>
    </row>
    <row r="12" spans="1:21" hidden="1" x14ac:dyDescent="0.25">
      <c r="A12" t="s">
        <v>9025</v>
      </c>
      <c r="B12" t="s">
        <v>9492</v>
      </c>
      <c r="C12" t="s">
        <v>7706</v>
      </c>
      <c r="D12" t="s">
        <v>0</v>
      </c>
      <c r="E12">
        <v>28</v>
      </c>
      <c r="F12" t="s">
        <v>9073</v>
      </c>
      <c r="G12" t="s">
        <v>9479</v>
      </c>
      <c r="H12" s="2">
        <v>0</v>
      </c>
      <c r="I12" s="2">
        <v>0</v>
      </c>
      <c r="J12" s="2">
        <v>0</v>
      </c>
      <c r="K12" s="15">
        <v>58</v>
      </c>
      <c r="L12" s="2">
        <v>0</v>
      </c>
      <c r="M12" s="2">
        <v>0</v>
      </c>
      <c r="N12" s="2">
        <v>0</v>
      </c>
      <c r="O12" s="2">
        <v>7.54</v>
      </c>
      <c r="P12" s="2">
        <v>65.540000000000006</v>
      </c>
      <c r="Q12" t="s">
        <v>7868</v>
      </c>
      <c r="R12" t="s">
        <v>8045</v>
      </c>
      <c r="S12" s="2">
        <v>0</v>
      </c>
      <c r="T12" s="2">
        <v>0</v>
      </c>
      <c r="U12" s="2"/>
    </row>
    <row r="13" spans="1:21" hidden="1" x14ac:dyDescent="0.25">
      <c r="A13" t="s">
        <v>9025</v>
      </c>
      <c r="B13" t="s">
        <v>9487</v>
      </c>
      <c r="C13" t="s">
        <v>7706</v>
      </c>
      <c r="D13" t="s">
        <v>0</v>
      </c>
      <c r="E13">
        <v>3450</v>
      </c>
      <c r="F13" t="s">
        <v>9076</v>
      </c>
      <c r="G13" t="s">
        <v>9463</v>
      </c>
      <c r="H13" s="2">
        <v>0</v>
      </c>
      <c r="I13" s="2">
        <v>0</v>
      </c>
      <c r="J13" s="2">
        <v>0</v>
      </c>
      <c r="K13" s="15">
        <v>25.4</v>
      </c>
      <c r="L13" s="2">
        <v>0</v>
      </c>
      <c r="M13" s="2">
        <v>0</v>
      </c>
      <c r="N13" s="2">
        <v>0</v>
      </c>
      <c r="O13" s="2">
        <v>3.302</v>
      </c>
      <c r="P13" s="2">
        <v>28.701999999999998</v>
      </c>
      <c r="Q13" t="s">
        <v>7868</v>
      </c>
      <c r="R13" t="s">
        <v>8045</v>
      </c>
      <c r="S13" s="2">
        <v>0</v>
      </c>
      <c r="T13" s="2">
        <v>0</v>
      </c>
      <c r="U13" s="2"/>
    </row>
    <row r="14" spans="1:21" hidden="1" x14ac:dyDescent="0.25">
      <c r="A14" t="s">
        <v>9024</v>
      </c>
      <c r="B14" t="s">
        <v>9489</v>
      </c>
      <c r="C14" t="s">
        <v>7706</v>
      </c>
      <c r="D14" t="s">
        <v>0</v>
      </c>
      <c r="E14">
        <v>163021</v>
      </c>
      <c r="F14" t="s">
        <v>3075</v>
      </c>
      <c r="G14" t="s">
        <v>3076</v>
      </c>
      <c r="H14" s="2">
        <v>0</v>
      </c>
      <c r="I14" s="2">
        <v>0</v>
      </c>
      <c r="J14" s="2">
        <v>0</v>
      </c>
      <c r="K14" s="15">
        <v>75.209999999999994</v>
      </c>
      <c r="L14" s="2">
        <v>0</v>
      </c>
      <c r="M14" s="2">
        <v>0</v>
      </c>
      <c r="N14" s="2">
        <v>0</v>
      </c>
      <c r="O14" s="2">
        <v>9.7773000000000003</v>
      </c>
      <c r="P14" s="2">
        <v>84.987299999999991</v>
      </c>
      <c r="Q14" t="s">
        <v>7868</v>
      </c>
      <c r="R14" t="s">
        <v>8045</v>
      </c>
      <c r="S14" s="2">
        <v>0</v>
      </c>
      <c r="T14" s="2">
        <v>0</v>
      </c>
      <c r="U14" s="2"/>
    </row>
    <row r="15" spans="1:21" hidden="1" x14ac:dyDescent="0.25">
      <c r="A15" t="s">
        <v>9024</v>
      </c>
      <c r="B15" t="s">
        <v>9499</v>
      </c>
      <c r="C15" t="s">
        <v>7706</v>
      </c>
      <c r="D15" t="s">
        <v>0</v>
      </c>
      <c r="E15">
        <v>36620</v>
      </c>
      <c r="F15" t="s">
        <v>1455</v>
      </c>
      <c r="G15" t="s">
        <v>1456</v>
      </c>
      <c r="H15" s="2">
        <v>0.48</v>
      </c>
      <c r="I15" s="2">
        <v>0</v>
      </c>
      <c r="J15" s="2">
        <v>0</v>
      </c>
      <c r="K15" s="15">
        <v>5.76</v>
      </c>
      <c r="L15" s="2">
        <v>0</v>
      </c>
      <c r="M15" s="2">
        <v>0</v>
      </c>
      <c r="N15" s="2">
        <v>0</v>
      </c>
      <c r="O15" s="2">
        <v>0.74880000000000002</v>
      </c>
      <c r="P15" s="2">
        <v>6.9888000000000003</v>
      </c>
      <c r="Q15" t="s">
        <v>7868</v>
      </c>
      <c r="R15" t="s">
        <v>8045</v>
      </c>
      <c r="S15" s="2">
        <v>0</v>
      </c>
      <c r="T15" s="2">
        <v>0</v>
      </c>
      <c r="U15" s="2"/>
    </row>
    <row r="16" spans="1:21" hidden="1" x14ac:dyDescent="0.25">
      <c r="A16" t="s">
        <v>9023</v>
      </c>
      <c r="B16" t="s">
        <v>9480</v>
      </c>
      <c r="C16" t="s">
        <v>7706</v>
      </c>
      <c r="D16" t="s">
        <v>0</v>
      </c>
      <c r="E16">
        <v>10801</v>
      </c>
      <c r="F16" t="s">
        <v>8052</v>
      </c>
      <c r="G16" t="s">
        <v>8053</v>
      </c>
      <c r="H16" s="2">
        <v>0</v>
      </c>
      <c r="I16" s="2">
        <v>0</v>
      </c>
      <c r="J16" s="2">
        <v>0</v>
      </c>
      <c r="K16" s="15">
        <v>83.21</v>
      </c>
      <c r="L16" s="2">
        <v>0</v>
      </c>
      <c r="M16" s="2">
        <v>0</v>
      </c>
      <c r="N16" s="2">
        <v>0</v>
      </c>
      <c r="O16" s="2">
        <v>10.817299999999999</v>
      </c>
      <c r="P16" s="2">
        <v>94.027299999999997</v>
      </c>
      <c r="Q16" t="s">
        <v>7868</v>
      </c>
      <c r="R16" t="s">
        <v>8045</v>
      </c>
      <c r="S16" s="2">
        <v>0</v>
      </c>
      <c r="T16" s="2">
        <v>0</v>
      </c>
      <c r="U16" s="2"/>
    </row>
    <row r="17" spans="1:21" hidden="1" x14ac:dyDescent="0.25">
      <c r="A17" t="s">
        <v>9023</v>
      </c>
      <c r="B17" t="s">
        <v>9472</v>
      </c>
      <c r="C17" t="s">
        <v>7706</v>
      </c>
      <c r="D17" t="s">
        <v>0</v>
      </c>
      <c r="E17">
        <v>4712</v>
      </c>
      <c r="F17" t="s">
        <v>9073</v>
      </c>
      <c r="G17" t="s">
        <v>9479</v>
      </c>
      <c r="H17" s="2">
        <v>0</v>
      </c>
      <c r="I17" s="2">
        <v>0</v>
      </c>
      <c r="J17" s="2">
        <v>0</v>
      </c>
      <c r="K17" s="15">
        <v>25</v>
      </c>
      <c r="L17" s="2">
        <v>0</v>
      </c>
      <c r="M17" s="2">
        <v>0</v>
      </c>
      <c r="N17" s="2">
        <v>0</v>
      </c>
      <c r="O17" s="2">
        <v>3.25</v>
      </c>
      <c r="P17" s="2">
        <v>28.25</v>
      </c>
      <c r="Q17" t="s">
        <v>7868</v>
      </c>
      <c r="R17" t="s">
        <v>8045</v>
      </c>
      <c r="S17" s="2">
        <v>0</v>
      </c>
      <c r="T17" s="2">
        <v>0</v>
      </c>
      <c r="U17" s="2"/>
    </row>
    <row r="18" spans="1:21" hidden="1" x14ac:dyDescent="0.25">
      <c r="A18" t="s">
        <v>8490</v>
      </c>
      <c r="B18" t="s">
        <v>9464</v>
      </c>
      <c r="C18" t="s">
        <v>7706</v>
      </c>
      <c r="D18" t="s">
        <v>0</v>
      </c>
      <c r="E18">
        <v>1399727</v>
      </c>
      <c r="F18" t="s">
        <v>1320</v>
      </c>
      <c r="G18" t="s">
        <v>1321</v>
      </c>
      <c r="H18" s="2">
        <v>0</v>
      </c>
      <c r="I18" s="2">
        <v>0</v>
      </c>
      <c r="J18" s="2">
        <v>0</v>
      </c>
      <c r="K18" s="15">
        <v>54.84</v>
      </c>
      <c r="L18" s="2">
        <v>0</v>
      </c>
      <c r="M18" s="2">
        <v>0</v>
      </c>
      <c r="N18" s="2">
        <v>0</v>
      </c>
      <c r="O18" s="2">
        <v>7.1292000000000009</v>
      </c>
      <c r="P18" s="2">
        <v>61.969200000000001</v>
      </c>
      <c r="Q18" t="s">
        <v>7868</v>
      </c>
      <c r="R18" t="s">
        <v>8045</v>
      </c>
      <c r="S18" s="2">
        <v>0</v>
      </c>
      <c r="T18" s="2">
        <v>0</v>
      </c>
      <c r="U18" s="2"/>
    </row>
    <row r="19" spans="1:21" hidden="1" x14ac:dyDescent="0.25">
      <c r="A19" t="s">
        <v>8490</v>
      </c>
      <c r="B19" t="s">
        <v>9451</v>
      </c>
      <c r="C19" t="s">
        <v>7706</v>
      </c>
      <c r="D19" t="s">
        <v>0</v>
      </c>
      <c r="E19">
        <v>22058</v>
      </c>
      <c r="F19" t="s">
        <v>6183</v>
      </c>
      <c r="G19" t="s">
        <v>6184</v>
      </c>
      <c r="H19" s="2">
        <v>0</v>
      </c>
      <c r="I19" s="2">
        <v>0</v>
      </c>
      <c r="J19" s="2">
        <v>0</v>
      </c>
      <c r="K19" s="15">
        <v>4.53</v>
      </c>
      <c r="L19" s="2">
        <v>0</v>
      </c>
      <c r="M19" s="2">
        <v>0</v>
      </c>
      <c r="N19" s="2">
        <v>0</v>
      </c>
      <c r="O19" s="2">
        <v>0.58890000000000009</v>
      </c>
      <c r="P19" s="2">
        <v>5.1189</v>
      </c>
      <c r="Q19" t="s">
        <v>7868</v>
      </c>
      <c r="R19" t="s">
        <v>8045</v>
      </c>
      <c r="S19" s="2">
        <v>0</v>
      </c>
      <c r="T19" s="2">
        <v>0</v>
      </c>
      <c r="U19" s="2"/>
    </row>
    <row r="20" spans="1:21" hidden="1" x14ac:dyDescent="0.25">
      <c r="A20" t="s">
        <v>8490</v>
      </c>
      <c r="B20" t="s">
        <v>9157</v>
      </c>
      <c r="C20" t="s">
        <v>7706</v>
      </c>
      <c r="D20" t="s">
        <v>0</v>
      </c>
      <c r="E20">
        <v>2466</v>
      </c>
      <c r="F20" t="s">
        <v>9076</v>
      </c>
      <c r="G20" t="s">
        <v>9463</v>
      </c>
      <c r="H20" s="2">
        <v>0</v>
      </c>
      <c r="I20" s="2">
        <v>0</v>
      </c>
      <c r="J20" s="2">
        <v>0</v>
      </c>
      <c r="K20" s="15">
        <v>28.76</v>
      </c>
      <c r="L20" s="2">
        <v>0</v>
      </c>
      <c r="M20" s="2">
        <v>0</v>
      </c>
      <c r="N20" s="2">
        <v>0</v>
      </c>
      <c r="O20" s="2">
        <v>3.7388000000000003</v>
      </c>
      <c r="P20" s="2">
        <v>32.498800000000003</v>
      </c>
      <c r="Q20" t="s">
        <v>7868</v>
      </c>
      <c r="R20" t="s">
        <v>8045</v>
      </c>
      <c r="S20" s="2">
        <v>0</v>
      </c>
      <c r="T20" s="2">
        <v>0</v>
      </c>
      <c r="U20" s="2"/>
    </row>
    <row r="21" spans="1:21" hidden="1" x14ac:dyDescent="0.25">
      <c r="A21" t="s">
        <v>8491</v>
      </c>
      <c r="B21" t="s">
        <v>9438</v>
      </c>
      <c r="C21" t="s">
        <v>7706</v>
      </c>
      <c r="D21" t="s">
        <v>0</v>
      </c>
      <c r="E21">
        <v>17173</v>
      </c>
      <c r="F21" t="s">
        <v>1455</v>
      </c>
      <c r="G21" t="s">
        <v>1456</v>
      </c>
      <c r="H21" s="2">
        <v>0.66</v>
      </c>
      <c r="I21" s="2">
        <v>0</v>
      </c>
      <c r="J21" s="2">
        <v>0</v>
      </c>
      <c r="K21" s="15">
        <v>8.26</v>
      </c>
      <c r="L21" s="2">
        <v>0</v>
      </c>
      <c r="M21" s="2">
        <v>0</v>
      </c>
      <c r="N21" s="2">
        <v>0</v>
      </c>
      <c r="O21" s="2">
        <v>1.0738000000000001</v>
      </c>
      <c r="P21" s="2">
        <v>9.9938000000000002</v>
      </c>
      <c r="Q21" t="s">
        <v>7868</v>
      </c>
      <c r="R21" t="s">
        <v>8045</v>
      </c>
      <c r="S21" s="2">
        <v>0</v>
      </c>
      <c r="T21" s="2">
        <v>0</v>
      </c>
      <c r="U21" s="2"/>
    </row>
    <row r="22" spans="1:21" hidden="1" x14ac:dyDescent="0.25">
      <c r="A22" t="s">
        <v>8491</v>
      </c>
      <c r="B22" t="s">
        <v>9433</v>
      </c>
      <c r="C22" t="s">
        <v>7706</v>
      </c>
      <c r="D22" t="s">
        <v>0</v>
      </c>
      <c r="E22">
        <v>1195238</v>
      </c>
      <c r="F22" t="s">
        <v>1317</v>
      </c>
      <c r="G22" t="s">
        <v>1318</v>
      </c>
      <c r="H22" s="2">
        <v>0</v>
      </c>
      <c r="I22" s="2">
        <v>0</v>
      </c>
      <c r="J22" s="2">
        <v>0</v>
      </c>
      <c r="K22" s="15">
        <v>25.88</v>
      </c>
      <c r="L22" s="2">
        <v>0</v>
      </c>
      <c r="M22" s="2">
        <v>0</v>
      </c>
      <c r="N22" s="2">
        <v>0</v>
      </c>
      <c r="O22" s="2">
        <v>3.3643999999999998</v>
      </c>
      <c r="P22" s="2">
        <v>29.244399999999999</v>
      </c>
      <c r="Q22" t="s">
        <v>7868</v>
      </c>
      <c r="R22" t="s">
        <v>8045</v>
      </c>
      <c r="S22" s="2">
        <v>0</v>
      </c>
      <c r="T22" s="2">
        <v>0</v>
      </c>
      <c r="U22" s="2"/>
    </row>
    <row r="23" spans="1:21" hidden="1" x14ac:dyDescent="0.25">
      <c r="A23" t="s">
        <v>8265</v>
      </c>
      <c r="B23" t="s">
        <v>9059</v>
      </c>
      <c r="C23" t="s">
        <v>1</v>
      </c>
      <c r="D23" t="s">
        <v>0</v>
      </c>
      <c r="E23">
        <v>884222</v>
      </c>
      <c r="F23" t="s">
        <v>2612</v>
      </c>
      <c r="G23" t="s">
        <v>9060</v>
      </c>
      <c r="H23" s="2">
        <v>0</v>
      </c>
      <c r="I23" s="2">
        <v>0</v>
      </c>
      <c r="J23" s="2">
        <v>0</v>
      </c>
      <c r="K23" s="2">
        <v>10.48</v>
      </c>
      <c r="L23" s="2">
        <v>0</v>
      </c>
      <c r="M23" s="2">
        <v>0</v>
      </c>
      <c r="N23" s="2">
        <v>0</v>
      </c>
      <c r="O23" s="2">
        <v>1.3624000000000001</v>
      </c>
      <c r="P23" s="2">
        <v>11.842400000000001</v>
      </c>
      <c r="R23">
        <v>3</v>
      </c>
      <c r="U23" s="2"/>
    </row>
    <row r="24" spans="1:21" hidden="1" x14ac:dyDescent="0.25">
      <c r="A24" t="s">
        <v>8265</v>
      </c>
      <c r="B24" t="s">
        <v>9061</v>
      </c>
      <c r="C24" t="s">
        <v>1</v>
      </c>
      <c r="D24" t="s">
        <v>0</v>
      </c>
      <c r="E24">
        <v>10440</v>
      </c>
      <c r="F24" t="s">
        <v>1455</v>
      </c>
      <c r="G24" t="s">
        <v>9062</v>
      </c>
      <c r="H24" s="2">
        <v>0.7</v>
      </c>
      <c r="I24" s="2">
        <v>0</v>
      </c>
      <c r="J24" s="2">
        <v>0</v>
      </c>
      <c r="K24" s="2">
        <v>8.23</v>
      </c>
      <c r="L24" s="2">
        <v>0</v>
      </c>
      <c r="M24" s="2">
        <v>0</v>
      </c>
      <c r="N24" s="2">
        <v>0</v>
      </c>
      <c r="O24" s="2">
        <v>1.0699000000000001</v>
      </c>
      <c r="P24" s="2">
        <v>9.9999000000000002</v>
      </c>
      <c r="R24">
        <v>3</v>
      </c>
      <c r="T24" s="2"/>
      <c r="U24" s="2"/>
    </row>
    <row r="25" spans="1:21" hidden="1" x14ac:dyDescent="0.25">
      <c r="A25" t="s">
        <v>8265</v>
      </c>
      <c r="B25" t="s">
        <v>9063</v>
      </c>
      <c r="C25" t="s">
        <v>1</v>
      </c>
      <c r="D25" t="s">
        <v>0</v>
      </c>
      <c r="E25">
        <v>8123</v>
      </c>
      <c r="F25" t="s">
        <v>1455</v>
      </c>
      <c r="G25" t="s">
        <v>9062</v>
      </c>
      <c r="H25" s="2">
        <v>1.3900000000000001</v>
      </c>
      <c r="I25" s="2">
        <v>0</v>
      </c>
      <c r="J25" s="2">
        <v>0</v>
      </c>
      <c r="K25" s="2">
        <v>16.47</v>
      </c>
      <c r="L25" s="2">
        <v>0</v>
      </c>
      <c r="M25" s="2">
        <v>0</v>
      </c>
      <c r="N25" s="2">
        <v>0</v>
      </c>
      <c r="O25" s="2">
        <v>2.1410999999999998</v>
      </c>
      <c r="P25" s="2">
        <v>20.001100000000001</v>
      </c>
      <c r="R25">
        <v>3</v>
      </c>
      <c r="T25" s="2"/>
      <c r="U25" s="2"/>
    </row>
    <row r="26" spans="1:21" hidden="1" x14ac:dyDescent="0.25">
      <c r="A26" t="s">
        <v>8153</v>
      </c>
      <c r="B26" t="s">
        <v>9064</v>
      </c>
      <c r="C26" t="s">
        <v>1</v>
      </c>
      <c r="D26" t="s">
        <v>0</v>
      </c>
      <c r="E26">
        <v>10398</v>
      </c>
      <c r="F26" t="s">
        <v>6183</v>
      </c>
      <c r="G26" t="s">
        <v>9065</v>
      </c>
      <c r="H26" s="2">
        <v>0</v>
      </c>
      <c r="I26" s="2">
        <v>0</v>
      </c>
      <c r="J26" s="2">
        <v>0</v>
      </c>
      <c r="K26" s="2">
        <v>4.25</v>
      </c>
      <c r="L26" s="2">
        <v>0</v>
      </c>
      <c r="M26" s="2">
        <v>0</v>
      </c>
      <c r="N26" s="2">
        <v>0</v>
      </c>
      <c r="O26" s="2">
        <v>0.55249999999999999</v>
      </c>
      <c r="P26" s="2">
        <v>4.8025000000000002</v>
      </c>
      <c r="R26">
        <v>3</v>
      </c>
      <c r="T26" s="2"/>
      <c r="U26" s="2"/>
    </row>
    <row r="27" spans="1:21" hidden="1" x14ac:dyDescent="0.25">
      <c r="A27" t="s">
        <v>8153</v>
      </c>
      <c r="B27" t="s">
        <v>9066</v>
      </c>
      <c r="C27" t="s">
        <v>1</v>
      </c>
      <c r="D27" t="s">
        <v>0</v>
      </c>
      <c r="E27">
        <v>2925</v>
      </c>
      <c r="F27" t="s">
        <v>1455</v>
      </c>
      <c r="G27" t="s">
        <v>9062</v>
      </c>
      <c r="H27" s="2">
        <v>1.06</v>
      </c>
      <c r="I27" s="2">
        <v>0</v>
      </c>
      <c r="J27" s="2">
        <v>0</v>
      </c>
      <c r="K27" s="2">
        <v>12.34</v>
      </c>
      <c r="L27" s="2">
        <v>0</v>
      </c>
      <c r="M27" s="2">
        <v>0</v>
      </c>
      <c r="N27" s="2">
        <v>0</v>
      </c>
      <c r="O27" s="2">
        <v>1.6042000000000001</v>
      </c>
      <c r="P27" s="2">
        <v>15.004200000000001</v>
      </c>
      <c r="R27">
        <v>3</v>
      </c>
      <c r="T27" s="2"/>
    </row>
    <row r="28" spans="1:21" hidden="1" x14ac:dyDescent="0.25">
      <c r="A28" t="s">
        <v>8153</v>
      </c>
      <c r="B28" t="s">
        <v>9067</v>
      </c>
      <c r="C28" t="s">
        <v>1</v>
      </c>
      <c r="D28" t="s">
        <v>0</v>
      </c>
      <c r="E28">
        <v>2230</v>
      </c>
      <c r="F28" t="s">
        <v>1455</v>
      </c>
      <c r="G28" t="s">
        <v>9062</v>
      </c>
      <c r="H28" s="2">
        <v>2.08</v>
      </c>
      <c r="I28" s="2">
        <v>0</v>
      </c>
      <c r="J28" s="2">
        <v>0</v>
      </c>
      <c r="K28" s="2">
        <v>24.71</v>
      </c>
      <c r="L28" s="2">
        <v>0</v>
      </c>
      <c r="M28" s="2">
        <v>0</v>
      </c>
      <c r="N28" s="2">
        <v>0</v>
      </c>
      <c r="O28" s="2">
        <v>3.2123000000000004</v>
      </c>
      <c r="P28" s="2">
        <v>30.002299999999998</v>
      </c>
      <c r="R28">
        <v>3</v>
      </c>
      <c r="T28" s="2"/>
      <c r="U28" s="2"/>
    </row>
    <row r="29" spans="1:21" hidden="1" x14ac:dyDescent="0.25">
      <c r="A29" t="s">
        <v>8153</v>
      </c>
      <c r="B29" t="s">
        <v>9068</v>
      </c>
      <c r="C29" t="s">
        <v>1</v>
      </c>
      <c r="D29" t="s">
        <v>0</v>
      </c>
      <c r="E29">
        <v>6249</v>
      </c>
      <c r="F29" t="s">
        <v>1455</v>
      </c>
      <c r="G29" t="s">
        <v>9062</v>
      </c>
      <c r="H29" s="2">
        <v>0.69000000000000006</v>
      </c>
      <c r="I29" s="2">
        <v>0</v>
      </c>
      <c r="J29" s="2">
        <v>0</v>
      </c>
      <c r="K29" s="2">
        <v>8.23</v>
      </c>
      <c r="L29" s="2">
        <v>0</v>
      </c>
      <c r="M29" s="2">
        <v>0</v>
      </c>
      <c r="N29" s="2">
        <v>0</v>
      </c>
      <c r="O29" s="2">
        <v>1.0699000000000001</v>
      </c>
      <c r="P29" s="2">
        <v>9.9899000000000004</v>
      </c>
      <c r="R29">
        <v>3</v>
      </c>
      <c r="T29" s="2"/>
      <c r="U29" s="2"/>
    </row>
    <row r="30" spans="1:21" hidden="1" x14ac:dyDescent="0.25">
      <c r="A30" t="s">
        <v>8153</v>
      </c>
      <c r="B30" t="s">
        <v>9069</v>
      </c>
      <c r="C30" t="s">
        <v>1</v>
      </c>
      <c r="D30" t="s">
        <v>0</v>
      </c>
      <c r="E30">
        <v>426490</v>
      </c>
      <c r="F30" t="s">
        <v>2612</v>
      </c>
      <c r="G30" t="s">
        <v>9060</v>
      </c>
      <c r="H30" s="2">
        <v>0</v>
      </c>
      <c r="I30" s="2">
        <v>0</v>
      </c>
      <c r="J30" s="2">
        <v>0</v>
      </c>
      <c r="K30" s="2">
        <v>10.48</v>
      </c>
      <c r="L30" s="2">
        <v>0</v>
      </c>
      <c r="M30" s="2">
        <v>0</v>
      </c>
      <c r="N30" s="2">
        <v>0</v>
      </c>
      <c r="O30" s="2">
        <v>1.3624000000000001</v>
      </c>
      <c r="P30" s="2">
        <v>11.842400000000001</v>
      </c>
      <c r="R30">
        <v>3</v>
      </c>
      <c r="T30" s="2"/>
      <c r="U30" s="2"/>
    </row>
    <row r="31" spans="1:21" hidden="1" x14ac:dyDescent="0.25">
      <c r="A31" t="s">
        <v>8153</v>
      </c>
      <c r="B31" t="s">
        <v>9070</v>
      </c>
      <c r="C31" t="s">
        <v>1</v>
      </c>
      <c r="D31" t="s">
        <v>0</v>
      </c>
      <c r="E31">
        <v>7405</v>
      </c>
      <c r="F31" t="s">
        <v>1455</v>
      </c>
      <c r="G31" t="s">
        <v>9062</v>
      </c>
      <c r="H31" s="2">
        <v>1.04</v>
      </c>
      <c r="I31" s="2">
        <v>0</v>
      </c>
      <c r="J31" s="2">
        <v>0</v>
      </c>
      <c r="K31" s="2">
        <v>12.35</v>
      </c>
      <c r="L31" s="2">
        <v>0</v>
      </c>
      <c r="M31" s="2">
        <v>0</v>
      </c>
      <c r="N31" s="2">
        <v>0</v>
      </c>
      <c r="O31" s="2">
        <v>1.6054999999999999</v>
      </c>
      <c r="P31" s="2">
        <v>14.9955</v>
      </c>
      <c r="R31">
        <v>3</v>
      </c>
      <c r="T31" s="2"/>
      <c r="U31" s="2"/>
    </row>
    <row r="32" spans="1:21" hidden="1" x14ac:dyDescent="0.25">
      <c r="A32" t="s">
        <v>8153</v>
      </c>
      <c r="B32" t="s">
        <v>9071</v>
      </c>
      <c r="C32" t="s">
        <v>1</v>
      </c>
      <c r="D32" t="s">
        <v>0</v>
      </c>
      <c r="E32">
        <v>3963</v>
      </c>
      <c r="F32" t="s">
        <v>1455</v>
      </c>
      <c r="G32" t="s">
        <v>9062</v>
      </c>
      <c r="H32" s="2">
        <v>1.76</v>
      </c>
      <c r="I32" s="2">
        <v>0</v>
      </c>
      <c r="J32" s="2">
        <v>0</v>
      </c>
      <c r="K32" s="2">
        <v>20.57</v>
      </c>
      <c r="L32" s="2">
        <v>0</v>
      </c>
      <c r="M32" s="2">
        <v>0</v>
      </c>
      <c r="N32" s="2">
        <v>0</v>
      </c>
      <c r="O32" s="2">
        <v>2.6741000000000001</v>
      </c>
      <c r="P32" s="2">
        <v>25.004100000000001</v>
      </c>
      <c r="R32">
        <v>3</v>
      </c>
      <c r="T32" s="2"/>
      <c r="U32" s="2"/>
    </row>
    <row r="33" spans="1:21" hidden="1" x14ac:dyDescent="0.25">
      <c r="A33" t="s">
        <v>8153</v>
      </c>
      <c r="B33" t="s">
        <v>9064</v>
      </c>
      <c r="C33" t="s">
        <v>1</v>
      </c>
      <c r="D33" t="s">
        <v>0</v>
      </c>
      <c r="E33">
        <v>3316</v>
      </c>
      <c r="F33" t="s">
        <v>1455</v>
      </c>
      <c r="G33" t="s">
        <v>9062</v>
      </c>
      <c r="H33" s="2">
        <v>1.75</v>
      </c>
      <c r="I33" s="2">
        <v>0</v>
      </c>
      <c r="J33" s="2">
        <v>0</v>
      </c>
      <c r="K33" s="2">
        <v>20.57</v>
      </c>
      <c r="L33" s="2">
        <v>0</v>
      </c>
      <c r="M33" s="2">
        <v>0</v>
      </c>
      <c r="N33" s="2">
        <v>0</v>
      </c>
      <c r="O33" s="2">
        <v>2.6741000000000001</v>
      </c>
      <c r="P33" s="2">
        <v>24.9941</v>
      </c>
      <c r="R33">
        <v>3</v>
      </c>
      <c r="T33" s="2"/>
      <c r="U33" s="2"/>
    </row>
    <row r="34" spans="1:21" hidden="1" x14ac:dyDescent="0.25">
      <c r="A34" t="s">
        <v>7981</v>
      </c>
      <c r="B34" t="s">
        <v>9072</v>
      </c>
      <c r="C34" t="s">
        <v>1</v>
      </c>
      <c r="D34" t="s">
        <v>0</v>
      </c>
      <c r="E34">
        <v>2658</v>
      </c>
      <c r="F34" t="s">
        <v>9073</v>
      </c>
      <c r="G34" t="s">
        <v>9074</v>
      </c>
      <c r="H34" s="2">
        <v>0</v>
      </c>
      <c r="I34" s="2">
        <v>0</v>
      </c>
      <c r="J34" s="2">
        <v>0</v>
      </c>
      <c r="K34" s="2">
        <v>34</v>
      </c>
      <c r="L34" s="2">
        <v>0</v>
      </c>
      <c r="M34" s="2">
        <v>0</v>
      </c>
      <c r="N34" s="2">
        <v>0</v>
      </c>
      <c r="O34" s="2">
        <v>4.42</v>
      </c>
      <c r="P34" s="2">
        <v>38.42</v>
      </c>
      <c r="R34">
        <v>3</v>
      </c>
      <c r="T34" s="2"/>
      <c r="U34" s="2"/>
    </row>
    <row r="35" spans="1:21" hidden="1" x14ac:dyDescent="0.25">
      <c r="A35" t="s">
        <v>7981</v>
      </c>
      <c r="B35" t="s">
        <v>9075</v>
      </c>
      <c r="C35" t="s">
        <v>1</v>
      </c>
      <c r="D35" t="s">
        <v>0</v>
      </c>
      <c r="E35">
        <v>1469</v>
      </c>
      <c r="F35" t="s">
        <v>9076</v>
      </c>
      <c r="G35" t="s">
        <v>9077</v>
      </c>
      <c r="H35" s="2">
        <v>0</v>
      </c>
      <c r="I35" s="2">
        <v>0</v>
      </c>
      <c r="J35" s="2">
        <v>0</v>
      </c>
      <c r="K35" s="2">
        <v>17.7</v>
      </c>
      <c r="L35" s="2">
        <v>0</v>
      </c>
      <c r="M35" s="2">
        <v>0</v>
      </c>
      <c r="N35" s="2">
        <v>0</v>
      </c>
      <c r="O35" s="2">
        <v>2.3010000000000002</v>
      </c>
      <c r="P35" s="2">
        <v>20.000999999999998</v>
      </c>
      <c r="R35">
        <v>3</v>
      </c>
      <c r="T35" s="2"/>
      <c r="U35" s="2"/>
    </row>
    <row r="36" spans="1:21" hidden="1" x14ac:dyDescent="0.25">
      <c r="A36" t="s">
        <v>7981</v>
      </c>
      <c r="B36" t="s">
        <v>9078</v>
      </c>
      <c r="C36" t="s">
        <v>1</v>
      </c>
      <c r="D36" t="s">
        <v>0</v>
      </c>
      <c r="E36">
        <v>11893</v>
      </c>
      <c r="F36" t="s">
        <v>9079</v>
      </c>
      <c r="G36" t="s">
        <v>9080</v>
      </c>
      <c r="H36" s="2">
        <v>0</v>
      </c>
      <c r="I36" s="2">
        <v>0</v>
      </c>
      <c r="J36" s="2">
        <v>0</v>
      </c>
      <c r="K36" s="2">
        <v>77.430000000000007</v>
      </c>
      <c r="L36" s="2">
        <v>0</v>
      </c>
      <c r="M36" s="2">
        <v>0</v>
      </c>
      <c r="N36" s="2">
        <v>0</v>
      </c>
      <c r="O36" s="2">
        <v>10.065900000000001</v>
      </c>
      <c r="P36" s="2">
        <v>87.495900000000006</v>
      </c>
      <c r="R36">
        <v>3</v>
      </c>
      <c r="T36" s="2"/>
      <c r="U36" s="2"/>
    </row>
    <row r="37" spans="1:21" hidden="1" x14ac:dyDescent="0.25">
      <c r="A37" t="s">
        <v>7981</v>
      </c>
      <c r="B37" t="s">
        <v>9072</v>
      </c>
      <c r="C37" t="s">
        <v>1</v>
      </c>
      <c r="D37" t="s">
        <v>0</v>
      </c>
      <c r="E37">
        <v>509810</v>
      </c>
      <c r="F37" t="s">
        <v>1317</v>
      </c>
      <c r="G37" t="s">
        <v>9081</v>
      </c>
      <c r="H37" s="2">
        <v>0</v>
      </c>
      <c r="I37" s="2">
        <v>0</v>
      </c>
      <c r="J37" s="2">
        <v>0</v>
      </c>
      <c r="K37" s="2">
        <v>4.47</v>
      </c>
      <c r="L37" s="2">
        <v>0</v>
      </c>
      <c r="M37" s="2">
        <v>0</v>
      </c>
      <c r="N37" s="2">
        <v>0</v>
      </c>
      <c r="O37" s="2">
        <v>0.58109999999999995</v>
      </c>
      <c r="P37" s="2">
        <v>5.0510999999999999</v>
      </c>
      <c r="R37">
        <v>3</v>
      </c>
      <c r="T37" s="2"/>
      <c r="U37" s="2"/>
    </row>
    <row r="38" spans="1:21" hidden="1" x14ac:dyDescent="0.25">
      <c r="A38" t="s">
        <v>7981</v>
      </c>
      <c r="B38" t="s">
        <v>9072</v>
      </c>
      <c r="C38" t="s">
        <v>1</v>
      </c>
      <c r="D38" t="s">
        <v>0</v>
      </c>
      <c r="E38">
        <v>47281</v>
      </c>
      <c r="F38" t="s">
        <v>1455</v>
      </c>
      <c r="G38" t="s">
        <v>9062</v>
      </c>
      <c r="H38" s="2">
        <v>0</v>
      </c>
      <c r="I38" s="2">
        <v>0</v>
      </c>
      <c r="J38" s="2">
        <v>0</v>
      </c>
      <c r="K38" s="2">
        <v>86.95</v>
      </c>
      <c r="L38" s="2">
        <v>0</v>
      </c>
      <c r="M38" s="2">
        <v>0</v>
      </c>
      <c r="N38" s="2">
        <v>0</v>
      </c>
      <c r="O38" s="2">
        <v>11.303500000000001</v>
      </c>
      <c r="P38" s="2">
        <v>98.253500000000003</v>
      </c>
      <c r="R38">
        <v>3</v>
      </c>
      <c r="T38" s="2"/>
      <c r="U38" s="2"/>
    </row>
    <row r="39" spans="1:21" hidden="1" x14ac:dyDescent="0.25">
      <c r="A39" t="s">
        <v>7981</v>
      </c>
      <c r="B39" t="s">
        <v>9082</v>
      </c>
      <c r="C39" t="s">
        <v>1</v>
      </c>
      <c r="D39" t="s">
        <v>0</v>
      </c>
      <c r="E39">
        <v>68951</v>
      </c>
      <c r="F39" t="s">
        <v>1455</v>
      </c>
      <c r="G39" t="s">
        <v>9062</v>
      </c>
      <c r="H39" s="2">
        <v>1.3800000000000001</v>
      </c>
      <c r="I39" s="2">
        <v>0</v>
      </c>
      <c r="J39" s="2">
        <v>0</v>
      </c>
      <c r="K39" s="2">
        <v>16.48</v>
      </c>
      <c r="L39" s="2">
        <v>0</v>
      </c>
      <c r="M39" s="2">
        <v>0</v>
      </c>
      <c r="N39" s="2">
        <v>0</v>
      </c>
      <c r="O39" s="2">
        <v>2.1424000000000003</v>
      </c>
      <c r="P39" s="2">
        <v>20.002400000000002</v>
      </c>
      <c r="R39">
        <v>3</v>
      </c>
      <c r="T39" s="2"/>
      <c r="U39" s="2"/>
    </row>
    <row r="40" spans="1:21" hidden="1" x14ac:dyDescent="0.25">
      <c r="A40" t="s">
        <v>7981</v>
      </c>
      <c r="B40" t="s">
        <v>9083</v>
      </c>
      <c r="C40" t="s">
        <v>1</v>
      </c>
      <c r="D40" t="s">
        <v>0</v>
      </c>
      <c r="E40">
        <v>68283</v>
      </c>
      <c r="F40" t="s">
        <v>1455</v>
      </c>
      <c r="G40" t="s">
        <v>9062</v>
      </c>
      <c r="H40" s="2">
        <v>0.69000000000000006</v>
      </c>
      <c r="I40" s="2">
        <v>0</v>
      </c>
      <c r="J40" s="2">
        <v>0</v>
      </c>
      <c r="K40" s="2">
        <v>8.24</v>
      </c>
      <c r="L40" s="2">
        <v>0</v>
      </c>
      <c r="M40" s="2">
        <v>0</v>
      </c>
      <c r="N40" s="2">
        <v>0</v>
      </c>
      <c r="O40" s="2">
        <v>1.0712000000000002</v>
      </c>
      <c r="P40" s="2">
        <v>10.001200000000001</v>
      </c>
      <c r="R40">
        <v>3</v>
      </c>
      <c r="T40" s="2"/>
      <c r="U40" s="2"/>
    </row>
    <row r="41" spans="1:21" hidden="1" x14ac:dyDescent="0.25">
      <c r="A41" t="s">
        <v>7981</v>
      </c>
      <c r="B41" t="s">
        <v>9084</v>
      </c>
      <c r="C41" t="s">
        <v>1</v>
      </c>
      <c r="D41" t="s">
        <v>0</v>
      </c>
      <c r="E41">
        <v>66735</v>
      </c>
      <c r="F41" t="s">
        <v>1455</v>
      </c>
      <c r="G41" t="s">
        <v>9062</v>
      </c>
      <c r="H41" s="2">
        <v>1.37</v>
      </c>
      <c r="I41" s="2">
        <v>0</v>
      </c>
      <c r="J41" s="2">
        <v>0</v>
      </c>
      <c r="K41" s="2">
        <v>16.489999999999998</v>
      </c>
      <c r="L41" s="2">
        <v>0</v>
      </c>
      <c r="M41" s="2">
        <v>0</v>
      </c>
      <c r="N41" s="2">
        <v>0</v>
      </c>
      <c r="O41" s="2">
        <v>2.1436999999999999</v>
      </c>
      <c r="P41" s="2">
        <v>20.003699999999998</v>
      </c>
      <c r="R41">
        <v>3</v>
      </c>
      <c r="T41" s="2"/>
      <c r="U41" s="2"/>
    </row>
    <row r="42" spans="1:21" hidden="1" x14ac:dyDescent="0.25">
      <c r="A42" t="s">
        <v>7981</v>
      </c>
      <c r="B42" t="s">
        <v>9085</v>
      </c>
      <c r="C42" t="s">
        <v>1</v>
      </c>
      <c r="D42" t="s">
        <v>0</v>
      </c>
      <c r="E42">
        <v>64571</v>
      </c>
      <c r="F42" t="s">
        <v>1455</v>
      </c>
      <c r="G42" t="s">
        <v>9062</v>
      </c>
      <c r="H42" s="2">
        <v>1.77</v>
      </c>
      <c r="I42" s="2">
        <v>0</v>
      </c>
      <c r="J42" s="2">
        <v>0</v>
      </c>
      <c r="K42" s="2">
        <v>20.56</v>
      </c>
      <c r="L42" s="2">
        <v>0</v>
      </c>
      <c r="M42" s="2">
        <v>0</v>
      </c>
      <c r="N42" s="2">
        <v>0</v>
      </c>
      <c r="O42" s="2">
        <v>2.6728000000000001</v>
      </c>
      <c r="P42" s="2">
        <v>25.002799999999997</v>
      </c>
      <c r="R42">
        <v>3</v>
      </c>
      <c r="T42" s="2"/>
      <c r="U42" s="2"/>
    </row>
    <row r="43" spans="1:21" hidden="1" x14ac:dyDescent="0.25">
      <c r="A43" t="s">
        <v>7981</v>
      </c>
      <c r="B43" t="s">
        <v>9086</v>
      </c>
      <c r="C43" t="s">
        <v>1</v>
      </c>
      <c r="D43" t="s">
        <v>0</v>
      </c>
      <c r="E43">
        <v>67725</v>
      </c>
      <c r="F43" t="s">
        <v>1455</v>
      </c>
      <c r="G43" t="s">
        <v>9062</v>
      </c>
      <c r="H43" s="2">
        <v>0.69000000000000006</v>
      </c>
      <c r="I43" s="2">
        <v>0</v>
      </c>
      <c r="J43" s="2">
        <v>0</v>
      </c>
      <c r="K43" s="2">
        <v>8.24</v>
      </c>
      <c r="L43" s="2">
        <v>0</v>
      </c>
      <c r="M43" s="2">
        <v>0</v>
      </c>
      <c r="N43" s="2">
        <v>0</v>
      </c>
      <c r="O43" s="2">
        <v>1.0712000000000002</v>
      </c>
      <c r="P43" s="2">
        <v>10.001200000000001</v>
      </c>
      <c r="R43">
        <v>3</v>
      </c>
      <c r="T43" s="2"/>
      <c r="U43" s="2"/>
    </row>
    <row r="44" spans="1:21" hidden="1" x14ac:dyDescent="0.25">
      <c r="A44" t="s">
        <v>7944</v>
      </c>
      <c r="B44" t="s">
        <v>9087</v>
      </c>
      <c r="C44" t="s">
        <v>1</v>
      </c>
      <c r="D44" t="s">
        <v>0</v>
      </c>
      <c r="E44">
        <v>304765</v>
      </c>
      <c r="F44" t="s">
        <v>3075</v>
      </c>
      <c r="G44" t="s">
        <v>9088</v>
      </c>
      <c r="H44" s="2">
        <v>0</v>
      </c>
      <c r="I44" s="2">
        <v>0</v>
      </c>
      <c r="J44" s="2">
        <v>0</v>
      </c>
      <c r="K44" s="2">
        <v>146.88</v>
      </c>
      <c r="L44" s="2">
        <v>0</v>
      </c>
      <c r="M44" s="2">
        <v>0</v>
      </c>
      <c r="N44" s="2">
        <v>0</v>
      </c>
      <c r="O44" s="2">
        <v>19.0944</v>
      </c>
      <c r="P44" s="2">
        <v>165.9744</v>
      </c>
      <c r="R44">
        <v>3</v>
      </c>
      <c r="T44" s="2"/>
      <c r="U44" s="2"/>
    </row>
    <row r="45" spans="1:21" hidden="1" x14ac:dyDescent="0.25">
      <c r="A45" t="s">
        <v>7944</v>
      </c>
      <c r="B45" t="s">
        <v>9089</v>
      </c>
      <c r="C45" t="s">
        <v>1</v>
      </c>
      <c r="D45" t="s">
        <v>0</v>
      </c>
      <c r="E45">
        <v>61174</v>
      </c>
      <c r="F45" t="s">
        <v>1455</v>
      </c>
      <c r="G45" t="s">
        <v>9062</v>
      </c>
      <c r="H45" s="2">
        <v>2.2200000000000002</v>
      </c>
      <c r="I45" s="2">
        <v>0</v>
      </c>
      <c r="J45" s="2">
        <v>0</v>
      </c>
      <c r="K45" s="2">
        <v>24.58</v>
      </c>
      <c r="L45" s="2">
        <v>0</v>
      </c>
      <c r="M45" s="2">
        <v>0</v>
      </c>
      <c r="N45" s="2">
        <v>0</v>
      </c>
      <c r="O45" s="2">
        <v>3.1953999999999998</v>
      </c>
      <c r="P45" s="2">
        <v>29.995399999999997</v>
      </c>
      <c r="R45">
        <v>3</v>
      </c>
      <c r="T45" s="2"/>
      <c r="U45" s="2"/>
    </row>
    <row r="46" spans="1:21" hidden="1" x14ac:dyDescent="0.25">
      <c r="A46" t="s">
        <v>7944</v>
      </c>
      <c r="B46" t="s">
        <v>9090</v>
      </c>
      <c r="C46" t="s">
        <v>1</v>
      </c>
      <c r="D46" t="s">
        <v>0</v>
      </c>
      <c r="E46">
        <v>58977</v>
      </c>
      <c r="F46" t="s">
        <v>1455</v>
      </c>
      <c r="G46" t="s">
        <v>9062</v>
      </c>
      <c r="H46" s="2">
        <v>1.48</v>
      </c>
      <c r="I46" s="2">
        <v>0</v>
      </c>
      <c r="J46" s="2">
        <v>0</v>
      </c>
      <c r="K46" s="2">
        <v>16.39</v>
      </c>
      <c r="L46" s="2">
        <v>0</v>
      </c>
      <c r="M46" s="2">
        <v>0</v>
      </c>
      <c r="N46" s="2">
        <v>0</v>
      </c>
      <c r="O46" s="2">
        <v>2.1307</v>
      </c>
      <c r="P46" s="2">
        <v>20.000700000000002</v>
      </c>
      <c r="R46">
        <v>3</v>
      </c>
      <c r="T46" s="2"/>
      <c r="U46" s="2"/>
    </row>
    <row r="47" spans="1:21" hidden="1" x14ac:dyDescent="0.25">
      <c r="A47" t="s">
        <v>7944</v>
      </c>
      <c r="B47" t="s">
        <v>9091</v>
      </c>
      <c r="C47" t="s">
        <v>1</v>
      </c>
      <c r="D47" t="s">
        <v>0</v>
      </c>
      <c r="E47">
        <v>58150</v>
      </c>
      <c r="F47" t="s">
        <v>1455</v>
      </c>
      <c r="G47" t="s">
        <v>9062</v>
      </c>
      <c r="H47" s="2">
        <v>2.2199999999999998</v>
      </c>
      <c r="I47" s="2">
        <v>0</v>
      </c>
      <c r="J47" s="2">
        <v>0</v>
      </c>
      <c r="K47" s="2">
        <v>24.58</v>
      </c>
      <c r="L47" s="2">
        <v>0</v>
      </c>
      <c r="M47" s="2">
        <v>0</v>
      </c>
      <c r="N47" s="2">
        <v>0</v>
      </c>
      <c r="O47" s="2">
        <v>3.1953999999999998</v>
      </c>
      <c r="P47" s="2">
        <v>29.995399999999997</v>
      </c>
      <c r="R47">
        <v>3</v>
      </c>
      <c r="T47" s="2"/>
      <c r="U47" s="2"/>
    </row>
    <row r="48" spans="1:21" hidden="1" x14ac:dyDescent="0.25">
      <c r="A48" t="s">
        <v>7944</v>
      </c>
      <c r="B48" t="s">
        <v>9092</v>
      </c>
      <c r="C48" t="s">
        <v>1</v>
      </c>
      <c r="D48" t="s">
        <v>0</v>
      </c>
      <c r="E48">
        <v>59554</v>
      </c>
      <c r="F48" t="s">
        <v>1455</v>
      </c>
      <c r="G48" t="s">
        <v>9062</v>
      </c>
      <c r="H48" s="2">
        <v>2.27</v>
      </c>
      <c r="I48" s="2">
        <v>0</v>
      </c>
      <c r="J48" s="2">
        <v>0</v>
      </c>
      <c r="K48" s="2">
        <v>24.54</v>
      </c>
      <c r="L48" s="2">
        <v>0</v>
      </c>
      <c r="M48" s="2">
        <v>0</v>
      </c>
      <c r="N48" s="2">
        <v>0</v>
      </c>
      <c r="O48" s="2">
        <v>3.1901999999999999</v>
      </c>
      <c r="P48" s="2">
        <v>30.0002</v>
      </c>
      <c r="R48">
        <v>3</v>
      </c>
      <c r="T48" s="2"/>
      <c r="U48" s="2"/>
    </row>
    <row r="49" spans="1:21" ht="15.75" hidden="1" thickBot="1" x14ac:dyDescent="0.3">
      <c r="A49" t="s">
        <v>7944</v>
      </c>
      <c r="B49" t="s">
        <v>9093</v>
      </c>
      <c r="C49" t="s">
        <v>1</v>
      </c>
      <c r="D49" t="s">
        <v>0</v>
      </c>
      <c r="E49">
        <v>621493</v>
      </c>
      <c r="F49" t="s">
        <v>1317</v>
      </c>
      <c r="G49" t="s">
        <v>9081</v>
      </c>
      <c r="H49" s="2">
        <v>0</v>
      </c>
      <c r="I49" s="2">
        <v>0</v>
      </c>
      <c r="J49" s="2">
        <v>0</v>
      </c>
      <c r="K49" s="2">
        <v>52.17</v>
      </c>
      <c r="L49" s="2">
        <v>0</v>
      </c>
      <c r="M49" s="2">
        <v>0</v>
      </c>
      <c r="N49" s="2">
        <v>0</v>
      </c>
      <c r="O49" s="2">
        <v>6.7821000000000007</v>
      </c>
      <c r="P49" s="2">
        <v>58.952100000000002</v>
      </c>
      <c r="R49">
        <v>3</v>
      </c>
      <c r="T49" s="2"/>
      <c r="U49" s="2"/>
    </row>
    <row r="50" spans="1:21" ht="15.75" thickBot="1" x14ac:dyDescent="0.3">
      <c r="A50" s="127" t="s">
        <v>71</v>
      </c>
      <c r="B50" s="128"/>
      <c r="C50" s="128"/>
      <c r="D50" s="128"/>
      <c r="E50" s="128"/>
      <c r="F50" s="128"/>
      <c r="G50" s="129"/>
      <c r="H50" s="3">
        <f>+SUBTOTAL(9,Tabla1[C. EXENTAS])</f>
        <v>1.9900000000000002</v>
      </c>
      <c r="I50" s="3">
        <f>+SUBTOTAL(9,Tabla1[I. EXENTAS])</f>
        <v>0</v>
      </c>
      <c r="J50" s="3">
        <f>+SUBTOTAL(9,Tabla1[IMPOR EX])</f>
        <v>0</v>
      </c>
      <c r="K50" s="3">
        <f>+SUBTOTAL(9,Tabla1[C. GRAVADA])</f>
        <v>96.289999999999992</v>
      </c>
      <c r="L50" s="3">
        <f>+SUBTOTAL(9,Tabla1[INTER GRAVA])</f>
        <v>0</v>
      </c>
      <c r="M50" s="3">
        <f>+SUBTOTAL(9,Tabla1[IMPOR BIENES])</f>
        <v>0</v>
      </c>
      <c r="N50" s="3">
        <f>+SUBTOTAL(9,Tabla1[IMPOR SERV])</f>
        <v>0</v>
      </c>
      <c r="O50" s="3">
        <f>+SUBTOTAL(9,Tabla1[IVA])</f>
        <v>12.5177</v>
      </c>
      <c r="P50" s="3">
        <f>+SUBTOTAL(9,Tabla1[TOTAL C.])</f>
        <v>110.79769999999999</v>
      </c>
      <c r="Q50" s="3"/>
      <c r="R50" s="3">
        <f>+SUBTOTAL(9,Tabla1[ANEXO 3])</f>
        <v>0</v>
      </c>
      <c r="S50" s="3"/>
      <c r="T50" s="3">
        <f>+SUBTOTAL(9,Tabla1[PERCEPCIONES])</f>
        <v>0</v>
      </c>
      <c r="U50" s="2"/>
    </row>
    <row r="51" spans="1:21" x14ac:dyDescent="0.25">
      <c r="U51" s="2"/>
    </row>
    <row r="52" spans="1:21" x14ac:dyDescent="0.25">
      <c r="U52" s="2"/>
    </row>
    <row r="53" spans="1:21" x14ac:dyDescent="0.25">
      <c r="U53" s="2"/>
    </row>
    <row r="54" spans="1:21" x14ac:dyDescent="0.25">
      <c r="U54" s="2"/>
    </row>
    <row r="55" spans="1:21" x14ac:dyDescent="0.25">
      <c r="U55" s="2"/>
    </row>
    <row r="56" spans="1:21" x14ac:dyDescent="0.25">
      <c r="U56" s="2"/>
    </row>
    <row r="57" spans="1:21" x14ac:dyDescent="0.25">
      <c r="U57" s="2"/>
    </row>
    <row r="58" spans="1:21" x14ac:dyDescent="0.25">
      <c r="U58" s="2"/>
    </row>
    <row r="59" spans="1:21" x14ac:dyDescent="0.25">
      <c r="U59" s="2"/>
    </row>
    <row r="60" spans="1:21" x14ac:dyDescent="0.25">
      <c r="U60" s="2"/>
    </row>
    <row r="61" spans="1:21" x14ac:dyDescent="0.25">
      <c r="U61" s="115"/>
    </row>
    <row r="62" spans="1:21" x14ac:dyDescent="0.25">
      <c r="U62" s="115"/>
    </row>
    <row r="63" spans="1:21" x14ac:dyDescent="0.25">
      <c r="U63" s="2"/>
    </row>
    <row r="64" spans="1:21" x14ac:dyDescent="0.25">
      <c r="U64" s="2"/>
    </row>
    <row r="65" spans="21:21" x14ac:dyDescent="0.25">
      <c r="U65" s="2"/>
    </row>
    <row r="66" spans="21:21" x14ac:dyDescent="0.25">
      <c r="U66" s="2"/>
    </row>
    <row r="67" spans="21:21" x14ac:dyDescent="0.25">
      <c r="U67" s="2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2"/>
    </row>
    <row r="73" spans="21:21" x14ac:dyDescent="0.25">
      <c r="U73" s="2"/>
    </row>
    <row r="74" spans="21:21" x14ac:dyDescent="0.25">
      <c r="U74" s="2"/>
    </row>
    <row r="75" spans="21:21" x14ac:dyDescent="0.25">
      <c r="U75" s="2"/>
    </row>
    <row r="76" spans="21:21" x14ac:dyDescent="0.25">
      <c r="U76" s="2"/>
    </row>
    <row r="77" spans="21:21" x14ac:dyDescent="0.25">
      <c r="U77" s="2"/>
    </row>
    <row r="78" spans="21:21" x14ac:dyDescent="0.25">
      <c r="U78" s="2"/>
    </row>
    <row r="79" spans="21:21" x14ac:dyDescent="0.25">
      <c r="U79" s="2"/>
    </row>
    <row r="80" spans="2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2"/>
    </row>
    <row r="91" spans="21:21" x14ac:dyDescent="0.25">
      <c r="U91" s="2"/>
    </row>
    <row r="92" spans="21:21" x14ac:dyDescent="0.25">
      <c r="U92" s="2"/>
    </row>
    <row r="93" spans="21:21" x14ac:dyDescent="0.25">
      <c r="U93" s="2"/>
    </row>
    <row r="94" spans="21:21" x14ac:dyDescent="0.25">
      <c r="U94" s="2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1043" spans="1:20" s="42" customFormat="1" x14ac:dyDescent="0.25">
      <c r="A1043"/>
      <c r="B1043"/>
      <c r="C1043"/>
      <c r="D1043"/>
      <c r="E1043"/>
      <c r="F1043"/>
      <c r="G1043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/>
      <c r="S1043"/>
      <c r="T1043"/>
    </row>
  </sheetData>
  <dataConsolidate/>
  <mergeCells count="1">
    <mergeCell ref="A50:G50"/>
  </mergeCells>
  <phoneticPr fontId="8" type="noConversion"/>
  <conditionalFormatting sqref="E50:E1048576 E1:E22">
    <cfRule type="duplicateValues" dxfId="4" priority="23"/>
    <cfRule type="duplicateValues" dxfId="3" priority="24"/>
  </conditionalFormatting>
  <conditionalFormatting sqref="E3:E49">
    <cfRule type="duplicateValues" dxfId="2" priority="48"/>
    <cfRule type="duplicateValues" dxfId="1" priority="49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A1:XFD22"/>
  <sheetViews>
    <sheetView showGridLines="0" zoomScaleNormal="100" zoomScaleSheetLayoutView="100" workbookViewId="0"/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8492</v>
      </c>
      <c r="F2" s="2"/>
      <c r="XFD2" t="s">
        <v>8492</v>
      </c>
    </row>
    <row r="3" spans="1:9 16384:16384" x14ac:dyDescent="0.25">
      <c r="B3" s="23" t="s">
        <v>2</v>
      </c>
      <c r="D3" s="48">
        <v>44957</v>
      </c>
      <c r="F3" s="40"/>
      <c r="XFD3" t="s">
        <v>8487</v>
      </c>
    </row>
    <row r="4" spans="1:9 16384:16384" hidden="1" x14ac:dyDescent="0.25">
      <c r="B4" s="23" t="s">
        <v>3</v>
      </c>
      <c r="D4" s="74" t="s">
        <v>1</v>
      </c>
      <c r="F4" s="2"/>
      <c r="XFD4" t="s">
        <v>8488</v>
      </c>
    </row>
    <row r="5" spans="1:9 16384:16384" hidden="1" x14ac:dyDescent="0.25">
      <c r="B5" s="23" t="s">
        <v>4</v>
      </c>
      <c r="D5" s="74" t="s">
        <v>0</v>
      </c>
      <c r="F5" s="2"/>
      <c r="XFD5" t="s">
        <v>8489</v>
      </c>
    </row>
    <row r="6" spans="1:9 16384:16384" hidden="1" x14ac:dyDescent="0.25">
      <c r="B6" s="24" t="s">
        <v>28</v>
      </c>
      <c r="D6" s="75" t="s">
        <v>9029</v>
      </c>
      <c r="F6" s="2"/>
      <c r="XFD6" t="s">
        <v>8491</v>
      </c>
    </row>
    <row r="7" spans="1:9 16384:16384" hidden="1" x14ac:dyDescent="0.25">
      <c r="B7" s="23" t="s">
        <v>27</v>
      </c>
      <c r="D7" s="75" t="s">
        <v>9030</v>
      </c>
      <c r="F7" s="2"/>
      <c r="XFD7" t="s">
        <v>8490</v>
      </c>
    </row>
    <row r="8" spans="1:9 16384:16384" ht="16.5" customHeight="1" x14ac:dyDescent="0.25">
      <c r="B8" s="23" t="s">
        <v>26</v>
      </c>
      <c r="D8" s="108"/>
      <c r="F8" s="33"/>
      <c r="XFD8" t="s">
        <v>9023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9024</v>
      </c>
    </row>
    <row r="10" spans="1:9 16384:16384" ht="16.5" customHeight="1" x14ac:dyDescent="0.25">
      <c r="B10" s="23" t="s">
        <v>24</v>
      </c>
      <c r="D10" s="119" t="s">
        <v>8195</v>
      </c>
      <c r="F10" s="39"/>
      <c r="XFD10" t="s">
        <v>9025</v>
      </c>
    </row>
    <row r="11" spans="1:9 16384:16384" ht="16.5" customHeight="1" x14ac:dyDescent="0.25">
      <c r="B11" s="24" t="s">
        <v>72</v>
      </c>
      <c r="D11" s="104" t="str">
        <f>IFERROR(IF(D10&lt;&gt;"",VLOOKUP(D10,Tabla4[#All],2,0),IF(D19&lt;&gt;0,VLOOKUP(D19,Tabla4[#All],2,0),0)),"")</f>
        <v>JOSE RAUL LEMUS MOLINA</v>
      </c>
      <c r="F11" s="32"/>
      <c r="H11" s="1"/>
      <c r="I11" s="1"/>
      <c r="XFD11" t="s">
        <v>9026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9027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9028</v>
      </c>
    </row>
    <row r="14" spans="1:9 16384:16384" x14ac:dyDescent="0.25">
      <c r="B14" s="23" t="s">
        <v>23</v>
      </c>
      <c r="D14" s="112">
        <v>0</v>
      </c>
      <c r="F14" s="32"/>
    </row>
    <row r="15" spans="1:9 16384:16384" x14ac:dyDescent="0.25">
      <c r="B15" s="23" t="s">
        <v>22</v>
      </c>
      <c r="D15" s="113">
        <f>D14*0.13</f>
        <v>0</v>
      </c>
      <c r="F15" s="2"/>
    </row>
    <row r="16" spans="1:9 16384:16384" x14ac:dyDescent="0.25">
      <c r="B16" s="23" t="s">
        <v>21</v>
      </c>
      <c r="D16" s="72">
        <v>0</v>
      </c>
      <c r="F16" s="2"/>
    </row>
    <row r="17" spans="2:8" x14ac:dyDescent="0.25">
      <c r="B17" s="23" t="s">
        <v>20</v>
      </c>
      <c r="D17" s="72">
        <v>0</v>
      </c>
      <c r="F17" s="2"/>
    </row>
    <row r="18" spans="2:8" ht="15" customHeight="1" x14ac:dyDescent="0.25">
      <c r="B18" s="23" t="s">
        <v>75</v>
      </c>
      <c r="D18" s="72">
        <f>+(D12+D13+D14+D15+D16+D17)</f>
        <v>0</v>
      </c>
      <c r="F18" s="32"/>
    </row>
    <row r="19" spans="2:8" x14ac:dyDescent="0.25">
      <c r="B19" s="23" t="s">
        <v>7943</v>
      </c>
      <c r="D19" s="114"/>
      <c r="F19" s="2"/>
    </row>
    <row r="20" spans="2:8" ht="15.75" thickBot="1" x14ac:dyDescent="0.3">
      <c r="B20" s="23" t="s">
        <v>18</v>
      </c>
      <c r="D20" s="73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decimal" errorStyle="warning" allowBlank="1" showInputMessage="1" showErrorMessage="1" errorTitle="Solo puede introducir numeros" sqref="D14:D15">
      <formula1>1</formula1>
      <formula2>1000000</formula2>
    </dataValidation>
    <dataValidation type="list" allowBlank="1" showInputMessage="1" showErrorMessage="1" sqref="D2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2:T9757"/>
  <sheetViews>
    <sheetView zoomScale="85" zoomScaleNormal="85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0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</row>
    <row r="3" spans="1:20" x14ac:dyDescent="0.25">
      <c r="B3" s="13"/>
      <c r="T3" t="str">
        <f>IF(Tabla2[[#This Row],[SERIE ]]="22SD004C","BODEGA",IF(Tabla2[[#This Row],[SERIE ]]="21DS000T","CASA MATRIZ","SUCURSAL"))</f>
        <v>SUCURSAL</v>
      </c>
    </row>
    <row r="4" spans="1:20" ht="15.75" thickBot="1" x14ac:dyDescent="0.3">
      <c r="R4" s="15"/>
      <c r="S4" s="1"/>
    </row>
    <row r="5" spans="1:20" ht="15.75" thickBot="1" x14ac:dyDescent="0.3">
      <c r="A5" s="128"/>
      <c r="B5" s="128"/>
      <c r="C5" s="128"/>
      <c r="D5" s="128"/>
      <c r="E5" s="128"/>
      <c r="F5" s="128"/>
      <c r="G5" s="128"/>
      <c r="H5" s="128"/>
      <c r="I5" s="128"/>
      <c r="J5" s="129"/>
      <c r="K5" s="4">
        <f>+SUBTOTAL(9,Tabla2[VENTA EXENTA])</f>
        <v>0</v>
      </c>
      <c r="L5" s="4">
        <f>+SUBTOTAL(9,Tabla2[VENTA NO SUJETA])</f>
        <v>0</v>
      </c>
      <c r="M5" s="3">
        <f>+SUBTOTAL(9,Tabla2[V. GRAVADA])</f>
        <v>0</v>
      </c>
      <c r="N5" s="4">
        <f>+SUBTOTAL(9,Tabla2[D.FISCAL])</f>
        <v>0</v>
      </c>
      <c r="O5" s="4">
        <f>+SUBTOTAL(9,Tabla2[V CTA DE 3])</f>
        <v>0</v>
      </c>
      <c r="P5" s="4">
        <f>+SUBTOTAL(9,Tabla2[D. FISCAL A 3])</f>
        <v>0</v>
      </c>
      <c r="Q5" s="4">
        <f>+SUBTOTAL(9,Tabla2[VENTA TOTAL])</f>
        <v>0</v>
      </c>
      <c r="R5" s="31"/>
    </row>
    <row r="59" spans="20:20" x14ac:dyDescent="0.25">
      <c r="T59" s="2"/>
    </row>
    <row r="60" spans="20:20" x14ac:dyDescent="0.25">
      <c r="T60" s="2"/>
    </row>
    <row r="4774" spans="1:20" s="42" customFormat="1" x14ac:dyDescent="0.25">
      <c r="A4774"/>
      <c r="B4774"/>
      <c r="C4774"/>
      <c r="D4774"/>
      <c r="E4774"/>
      <c r="F4774"/>
      <c r="G4774"/>
      <c r="H4774"/>
      <c r="I4774" s="1"/>
      <c r="J4774"/>
      <c r="K4774" s="2"/>
      <c r="L4774" s="2"/>
      <c r="M4774" s="2"/>
      <c r="N4774" s="2"/>
      <c r="O4774" s="2"/>
      <c r="P4774" s="2"/>
      <c r="Q4774" s="2"/>
      <c r="R4774" s="2"/>
      <c r="S4774"/>
      <c r="T4774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  <row r="9757" spans="1:20" s="2" customFormat="1" x14ac:dyDescent="0.25">
      <c r="A9757"/>
      <c r="B9757"/>
      <c r="C9757"/>
      <c r="D9757"/>
      <c r="E9757"/>
      <c r="F9757"/>
      <c r="G9757"/>
      <c r="H9757"/>
      <c r="I9757" s="1"/>
      <c r="J9757"/>
      <c r="S9757"/>
      <c r="T9757"/>
    </row>
  </sheetData>
  <mergeCells count="1">
    <mergeCell ref="A5:J5"/>
  </mergeCells>
  <phoneticPr fontId="8" type="noConversion"/>
  <conditionalFormatting sqref="G1:G1048576">
    <cfRule type="duplicateValues" dxfId="0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8938</v>
      </c>
      <c r="B28" t="s">
        <v>8939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8858</v>
      </c>
      <c r="B31" t="s">
        <v>8859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8858</v>
      </c>
      <c r="B34" t="s">
        <v>8859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8936</v>
      </c>
      <c r="B77" t="s">
        <v>8937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8935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8933</v>
      </c>
      <c r="B86" t="s">
        <v>8934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8897</v>
      </c>
      <c r="B100" t="s">
        <v>8898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8858</v>
      </c>
      <c r="B106" t="s">
        <v>8859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8897</v>
      </c>
      <c r="B113" t="s">
        <v>8898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8891</v>
      </c>
      <c r="B115" t="s">
        <v>8892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8858</v>
      </c>
      <c r="B120" t="s">
        <v>8859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8858</v>
      </c>
      <c r="B122" t="s">
        <v>8859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8931</v>
      </c>
      <c r="B130" t="s">
        <v>8932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8893</v>
      </c>
      <c r="B150" t="s">
        <v>8894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8915</v>
      </c>
      <c r="B154" t="s">
        <v>8916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8913</v>
      </c>
      <c r="B183" t="s">
        <v>8914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8858</v>
      </c>
      <c r="B208" t="s">
        <v>8859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8828</v>
      </c>
      <c r="B225" t="s">
        <v>8829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8891</v>
      </c>
      <c r="B243" t="s">
        <v>8892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8911</v>
      </c>
      <c r="B245" t="s">
        <v>8912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8909</v>
      </c>
      <c r="B249" t="s">
        <v>8910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8907</v>
      </c>
      <c r="B262" t="s">
        <v>8908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8905</v>
      </c>
      <c r="B315" t="s">
        <v>8906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8903</v>
      </c>
      <c r="B325" t="s">
        <v>8904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8901</v>
      </c>
      <c r="B359" t="s">
        <v>8902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8899</v>
      </c>
      <c r="B396" t="s">
        <v>8900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8897</v>
      </c>
      <c r="B411" t="s">
        <v>8898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8895</v>
      </c>
      <c r="B418" t="s">
        <v>8896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8893</v>
      </c>
      <c r="B435" t="s">
        <v>8894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8891</v>
      </c>
      <c r="B505" t="s">
        <v>8892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8882</v>
      </c>
      <c r="B523" t="s">
        <v>8883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8880</v>
      </c>
      <c r="B537" t="s">
        <v>8881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8858</v>
      </c>
      <c r="B623" t="s">
        <v>8859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8866</v>
      </c>
      <c r="B626" t="s">
        <v>8867</v>
      </c>
    </row>
    <row r="627" spans="1:2" x14ac:dyDescent="0.25">
      <c r="A627" t="s">
        <v>8866</v>
      </c>
      <c r="B627" t="s">
        <v>8867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8864</v>
      </c>
      <c r="B631" t="s">
        <v>8865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8862</v>
      </c>
      <c r="B637" t="s">
        <v>8863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8860</v>
      </c>
      <c r="B643" t="s">
        <v>8861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8858</v>
      </c>
      <c r="B645" t="s">
        <v>8859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8860</v>
      </c>
      <c r="B647" t="s">
        <v>8861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8858</v>
      </c>
      <c r="B656" t="s">
        <v>8859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8832</v>
      </c>
      <c r="B701" t="s">
        <v>8833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8830</v>
      </c>
      <c r="B705" t="s">
        <v>8831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8828</v>
      </c>
      <c r="B841" t="s">
        <v>8829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8826</v>
      </c>
      <c r="B856" t="s">
        <v>8827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8824</v>
      </c>
      <c r="B880" t="s">
        <v>8825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8822</v>
      </c>
      <c r="B904" t="s">
        <v>8823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8820</v>
      </c>
      <c r="B1025" t="s">
        <v>8821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8818</v>
      </c>
      <c r="B1028" t="s">
        <v>8819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8816</v>
      </c>
      <c r="B1068" t="s">
        <v>8817</v>
      </c>
    </row>
    <row r="1069" spans="1:2" x14ac:dyDescent="0.25">
      <c r="A1069" t="s">
        <v>8814</v>
      </c>
      <c r="B1069" t="s">
        <v>8815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8812</v>
      </c>
      <c r="B1090" t="s">
        <v>8813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8810</v>
      </c>
      <c r="B1188" t="s">
        <v>8811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8809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8807</v>
      </c>
      <c r="B1298" t="s">
        <v>8808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8805</v>
      </c>
      <c r="B1326" t="s">
        <v>8806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4"/>
  </sheetPr>
  <dimension ref="B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8" t="s">
        <v>17</v>
      </c>
      <c r="D2" s="6" t="s">
        <v>8329</v>
      </c>
      <c r="XFD2" t="s">
        <v>7944</v>
      </c>
    </row>
    <row r="3" spans="2:4 16384:16384" x14ac:dyDescent="0.25">
      <c r="B3" s="68" t="s">
        <v>2</v>
      </c>
      <c r="D3" s="7" t="s">
        <v>9583</v>
      </c>
      <c r="XFD3" t="s">
        <v>7981</v>
      </c>
    </row>
    <row r="4" spans="2:4 16384:16384" hidden="1" x14ac:dyDescent="0.25">
      <c r="B4" s="68" t="s">
        <v>3</v>
      </c>
      <c r="D4" s="74" t="s">
        <v>1</v>
      </c>
      <c r="XFD4" t="s">
        <v>8153</v>
      </c>
    </row>
    <row r="5" spans="2:4 16384:16384" ht="14.25" hidden="1" customHeight="1" x14ac:dyDescent="0.25">
      <c r="B5" s="69" t="s">
        <v>4</v>
      </c>
      <c r="D5" s="74" t="s">
        <v>7706</v>
      </c>
      <c r="XFD5" t="s">
        <v>8265</v>
      </c>
    </row>
    <row r="6" spans="2:4 16384:16384" ht="14.25" hidden="1" customHeight="1" x14ac:dyDescent="0.25">
      <c r="B6" s="70" t="s">
        <v>69</v>
      </c>
      <c r="D6" s="75" t="s">
        <v>9095</v>
      </c>
      <c r="XFD6" t="s">
        <v>8322</v>
      </c>
    </row>
    <row r="7" spans="2:4 16384:16384" ht="14.25" hidden="1" customHeight="1" x14ac:dyDescent="0.25">
      <c r="B7" s="70" t="s">
        <v>68</v>
      </c>
      <c r="D7" s="75" t="s">
        <v>9096</v>
      </c>
      <c r="XFD7" t="s">
        <v>8323</v>
      </c>
    </row>
    <row r="8" spans="2:4 16384:16384" ht="14.25" customHeight="1" x14ac:dyDescent="0.25">
      <c r="B8" s="70" t="s">
        <v>67</v>
      </c>
      <c r="D8" s="52"/>
      <c r="XFD8" t="s">
        <v>8324</v>
      </c>
    </row>
    <row r="9" spans="2:4 16384:16384" ht="14.25" hidden="1" customHeight="1" x14ac:dyDescent="0.25">
      <c r="B9" s="68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8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8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8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8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8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8" t="s">
        <v>62</v>
      </c>
      <c r="D15" s="9">
        <v>0</v>
      </c>
      <c r="XFD15" t="s">
        <v>7981</v>
      </c>
    </row>
    <row r="16" spans="2:4 16384:16384" ht="14.25" customHeight="1" x14ac:dyDescent="0.25">
      <c r="B16" s="68" t="s">
        <v>61</v>
      </c>
      <c r="D16" s="71">
        <v>0</v>
      </c>
      <c r="XFD16" t="s">
        <v>8153</v>
      </c>
    </row>
    <row r="17" spans="2:4" x14ac:dyDescent="0.25">
      <c r="B17" s="68" t="s">
        <v>60</v>
      </c>
      <c r="D17" s="72">
        <v>0</v>
      </c>
    </row>
    <row r="18" spans="2:4" x14ac:dyDescent="0.25">
      <c r="B18" s="68" t="s">
        <v>59</v>
      </c>
      <c r="D18" s="72">
        <v>0</v>
      </c>
    </row>
    <row r="19" spans="2:4" x14ac:dyDescent="0.25">
      <c r="B19" s="68" t="s">
        <v>58</v>
      </c>
      <c r="D19" s="72">
        <v>0</v>
      </c>
    </row>
    <row r="20" spans="2:4" x14ac:dyDescent="0.25">
      <c r="B20" s="68" t="s">
        <v>57</v>
      </c>
      <c r="D20" s="72">
        <v>0</v>
      </c>
    </row>
    <row r="21" spans="2:4" x14ac:dyDescent="0.25">
      <c r="B21" s="68" t="s">
        <v>56</v>
      </c>
      <c r="D21" s="72">
        <v>0</v>
      </c>
    </row>
    <row r="22" spans="2:4" x14ac:dyDescent="0.25">
      <c r="B22" s="68" t="s">
        <v>19</v>
      </c>
      <c r="D22" s="72">
        <f>SUM(D13:D21)</f>
        <v>0</v>
      </c>
    </row>
    <row r="23" spans="2:4" ht="15.75" thickBot="1" x14ac:dyDescent="0.3">
      <c r="B23" s="68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V249"/>
  <sheetViews>
    <sheetView topLeftCell="I1" workbookViewId="0">
      <selection activeCell="V3" sqref="B3:V20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8329</v>
      </c>
      <c r="B3" t="s">
        <v>9583</v>
      </c>
      <c r="C3" t="s">
        <v>1</v>
      </c>
      <c r="D3" t="s">
        <v>7706</v>
      </c>
      <c r="E3" t="s">
        <v>9095</v>
      </c>
      <c r="F3" t="s">
        <v>9096</v>
      </c>
      <c r="G3">
        <v>2003</v>
      </c>
      <c r="H3">
        <v>2003</v>
      </c>
      <c r="I3">
        <v>2003</v>
      </c>
      <c r="J3">
        <v>2003</v>
      </c>
      <c r="K3">
        <v>0</v>
      </c>
      <c r="L3" s="2">
        <v>0</v>
      </c>
      <c r="M3" s="2">
        <v>0</v>
      </c>
      <c r="N3" s="2">
        <v>0</v>
      </c>
      <c r="O3" s="2">
        <v>15.5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15.5</v>
      </c>
      <c r="V3" t="s">
        <v>55</v>
      </c>
    </row>
    <row r="4" spans="1:22" x14ac:dyDescent="0.25">
      <c r="A4" t="s">
        <v>8329</v>
      </c>
      <c r="B4" t="s">
        <v>9583</v>
      </c>
      <c r="C4" t="s">
        <v>1</v>
      </c>
      <c r="D4" t="s">
        <v>7706</v>
      </c>
      <c r="E4" t="s">
        <v>9095</v>
      </c>
      <c r="F4" t="s">
        <v>9096</v>
      </c>
      <c r="G4">
        <v>2002</v>
      </c>
      <c r="H4">
        <v>2002</v>
      </c>
      <c r="I4">
        <v>2002</v>
      </c>
      <c r="J4">
        <v>2002</v>
      </c>
      <c r="K4">
        <v>0</v>
      </c>
      <c r="L4" s="2">
        <v>0</v>
      </c>
      <c r="M4" s="2">
        <v>0</v>
      </c>
      <c r="N4" s="2">
        <v>0</v>
      </c>
      <c r="O4" s="2">
        <v>16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16</v>
      </c>
      <c r="V4" t="s">
        <v>55</v>
      </c>
    </row>
    <row r="5" spans="1:22" x14ac:dyDescent="0.25">
      <c r="A5" t="s">
        <v>8329</v>
      </c>
      <c r="B5" t="s">
        <v>9569</v>
      </c>
      <c r="C5" t="s">
        <v>1</v>
      </c>
      <c r="D5" t="s">
        <v>7706</v>
      </c>
      <c r="E5" t="s">
        <v>9095</v>
      </c>
      <c r="F5" t="s">
        <v>9096</v>
      </c>
      <c r="G5">
        <v>2001</v>
      </c>
      <c r="H5">
        <v>2001</v>
      </c>
      <c r="I5">
        <v>2001</v>
      </c>
      <c r="J5">
        <v>2001</v>
      </c>
      <c r="K5">
        <v>0</v>
      </c>
      <c r="L5" s="2">
        <v>0</v>
      </c>
      <c r="M5" s="2">
        <v>0</v>
      </c>
      <c r="N5" s="2">
        <v>0</v>
      </c>
      <c r="O5" s="2">
        <v>22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22</v>
      </c>
      <c r="V5" t="s">
        <v>55</v>
      </c>
    </row>
    <row r="6" spans="1:22" x14ac:dyDescent="0.25">
      <c r="A6" t="s">
        <v>8329</v>
      </c>
      <c r="B6" t="s">
        <v>9582</v>
      </c>
      <c r="C6" t="s">
        <v>1</v>
      </c>
      <c r="D6" t="s">
        <v>7706</v>
      </c>
      <c r="E6" t="s">
        <v>9095</v>
      </c>
      <c r="F6" t="s">
        <v>9096</v>
      </c>
      <c r="G6">
        <v>2000</v>
      </c>
      <c r="H6">
        <v>2000</v>
      </c>
      <c r="I6">
        <v>2000</v>
      </c>
      <c r="J6">
        <v>2000</v>
      </c>
      <c r="K6">
        <v>0</v>
      </c>
      <c r="L6" s="2">
        <v>0</v>
      </c>
      <c r="M6" s="2">
        <v>0</v>
      </c>
      <c r="N6" s="2">
        <v>0</v>
      </c>
      <c r="O6" s="2">
        <v>13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13</v>
      </c>
      <c r="V6" t="s">
        <v>55</v>
      </c>
    </row>
    <row r="7" spans="1:22" x14ac:dyDescent="0.25">
      <c r="A7" t="s">
        <v>8329</v>
      </c>
      <c r="B7" t="s">
        <v>9581</v>
      </c>
      <c r="C7" t="s">
        <v>1</v>
      </c>
      <c r="D7" t="s">
        <v>7706</v>
      </c>
      <c r="E7" t="s">
        <v>9095</v>
      </c>
      <c r="F7" t="s">
        <v>9096</v>
      </c>
      <c r="G7">
        <v>1999</v>
      </c>
      <c r="H7">
        <v>1999</v>
      </c>
      <c r="I7">
        <v>1999</v>
      </c>
      <c r="J7">
        <v>1999</v>
      </c>
      <c r="K7">
        <v>0</v>
      </c>
      <c r="L7" s="2">
        <v>0</v>
      </c>
      <c r="M7" s="2">
        <v>0</v>
      </c>
      <c r="N7" s="2">
        <v>0</v>
      </c>
      <c r="O7" s="2">
        <v>5.75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5.75</v>
      </c>
      <c r="V7" t="s">
        <v>55</v>
      </c>
    </row>
    <row r="8" spans="1:22" x14ac:dyDescent="0.25">
      <c r="A8" t="s">
        <v>8329</v>
      </c>
      <c r="B8" t="s">
        <v>9580</v>
      </c>
      <c r="C8" t="s">
        <v>1</v>
      </c>
      <c r="D8" t="s">
        <v>7706</v>
      </c>
      <c r="E8" t="s">
        <v>9095</v>
      </c>
      <c r="F8" t="s">
        <v>9096</v>
      </c>
      <c r="G8">
        <v>1998</v>
      </c>
      <c r="H8">
        <v>1998</v>
      </c>
      <c r="I8">
        <v>1998</v>
      </c>
      <c r="J8">
        <v>1998</v>
      </c>
      <c r="K8">
        <v>0</v>
      </c>
      <c r="L8" s="2">
        <v>0</v>
      </c>
      <c r="M8" s="2">
        <v>0</v>
      </c>
      <c r="N8" s="2">
        <v>0</v>
      </c>
      <c r="O8" s="2">
        <v>15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15</v>
      </c>
      <c r="V8" t="s">
        <v>55</v>
      </c>
    </row>
    <row r="9" spans="1:22" x14ac:dyDescent="0.25">
      <c r="A9" t="s">
        <v>8329</v>
      </c>
      <c r="B9" t="s">
        <v>9579</v>
      </c>
      <c r="C9" t="s">
        <v>1</v>
      </c>
      <c r="D9" t="s">
        <v>7706</v>
      </c>
      <c r="E9" t="s">
        <v>9095</v>
      </c>
      <c r="F9" t="s">
        <v>9096</v>
      </c>
      <c r="G9">
        <v>1997</v>
      </c>
      <c r="H9">
        <v>1997</v>
      </c>
      <c r="I9">
        <v>1997</v>
      </c>
      <c r="J9">
        <v>1997</v>
      </c>
      <c r="K9">
        <v>0</v>
      </c>
      <c r="L9" s="2">
        <v>0</v>
      </c>
      <c r="M9" s="2">
        <v>0</v>
      </c>
      <c r="N9" s="2">
        <v>0</v>
      </c>
      <c r="O9" s="2">
        <v>12.5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12.5</v>
      </c>
      <c r="V9" t="s">
        <v>55</v>
      </c>
    </row>
    <row r="10" spans="1:22" x14ac:dyDescent="0.25">
      <c r="A10" t="s">
        <v>8329</v>
      </c>
      <c r="B10" t="s">
        <v>9578</v>
      </c>
      <c r="C10" t="s">
        <v>1</v>
      </c>
      <c r="D10" t="s">
        <v>7706</v>
      </c>
      <c r="E10" t="s">
        <v>9095</v>
      </c>
      <c r="F10" t="s">
        <v>9096</v>
      </c>
      <c r="G10">
        <v>1996</v>
      </c>
      <c r="H10">
        <v>1996</v>
      </c>
      <c r="I10">
        <v>1996</v>
      </c>
      <c r="J10">
        <v>1996</v>
      </c>
      <c r="K10">
        <v>0</v>
      </c>
      <c r="L10" s="2">
        <v>0</v>
      </c>
      <c r="M10" s="2">
        <v>0</v>
      </c>
      <c r="N10" s="2">
        <v>0</v>
      </c>
      <c r="O10" s="2">
        <v>22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22</v>
      </c>
      <c r="V10" t="s">
        <v>55</v>
      </c>
    </row>
    <row r="11" spans="1:22" x14ac:dyDescent="0.25">
      <c r="A11" t="s">
        <v>8329</v>
      </c>
      <c r="B11" t="s">
        <v>9577</v>
      </c>
      <c r="C11" t="s">
        <v>1</v>
      </c>
      <c r="D11" t="s">
        <v>7706</v>
      </c>
      <c r="E11" t="s">
        <v>9095</v>
      </c>
      <c r="F11" t="s">
        <v>9096</v>
      </c>
      <c r="G11">
        <v>1995</v>
      </c>
      <c r="H11">
        <v>1995</v>
      </c>
      <c r="I11">
        <v>1995</v>
      </c>
      <c r="J11">
        <v>1995</v>
      </c>
      <c r="K11">
        <v>0</v>
      </c>
      <c r="L11" s="2">
        <v>0</v>
      </c>
      <c r="M11" s="2">
        <v>0</v>
      </c>
      <c r="N11" s="2">
        <v>0</v>
      </c>
      <c r="O11" s="2">
        <v>24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24</v>
      </c>
      <c r="V11" t="s">
        <v>55</v>
      </c>
    </row>
    <row r="12" spans="1:22" x14ac:dyDescent="0.25">
      <c r="A12" t="s">
        <v>8329</v>
      </c>
      <c r="B12" t="s">
        <v>9576</v>
      </c>
      <c r="C12" t="s">
        <v>1</v>
      </c>
      <c r="D12" t="s">
        <v>7706</v>
      </c>
      <c r="E12" t="s">
        <v>9095</v>
      </c>
      <c r="F12" t="s">
        <v>9096</v>
      </c>
      <c r="G12">
        <v>1994</v>
      </c>
      <c r="H12">
        <v>1994</v>
      </c>
      <c r="I12">
        <v>1994</v>
      </c>
      <c r="J12">
        <v>1994</v>
      </c>
      <c r="K12">
        <v>0</v>
      </c>
      <c r="L12" s="2">
        <v>0</v>
      </c>
      <c r="M12" s="2">
        <v>0</v>
      </c>
      <c r="N12" s="2">
        <v>0</v>
      </c>
      <c r="O12" s="2">
        <v>17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17</v>
      </c>
      <c r="V12" t="s">
        <v>55</v>
      </c>
    </row>
    <row r="13" spans="1:22" x14ac:dyDescent="0.25">
      <c r="A13" t="s">
        <v>8329</v>
      </c>
      <c r="B13" t="s">
        <v>9575</v>
      </c>
      <c r="C13" t="s">
        <v>1</v>
      </c>
      <c r="D13" t="s">
        <v>7706</v>
      </c>
      <c r="E13" t="s">
        <v>9095</v>
      </c>
      <c r="F13" t="s">
        <v>9096</v>
      </c>
      <c r="G13">
        <v>1993</v>
      </c>
      <c r="H13">
        <v>1993</v>
      </c>
      <c r="I13">
        <v>1993</v>
      </c>
      <c r="J13">
        <v>1993</v>
      </c>
      <c r="K13">
        <v>0</v>
      </c>
      <c r="L13" s="2">
        <v>0</v>
      </c>
      <c r="M13" s="2">
        <v>0</v>
      </c>
      <c r="N13" s="2">
        <v>0</v>
      </c>
      <c r="O13" s="2">
        <v>14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14</v>
      </c>
      <c r="V13" t="s">
        <v>55</v>
      </c>
    </row>
    <row r="14" spans="1:22" x14ac:dyDescent="0.25">
      <c r="A14" t="s">
        <v>8329</v>
      </c>
      <c r="B14" t="s">
        <v>9574</v>
      </c>
      <c r="C14" t="s">
        <v>1</v>
      </c>
      <c r="D14" t="s">
        <v>7706</v>
      </c>
      <c r="E14" t="s">
        <v>9095</v>
      </c>
      <c r="F14" t="s">
        <v>9096</v>
      </c>
      <c r="G14">
        <v>1992</v>
      </c>
      <c r="H14">
        <v>1992</v>
      </c>
      <c r="I14">
        <v>1992</v>
      </c>
      <c r="J14">
        <v>1992</v>
      </c>
      <c r="K14">
        <v>0</v>
      </c>
      <c r="L14" s="2">
        <v>0</v>
      </c>
      <c r="M14" s="2">
        <v>0</v>
      </c>
      <c r="N14" s="2">
        <v>0</v>
      </c>
      <c r="O14" s="2">
        <v>30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30</v>
      </c>
      <c r="V14" t="s">
        <v>55</v>
      </c>
    </row>
    <row r="15" spans="1:22" x14ac:dyDescent="0.25">
      <c r="A15" t="s">
        <v>8329</v>
      </c>
      <c r="B15" t="s">
        <v>9573</v>
      </c>
      <c r="C15" t="s">
        <v>1</v>
      </c>
      <c r="D15" t="s">
        <v>7706</v>
      </c>
      <c r="E15" t="s">
        <v>9095</v>
      </c>
      <c r="F15" t="s">
        <v>9096</v>
      </c>
      <c r="G15">
        <v>1991</v>
      </c>
      <c r="H15">
        <v>1991</v>
      </c>
      <c r="I15">
        <v>1991</v>
      </c>
      <c r="J15">
        <v>1991</v>
      </c>
      <c r="K15">
        <v>0</v>
      </c>
      <c r="L15" s="2">
        <v>0</v>
      </c>
      <c r="M15" s="2">
        <v>0</v>
      </c>
      <c r="N15" s="2">
        <v>0</v>
      </c>
      <c r="O15" s="2">
        <v>10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10</v>
      </c>
      <c r="V15" t="s">
        <v>55</v>
      </c>
    </row>
    <row r="16" spans="1:22" x14ac:dyDescent="0.25">
      <c r="A16" t="s">
        <v>8329</v>
      </c>
      <c r="B16" t="s">
        <v>9572</v>
      </c>
      <c r="C16" t="s">
        <v>1</v>
      </c>
      <c r="D16" t="s">
        <v>7706</v>
      </c>
      <c r="E16" t="s">
        <v>9095</v>
      </c>
      <c r="F16" t="s">
        <v>9096</v>
      </c>
      <c r="G16">
        <v>1990</v>
      </c>
      <c r="H16">
        <v>1990</v>
      </c>
      <c r="I16">
        <v>1990</v>
      </c>
      <c r="J16">
        <v>1990</v>
      </c>
      <c r="K16">
        <v>0</v>
      </c>
      <c r="L16" s="2">
        <v>0</v>
      </c>
      <c r="M16" s="2">
        <v>0</v>
      </c>
      <c r="N16" s="2">
        <v>0</v>
      </c>
      <c r="O16" s="2">
        <v>20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20</v>
      </c>
      <c r="V16" t="s">
        <v>55</v>
      </c>
    </row>
    <row r="17" spans="1:22" x14ac:dyDescent="0.25">
      <c r="A17" t="s">
        <v>8329</v>
      </c>
      <c r="B17" t="s">
        <v>9571</v>
      </c>
      <c r="C17" t="s">
        <v>1</v>
      </c>
      <c r="D17" t="s">
        <v>7706</v>
      </c>
      <c r="E17" t="s">
        <v>9095</v>
      </c>
      <c r="F17" t="s">
        <v>9096</v>
      </c>
      <c r="G17">
        <v>1989</v>
      </c>
      <c r="H17">
        <v>1989</v>
      </c>
      <c r="I17">
        <v>1989</v>
      </c>
      <c r="J17">
        <v>1989</v>
      </c>
      <c r="K17">
        <v>0</v>
      </c>
      <c r="L17" s="2">
        <v>0</v>
      </c>
      <c r="M17" s="2">
        <v>0</v>
      </c>
      <c r="N17" s="2">
        <v>0</v>
      </c>
      <c r="O17" s="2">
        <v>16.5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16.5</v>
      </c>
      <c r="V17" t="s">
        <v>55</v>
      </c>
    </row>
    <row r="18" spans="1:22" x14ac:dyDescent="0.25">
      <c r="A18" t="s">
        <v>8329</v>
      </c>
      <c r="B18" t="s">
        <v>9571</v>
      </c>
      <c r="C18" t="s">
        <v>1</v>
      </c>
      <c r="D18" t="s">
        <v>7706</v>
      </c>
      <c r="E18" t="s">
        <v>9095</v>
      </c>
      <c r="F18" t="s">
        <v>9096</v>
      </c>
      <c r="G18">
        <v>1988</v>
      </c>
      <c r="H18">
        <v>1988</v>
      </c>
      <c r="I18">
        <v>1988</v>
      </c>
      <c r="J18">
        <v>1988</v>
      </c>
      <c r="K18">
        <v>0</v>
      </c>
      <c r="L18" s="2">
        <v>0</v>
      </c>
      <c r="M18" s="2">
        <v>0</v>
      </c>
      <c r="N18" s="2">
        <v>0</v>
      </c>
      <c r="O18" s="2">
        <v>10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10</v>
      </c>
      <c r="V18" t="s">
        <v>55</v>
      </c>
    </row>
    <row r="19" spans="1:22" x14ac:dyDescent="0.25">
      <c r="A19" t="s">
        <v>8329</v>
      </c>
      <c r="B19" t="s">
        <v>9571</v>
      </c>
      <c r="C19" t="s">
        <v>1</v>
      </c>
      <c r="D19" t="s">
        <v>7706</v>
      </c>
      <c r="E19" t="s">
        <v>9095</v>
      </c>
      <c r="F19" t="s">
        <v>9096</v>
      </c>
      <c r="G19">
        <v>1987</v>
      </c>
      <c r="H19">
        <v>1987</v>
      </c>
      <c r="I19">
        <v>1987</v>
      </c>
      <c r="J19">
        <v>1987</v>
      </c>
      <c r="K19">
        <v>0</v>
      </c>
      <c r="L19" s="2">
        <v>0</v>
      </c>
      <c r="M19" s="2">
        <v>0</v>
      </c>
      <c r="N19" s="2">
        <v>0</v>
      </c>
      <c r="O19" s="2">
        <v>10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10</v>
      </c>
      <c r="V19" t="s">
        <v>55</v>
      </c>
    </row>
    <row r="20" spans="1:22" ht="15.75" thickBot="1" x14ac:dyDescent="0.3">
      <c r="A20" t="s">
        <v>8329</v>
      </c>
      <c r="B20" t="s">
        <v>9570</v>
      </c>
      <c r="C20" t="s">
        <v>1</v>
      </c>
      <c r="D20" t="s">
        <v>7706</v>
      </c>
      <c r="E20" t="s">
        <v>9095</v>
      </c>
      <c r="F20" t="s">
        <v>9096</v>
      </c>
      <c r="G20">
        <v>1986</v>
      </c>
      <c r="H20">
        <v>1986</v>
      </c>
      <c r="I20">
        <v>1986</v>
      </c>
      <c r="J20">
        <v>1986</v>
      </c>
      <c r="K20">
        <v>0</v>
      </c>
      <c r="L20" s="2">
        <v>0</v>
      </c>
      <c r="M20" s="2">
        <v>0</v>
      </c>
      <c r="N20" s="2">
        <v>0</v>
      </c>
      <c r="O20" s="2">
        <v>7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7</v>
      </c>
      <c r="V20" t="s">
        <v>55</v>
      </c>
    </row>
    <row r="21" spans="1:22" hidden="1" x14ac:dyDescent="0.25">
      <c r="A21" t="s">
        <v>8328</v>
      </c>
      <c r="B21" t="s">
        <v>9563</v>
      </c>
      <c r="C21" t="s">
        <v>1</v>
      </c>
      <c r="D21" t="s">
        <v>7706</v>
      </c>
      <c r="E21" t="s">
        <v>9095</v>
      </c>
      <c r="F21" t="s">
        <v>9096</v>
      </c>
      <c r="G21">
        <v>1985</v>
      </c>
      <c r="H21">
        <v>1985</v>
      </c>
      <c r="I21">
        <v>1985</v>
      </c>
      <c r="J21">
        <v>1985</v>
      </c>
      <c r="K21">
        <v>0</v>
      </c>
      <c r="L21" s="2">
        <v>0</v>
      </c>
      <c r="M21" s="2">
        <v>0</v>
      </c>
      <c r="N21" s="2">
        <v>0</v>
      </c>
      <c r="O21" s="2">
        <v>7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7</v>
      </c>
      <c r="V21" t="s">
        <v>55</v>
      </c>
    </row>
    <row r="22" spans="1:22" hidden="1" x14ac:dyDescent="0.25">
      <c r="A22" t="s">
        <v>8328</v>
      </c>
      <c r="B22" t="s">
        <v>9562</v>
      </c>
      <c r="C22" t="s">
        <v>1</v>
      </c>
      <c r="D22" t="s">
        <v>7706</v>
      </c>
      <c r="E22" t="s">
        <v>9095</v>
      </c>
      <c r="F22" t="s">
        <v>9096</v>
      </c>
      <c r="G22">
        <v>1984</v>
      </c>
      <c r="H22">
        <v>1984</v>
      </c>
      <c r="I22">
        <v>1984</v>
      </c>
      <c r="J22">
        <v>1984</v>
      </c>
      <c r="K22">
        <v>0</v>
      </c>
      <c r="L22" s="2">
        <v>0</v>
      </c>
      <c r="M22" s="2">
        <v>0</v>
      </c>
      <c r="N22" s="2">
        <v>0</v>
      </c>
      <c r="O22" s="2">
        <v>6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6</v>
      </c>
      <c r="V22" t="s">
        <v>55</v>
      </c>
    </row>
    <row r="23" spans="1:22" hidden="1" x14ac:dyDescent="0.25">
      <c r="A23" t="s">
        <v>8328</v>
      </c>
      <c r="B23" t="s">
        <v>9561</v>
      </c>
      <c r="C23" t="s">
        <v>1</v>
      </c>
      <c r="D23" t="s">
        <v>7706</v>
      </c>
      <c r="E23" t="s">
        <v>9095</v>
      </c>
      <c r="F23" t="s">
        <v>9096</v>
      </c>
      <c r="G23">
        <v>1983</v>
      </c>
      <c r="H23">
        <v>1983</v>
      </c>
      <c r="I23">
        <v>1983</v>
      </c>
      <c r="J23">
        <v>1983</v>
      </c>
      <c r="K23">
        <v>0</v>
      </c>
      <c r="L23" s="2">
        <v>0</v>
      </c>
      <c r="M23" s="2">
        <v>0</v>
      </c>
      <c r="N23" s="2">
        <v>0</v>
      </c>
      <c r="O23" s="2">
        <v>7.5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7.5</v>
      </c>
      <c r="V23" t="s">
        <v>55</v>
      </c>
    </row>
    <row r="24" spans="1:22" hidden="1" x14ac:dyDescent="0.25">
      <c r="A24" t="s">
        <v>8328</v>
      </c>
      <c r="B24" t="s">
        <v>9560</v>
      </c>
      <c r="C24" t="s">
        <v>1</v>
      </c>
      <c r="D24" t="s">
        <v>7706</v>
      </c>
      <c r="E24" t="s">
        <v>9095</v>
      </c>
      <c r="F24" t="s">
        <v>9096</v>
      </c>
      <c r="G24">
        <v>1982</v>
      </c>
      <c r="H24">
        <v>1982</v>
      </c>
      <c r="I24">
        <v>1982</v>
      </c>
      <c r="J24">
        <v>1982</v>
      </c>
      <c r="K24">
        <v>0</v>
      </c>
      <c r="L24" s="2">
        <v>0</v>
      </c>
      <c r="M24" s="2">
        <v>0</v>
      </c>
      <c r="N24" s="2">
        <v>0</v>
      </c>
      <c r="O24" s="2">
        <v>11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11</v>
      </c>
      <c r="V24" t="s">
        <v>55</v>
      </c>
    </row>
    <row r="25" spans="1:22" hidden="1" x14ac:dyDescent="0.25">
      <c r="A25" t="s">
        <v>8328</v>
      </c>
      <c r="B25" t="s">
        <v>9559</v>
      </c>
      <c r="C25" t="s">
        <v>1</v>
      </c>
      <c r="D25" t="s">
        <v>7706</v>
      </c>
      <c r="E25" t="s">
        <v>9095</v>
      </c>
      <c r="F25" t="s">
        <v>9096</v>
      </c>
      <c r="G25">
        <v>1981</v>
      </c>
      <c r="H25">
        <v>1981</v>
      </c>
      <c r="I25">
        <v>1981</v>
      </c>
      <c r="J25">
        <v>1981</v>
      </c>
      <c r="K25">
        <v>0</v>
      </c>
      <c r="L25" s="2">
        <v>0</v>
      </c>
      <c r="M25" s="2">
        <v>0</v>
      </c>
      <c r="N25" s="2">
        <v>0</v>
      </c>
      <c r="O25" s="2">
        <v>7.25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7.25</v>
      </c>
      <c r="V25" t="s">
        <v>55</v>
      </c>
    </row>
    <row r="26" spans="1:22" hidden="1" x14ac:dyDescent="0.25">
      <c r="A26" t="s">
        <v>8328</v>
      </c>
      <c r="B26" t="s">
        <v>9558</v>
      </c>
      <c r="C26" t="s">
        <v>1</v>
      </c>
      <c r="D26" t="s">
        <v>7706</v>
      </c>
      <c r="E26" t="s">
        <v>9095</v>
      </c>
      <c r="F26" t="s">
        <v>9096</v>
      </c>
      <c r="G26">
        <v>1980</v>
      </c>
      <c r="H26">
        <v>1980</v>
      </c>
      <c r="I26">
        <v>1980</v>
      </c>
      <c r="J26">
        <v>1980</v>
      </c>
      <c r="K26">
        <v>0</v>
      </c>
      <c r="L26" s="2">
        <v>0</v>
      </c>
      <c r="M26" s="2">
        <v>0</v>
      </c>
      <c r="N26" s="2">
        <v>0</v>
      </c>
      <c r="O26" s="2">
        <v>4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4</v>
      </c>
      <c r="V26" t="s">
        <v>55</v>
      </c>
    </row>
    <row r="27" spans="1:22" hidden="1" x14ac:dyDescent="0.25">
      <c r="A27" t="s">
        <v>8328</v>
      </c>
      <c r="B27" t="s">
        <v>9557</v>
      </c>
      <c r="C27" t="s">
        <v>1</v>
      </c>
      <c r="D27" t="s">
        <v>7706</v>
      </c>
      <c r="E27" t="s">
        <v>9095</v>
      </c>
      <c r="F27" t="s">
        <v>9096</v>
      </c>
      <c r="G27">
        <v>1979</v>
      </c>
      <c r="H27">
        <v>1979</v>
      </c>
      <c r="I27">
        <v>1979</v>
      </c>
      <c r="J27">
        <v>1979</v>
      </c>
      <c r="K27">
        <v>0</v>
      </c>
      <c r="L27" s="2">
        <v>0</v>
      </c>
      <c r="M27" s="2">
        <v>0</v>
      </c>
      <c r="N27" s="2">
        <v>0</v>
      </c>
      <c r="O27" s="2">
        <v>22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22</v>
      </c>
      <c r="V27" t="s">
        <v>55</v>
      </c>
    </row>
    <row r="28" spans="1:22" hidden="1" x14ac:dyDescent="0.25">
      <c r="A28" t="s">
        <v>8328</v>
      </c>
      <c r="B28" t="s">
        <v>9557</v>
      </c>
      <c r="C28" t="s">
        <v>1</v>
      </c>
      <c r="D28" t="s">
        <v>7706</v>
      </c>
      <c r="E28" t="s">
        <v>9095</v>
      </c>
      <c r="F28" t="s">
        <v>9096</v>
      </c>
      <c r="G28">
        <v>1978</v>
      </c>
      <c r="H28">
        <v>1978</v>
      </c>
      <c r="I28">
        <v>1978</v>
      </c>
      <c r="J28">
        <v>1978</v>
      </c>
      <c r="K28">
        <v>0</v>
      </c>
      <c r="L28" s="2">
        <v>0</v>
      </c>
      <c r="M28" s="2">
        <v>0</v>
      </c>
      <c r="N28" s="2">
        <v>0</v>
      </c>
      <c r="O28" s="2">
        <v>22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22</v>
      </c>
      <c r="V28" t="s">
        <v>55</v>
      </c>
    </row>
    <row r="29" spans="1:22" hidden="1" x14ac:dyDescent="0.25">
      <c r="A29" t="s">
        <v>8328</v>
      </c>
      <c r="B29" t="s">
        <v>9556</v>
      </c>
      <c r="C29" t="s">
        <v>1</v>
      </c>
      <c r="D29" t="s">
        <v>7706</v>
      </c>
      <c r="E29" t="s">
        <v>9095</v>
      </c>
      <c r="F29" t="s">
        <v>9096</v>
      </c>
      <c r="G29">
        <v>1977</v>
      </c>
      <c r="H29">
        <v>1977</v>
      </c>
      <c r="I29">
        <v>1977</v>
      </c>
      <c r="J29">
        <v>1977</v>
      </c>
      <c r="K29">
        <v>0</v>
      </c>
      <c r="L29" s="2">
        <v>0</v>
      </c>
      <c r="M29" s="2">
        <v>0</v>
      </c>
      <c r="N29" s="2">
        <v>0</v>
      </c>
      <c r="O29" s="2">
        <v>10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10</v>
      </c>
      <c r="V29" t="s">
        <v>55</v>
      </c>
    </row>
    <row r="30" spans="1:22" hidden="1" x14ac:dyDescent="0.25">
      <c r="A30" t="s">
        <v>8328</v>
      </c>
      <c r="B30" t="s">
        <v>9555</v>
      </c>
      <c r="C30" t="s">
        <v>1</v>
      </c>
      <c r="D30" t="s">
        <v>7706</v>
      </c>
      <c r="E30" t="s">
        <v>9095</v>
      </c>
      <c r="F30" t="s">
        <v>9096</v>
      </c>
      <c r="G30">
        <v>1976</v>
      </c>
      <c r="H30">
        <v>1976</v>
      </c>
      <c r="I30">
        <v>1976</v>
      </c>
      <c r="J30">
        <v>1976</v>
      </c>
      <c r="K30">
        <v>0</v>
      </c>
      <c r="L30" s="2">
        <v>0</v>
      </c>
      <c r="M30" s="2">
        <v>0</v>
      </c>
      <c r="N30" s="2">
        <v>0</v>
      </c>
      <c r="O30" s="2">
        <v>16.5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16.5</v>
      </c>
      <c r="V30" t="s">
        <v>55</v>
      </c>
    </row>
    <row r="31" spans="1:22" hidden="1" x14ac:dyDescent="0.25">
      <c r="A31" t="s">
        <v>8328</v>
      </c>
      <c r="B31" t="s">
        <v>9554</v>
      </c>
      <c r="C31" t="s">
        <v>1</v>
      </c>
      <c r="D31" t="s">
        <v>7706</v>
      </c>
      <c r="E31" t="s">
        <v>9095</v>
      </c>
      <c r="F31" t="s">
        <v>9096</v>
      </c>
      <c r="G31">
        <v>1975</v>
      </c>
      <c r="H31">
        <v>1975</v>
      </c>
      <c r="I31">
        <v>1975</v>
      </c>
      <c r="J31">
        <v>1975</v>
      </c>
      <c r="K31">
        <v>0</v>
      </c>
      <c r="L31" s="2">
        <v>0</v>
      </c>
      <c r="M31" s="2">
        <v>0</v>
      </c>
      <c r="N31" s="2">
        <v>0</v>
      </c>
      <c r="O31" s="2">
        <v>4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4</v>
      </c>
      <c r="V31" t="s">
        <v>55</v>
      </c>
    </row>
    <row r="32" spans="1:22" hidden="1" x14ac:dyDescent="0.25">
      <c r="A32" t="s">
        <v>8328</v>
      </c>
      <c r="B32" t="s">
        <v>9553</v>
      </c>
      <c r="C32" t="s">
        <v>1</v>
      </c>
      <c r="D32" t="s">
        <v>7706</v>
      </c>
      <c r="E32" t="s">
        <v>9095</v>
      </c>
      <c r="F32" t="s">
        <v>9096</v>
      </c>
      <c r="G32">
        <v>1974</v>
      </c>
      <c r="H32">
        <v>1974</v>
      </c>
      <c r="I32">
        <v>1974</v>
      </c>
      <c r="J32">
        <v>1974</v>
      </c>
      <c r="K32">
        <v>0</v>
      </c>
      <c r="L32" s="2">
        <v>0</v>
      </c>
      <c r="M32" s="2">
        <v>0</v>
      </c>
      <c r="N32" s="2">
        <v>0</v>
      </c>
      <c r="O32" s="2">
        <v>10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10</v>
      </c>
      <c r="V32" t="s">
        <v>55</v>
      </c>
    </row>
    <row r="33" spans="1:22" hidden="1" x14ac:dyDescent="0.25">
      <c r="A33" t="s">
        <v>8328</v>
      </c>
      <c r="B33" t="s">
        <v>9552</v>
      </c>
      <c r="C33" t="s">
        <v>1</v>
      </c>
      <c r="D33" t="s">
        <v>7706</v>
      </c>
      <c r="E33" t="s">
        <v>9095</v>
      </c>
      <c r="F33" t="s">
        <v>9096</v>
      </c>
      <c r="G33">
        <v>1973</v>
      </c>
      <c r="H33">
        <v>1973</v>
      </c>
      <c r="I33">
        <v>1973</v>
      </c>
      <c r="J33">
        <v>1973</v>
      </c>
      <c r="K33">
        <v>0</v>
      </c>
      <c r="L33" s="2">
        <v>0</v>
      </c>
      <c r="M33" s="2">
        <v>0</v>
      </c>
      <c r="N33" s="2">
        <v>0</v>
      </c>
      <c r="O33" s="2">
        <v>5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5</v>
      </c>
      <c r="V33" t="s">
        <v>55</v>
      </c>
    </row>
    <row r="34" spans="1:22" hidden="1" x14ac:dyDescent="0.25">
      <c r="A34" t="s">
        <v>8328</v>
      </c>
      <c r="B34" t="s">
        <v>9552</v>
      </c>
      <c r="C34" t="s">
        <v>1</v>
      </c>
      <c r="D34" t="s">
        <v>7706</v>
      </c>
      <c r="E34" t="s">
        <v>9095</v>
      </c>
      <c r="F34" t="s">
        <v>9096</v>
      </c>
      <c r="G34">
        <v>1972</v>
      </c>
      <c r="H34">
        <v>1972</v>
      </c>
      <c r="I34">
        <v>1972</v>
      </c>
      <c r="J34">
        <v>1972</v>
      </c>
      <c r="K34">
        <v>0</v>
      </c>
      <c r="L34" s="2">
        <v>0</v>
      </c>
      <c r="M34" s="2">
        <v>0</v>
      </c>
      <c r="N34" s="2">
        <v>0</v>
      </c>
      <c r="O34" s="2">
        <v>6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6</v>
      </c>
      <c r="V34" t="s">
        <v>55</v>
      </c>
    </row>
    <row r="35" spans="1:22" hidden="1" x14ac:dyDescent="0.25">
      <c r="A35" t="s">
        <v>8328</v>
      </c>
      <c r="B35" t="s">
        <v>9552</v>
      </c>
      <c r="C35" t="s">
        <v>1</v>
      </c>
      <c r="D35" t="s">
        <v>7706</v>
      </c>
      <c r="E35" t="s">
        <v>9095</v>
      </c>
      <c r="F35" t="s">
        <v>9096</v>
      </c>
      <c r="G35">
        <v>1971</v>
      </c>
      <c r="H35">
        <v>1971</v>
      </c>
      <c r="I35">
        <v>1971</v>
      </c>
      <c r="J35">
        <v>1971</v>
      </c>
      <c r="K35">
        <v>0</v>
      </c>
      <c r="L35" s="2">
        <v>0</v>
      </c>
      <c r="M35" s="2">
        <v>0</v>
      </c>
      <c r="N35" s="2">
        <v>0</v>
      </c>
      <c r="O35" s="2">
        <v>14.5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14.5</v>
      </c>
      <c r="V35" t="s">
        <v>55</v>
      </c>
    </row>
    <row r="36" spans="1:22" hidden="1" x14ac:dyDescent="0.25">
      <c r="A36" t="s">
        <v>8328</v>
      </c>
      <c r="B36" t="s">
        <v>9551</v>
      </c>
      <c r="C36" t="s">
        <v>1</v>
      </c>
      <c r="D36" t="s">
        <v>7706</v>
      </c>
      <c r="E36" t="s">
        <v>9095</v>
      </c>
      <c r="F36" t="s">
        <v>9096</v>
      </c>
      <c r="G36">
        <v>1970</v>
      </c>
      <c r="H36">
        <v>1970</v>
      </c>
      <c r="I36">
        <v>1970</v>
      </c>
      <c r="J36">
        <v>1970</v>
      </c>
      <c r="K36">
        <v>0</v>
      </c>
      <c r="L36" s="2">
        <v>0</v>
      </c>
      <c r="M36" s="2">
        <v>0</v>
      </c>
      <c r="N36" s="2">
        <v>0</v>
      </c>
      <c r="O36" s="2">
        <v>21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21</v>
      </c>
      <c r="V36" t="s">
        <v>55</v>
      </c>
    </row>
    <row r="37" spans="1:22" hidden="1" x14ac:dyDescent="0.25">
      <c r="A37" t="s">
        <v>8328</v>
      </c>
      <c r="B37" t="s">
        <v>9550</v>
      </c>
      <c r="C37" t="s">
        <v>1</v>
      </c>
      <c r="D37" t="s">
        <v>7706</v>
      </c>
      <c r="E37" t="s">
        <v>9095</v>
      </c>
      <c r="F37" t="s">
        <v>9096</v>
      </c>
      <c r="G37">
        <v>1969</v>
      </c>
      <c r="H37">
        <v>1969</v>
      </c>
      <c r="I37">
        <v>1969</v>
      </c>
      <c r="J37">
        <v>1969</v>
      </c>
      <c r="K37">
        <v>0</v>
      </c>
      <c r="L37" s="2">
        <v>0</v>
      </c>
      <c r="M37" s="2">
        <v>0</v>
      </c>
      <c r="N37" s="2">
        <v>0</v>
      </c>
      <c r="O37" s="2">
        <v>9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9</v>
      </c>
      <c r="V37" t="s">
        <v>55</v>
      </c>
    </row>
    <row r="38" spans="1:22" hidden="1" x14ac:dyDescent="0.25">
      <c r="A38" t="s">
        <v>8328</v>
      </c>
      <c r="B38" t="s">
        <v>9549</v>
      </c>
      <c r="C38" t="s">
        <v>1</v>
      </c>
      <c r="D38" t="s">
        <v>7706</v>
      </c>
      <c r="E38" t="s">
        <v>9095</v>
      </c>
      <c r="F38" t="s">
        <v>9096</v>
      </c>
      <c r="G38">
        <v>1968</v>
      </c>
      <c r="H38">
        <v>1968</v>
      </c>
      <c r="I38">
        <v>1968</v>
      </c>
      <c r="J38">
        <v>1968</v>
      </c>
      <c r="K38">
        <v>0</v>
      </c>
      <c r="L38" s="2">
        <v>0</v>
      </c>
      <c r="M38" s="2">
        <v>0</v>
      </c>
      <c r="N38" s="2">
        <v>0</v>
      </c>
      <c r="O38" s="2">
        <v>14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14</v>
      </c>
      <c r="V38" t="s">
        <v>55</v>
      </c>
    </row>
    <row r="39" spans="1:22" hidden="1" x14ac:dyDescent="0.25">
      <c r="A39" t="s">
        <v>8328</v>
      </c>
      <c r="B39" t="s">
        <v>9548</v>
      </c>
      <c r="C39" t="s">
        <v>1</v>
      </c>
      <c r="D39" t="s">
        <v>7706</v>
      </c>
      <c r="E39" t="s">
        <v>9095</v>
      </c>
      <c r="F39" t="s">
        <v>9096</v>
      </c>
      <c r="G39">
        <v>1967</v>
      </c>
      <c r="H39">
        <v>1967</v>
      </c>
      <c r="I39">
        <v>1967</v>
      </c>
      <c r="J39">
        <v>1967</v>
      </c>
      <c r="K39">
        <v>0</v>
      </c>
      <c r="L39" s="2">
        <v>0</v>
      </c>
      <c r="M39" s="2">
        <v>0</v>
      </c>
      <c r="N39" s="2">
        <v>0</v>
      </c>
      <c r="O39" s="2">
        <v>5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5</v>
      </c>
      <c r="V39" t="s">
        <v>55</v>
      </c>
    </row>
    <row r="40" spans="1:22" hidden="1" x14ac:dyDescent="0.25">
      <c r="A40" t="s">
        <v>8328</v>
      </c>
      <c r="B40" t="s">
        <v>9547</v>
      </c>
      <c r="C40" t="s">
        <v>1</v>
      </c>
      <c r="D40" t="s">
        <v>7706</v>
      </c>
      <c r="E40" t="s">
        <v>9095</v>
      </c>
      <c r="F40" t="s">
        <v>9096</v>
      </c>
      <c r="G40">
        <v>1966</v>
      </c>
      <c r="H40">
        <v>1966</v>
      </c>
      <c r="I40">
        <v>1966</v>
      </c>
      <c r="J40">
        <v>1966</v>
      </c>
      <c r="K40">
        <v>0</v>
      </c>
      <c r="L40" s="2">
        <v>0</v>
      </c>
      <c r="M40" s="2">
        <v>0</v>
      </c>
      <c r="N40" s="2">
        <v>0</v>
      </c>
      <c r="O40" s="2">
        <v>12.75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12.75</v>
      </c>
      <c r="V40" t="s">
        <v>55</v>
      </c>
    </row>
    <row r="41" spans="1:22" hidden="1" x14ac:dyDescent="0.25">
      <c r="A41" t="s">
        <v>8328</v>
      </c>
      <c r="B41" t="s">
        <v>9546</v>
      </c>
      <c r="C41" t="s">
        <v>1</v>
      </c>
      <c r="D41" t="s">
        <v>7706</v>
      </c>
      <c r="E41" t="s">
        <v>9095</v>
      </c>
      <c r="F41" t="s">
        <v>9096</v>
      </c>
      <c r="G41">
        <v>1965</v>
      </c>
      <c r="H41">
        <v>1965</v>
      </c>
      <c r="I41">
        <v>1965</v>
      </c>
      <c r="J41">
        <v>1965</v>
      </c>
      <c r="K41">
        <v>0</v>
      </c>
      <c r="L41" s="2">
        <v>0</v>
      </c>
      <c r="M41" s="2">
        <v>0</v>
      </c>
      <c r="N41" s="2">
        <v>0</v>
      </c>
      <c r="O41" s="2">
        <v>6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6</v>
      </c>
      <c r="V41" t="s">
        <v>55</v>
      </c>
    </row>
    <row r="42" spans="1:22" hidden="1" x14ac:dyDescent="0.25">
      <c r="A42" t="s">
        <v>8328</v>
      </c>
      <c r="B42" t="s">
        <v>9545</v>
      </c>
      <c r="C42" t="s">
        <v>1</v>
      </c>
      <c r="D42" t="s">
        <v>7706</v>
      </c>
      <c r="E42" t="s">
        <v>9095</v>
      </c>
      <c r="F42" t="s">
        <v>9096</v>
      </c>
      <c r="G42">
        <v>1964</v>
      </c>
      <c r="H42">
        <v>1964</v>
      </c>
      <c r="I42">
        <v>1964</v>
      </c>
      <c r="J42">
        <v>1964</v>
      </c>
      <c r="K42">
        <v>0</v>
      </c>
      <c r="L42" s="2">
        <v>0</v>
      </c>
      <c r="M42" s="2">
        <v>0</v>
      </c>
      <c r="N42" s="2">
        <v>0</v>
      </c>
      <c r="O42" s="2">
        <v>10.75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10.75</v>
      </c>
      <c r="V42" t="s">
        <v>55</v>
      </c>
    </row>
    <row r="43" spans="1:22" hidden="1" x14ac:dyDescent="0.25">
      <c r="A43" t="s">
        <v>8328</v>
      </c>
      <c r="B43" t="s">
        <v>9544</v>
      </c>
      <c r="C43" t="s">
        <v>1</v>
      </c>
      <c r="D43" t="s">
        <v>7706</v>
      </c>
      <c r="E43" t="s">
        <v>9095</v>
      </c>
      <c r="F43" t="s">
        <v>9096</v>
      </c>
      <c r="G43">
        <v>1963</v>
      </c>
      <c r="H43">
        <v>1963</v>
      </c>
      <c r="I43">
        <v>1963</v>
      </c>
      <c r="J43">
        <v>1963</v>
      </c>
      <c r="K43">
        <v>0</v>
      </c>
      <c r="L43" s="2">
        <v>0</v>
      </c>
      <c r="M43" s="2">
        <v>0</v>
      </c>
      <c r="N43" s="2">
        <v>0</v>
      </c>
      <c r="O43" s="2">
        <v>4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4</v>
      </c>
      <c r="V43" t="s">
        <v>55</v>
      </c>
    </row>
    <row r="44" spans="1:22" hidden="1" x14ac:dyDescent="0.25">
      <c r="A44" t="s">
        <v>8327</v>
      </c>
      <c r="B44" t="s">
        <v>9542</v>
      </c>
      <c r="C44" t="s">
        <v>1</v>
      </c>
      <c r="D44" t="s">
        <v>7706</v>
      </c>
      <c r="E44" t="s">
        <v>9095</v>
      </c>
      <c r="F44" t="s">
        <v>9096</v>
      </c>
      <c r="G44">
        <v>1962</v>
      </c>
      <c r="H44">
        <v>1962</v>
      </c>
      <c r="I44">
        <v>1962</v>
      </c>
      <c r="J44">
        <v>1962</v>
      </c>
      <c r="K44">
        <v>0</v>
      </c>
      <c r="L44" s="2">
        <v>0</v>
      </c>
      <c r="M44" s="2">
        <v>0</v>
      </c>
      <c r="N44" s="2">
        <v>0</v>
      </c>
      <c r="O44" s="2">
        <v>10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10</v>
      </c>
      <c r="V44" t="s">
        <v>55</v>
      </c>
    </row>
    <row r="45" spans="1:22" hidden="1" x14ac:dyDescent="0.25">
      <c r="A45" t="s">
        <v>8327</v>
      </c>
      <c r="B45" t="s">
        <v>9541</v>
      </c>
      <c r="C45" t="s">
        <v>1</v>
      </c>
      <c r="D45" t="s">
        <v>7706</v>
      </c>
      <c r="E45" t="s">
        <v>9095</v>
      </c>
      <c r="F45" t="s">
        <v>9096</v>
      </c>
      <c r="G45">
        <v>1961</v>
      </c>
      <c r="H45">
        <v>1961</v>
      </c>
      <c r="I45">
        <v>1961</v>
      </c>
      <c r="J45">
        <v>1961</v>
      </c>
      <c r="K45">
        <v>0</v>
      </c>
      <c r="L45" s="2">
        <v>0</v>
      </c>
      <c r="M45" s="2">
        <v>0</v>
      </c>
      <c r="N45" s="2">
        <v>0</v>
      </c>
      <c r="O45" s="2">
        <v>22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22</v>
      </c>
      <c r="V45" t="s">
        <v>55</v>
      </c>
    </row>
    <row r="46" spans="1:22" hidden="1" x14ac:dyDescent="0.25">
      <c r="A46" t="s">
        <v>8327</v>
      </c>
      <c r="B46" t="s">
        <v>9540</v>
      </c>
      <c r="C46" t="s">
        <v>1</v>
      </c>
      <c r="D46" t="s">
        <v>7706</v>
      </c>
      <c r="E46" t="s">
        <v>9095</v>
      </c>
      <c r="F46" t="s">
        <v>9096</v>
      </c>
      <c r="G46">
        <v>1960</v>
      </c>
      <c r="H46">
        <v>1960</v>
      </c>
      <c r="I46">
        <v>1960</v>
      </c>
      <c r="J46">
        <v>1960</v>
      </c>
      <c r="K46">
        <v>0</v>
      </c>
      <c r="L46" s="2">
        <v>0</v>
      </c>
      <c r="M46" s="2">
        <v>0</v>
      </c>
      <c r="N46" s="2">
        <v>0</v>
      </c>
      <c r="O46" s="2">
        <v>10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10</v>
      </c>
      <c r="V46" t="s">
        <v>55</v>
      </c>
    </row>
    <row r="47" spans="1:22" hidden="1" x14ac:dyDescent="0.25">
      <c r="A47" t="s">
        <v>8327</v>
      </c>
      <c r="B47" t="s">
        <v>9539</v>
      </c>
      <c r="C47" t="s">
        <v>1</v>
      </c>
      <c r="D47" t="s">
        <v>7706</v>
      </c>
      <c r="E47" t="s">
        <v>9095</v>
      </c>
      <c r="F47" t="s">
        <v>9096</v>
      </c>
      <c r="G47">
        <v>1959</v>
      </c>
      <c r="H47">
        <v>1959</v>
      </c>
      <c r="I47">
        <v>1959</v>
      </c>
      <c r="J47">
        <v>1959</v>
      </c>
      <c r="K47">
        <v>0</v>
      </c>
      <c r="L47" s="2">
        <v>0</v>
      </c>
      <c r="M47" s="2">
        <v>0</v>
      </c>
      <c r="N47" s="2">
        <v>0</v>
      </c>
      <c r="O47" s="2">
        <v>16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16</v>
      </c>
      <c r="V47" t="s">
        <v>55</v>
      </c>
    </row>
    <row r="48" spans="1:22" hidden="1" x14ac:dyDescent="0.25">
      <c r="A48" t="s">
        <v>8327</v>
      </c>
      <c r="B48" t="s">
        <v>9538</v>
      </c>
      <c r="C48" t="s">
        <v>1</v>
      </c>
      <c r="D48" t="s">
        <v>7706</v>
      </c>
      <c r="E48" t="s">
        <v>9095</v>
      </c>
      <c r="F48" t="s">
        <v>9096</v>
      </c>
      <c r="G48">
        <v>1958</v>
      </c>
      <c r="H48">
        <v>1958</v>
      </c>
      <c r="I48">
        <v>1958</v>
      </c>
      <c r="J48">
        <v>1958</v>
      </c>
      <c r="K48">
        <v>0</v>
      </c>
      <c r="L48" s="2">
        <v>0</v>
      </c>
      <c r="M48" s="2">
        <v>0</v>
      </c>
      <c r="N48" s="2">
        <v>0</v>
      </c>
      <c r="O48" s="2">
        <v>28.5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28.5</v>
      </c>
      <c r="V48" t="s">
        <v>55</v>
      </c>
    </row>
    <row r="49" spans="1:22" hidden="1" x14ac:dyDescent="0.25">
      <c r="A49" t="s">
        <v>8327</v>
      </c>
      <c r="B49" t="s">
        <v>9537</v>
      </c>
      <c r="C49" t="s">
        <v>1</v>
      </c>
      <c r="D49" t="s">
        <v>7706</v>
      </c>
      <c r="E49" t="s">
        <v>9095</v>
      </c>
      <c r="F49" t="s">
        <v>9096</v>
      </c>
      <c r="G49">
        <v>1957</v>
      </c>
      <c r="H49">
        <v>1957</v>
      </c>
      <c r="I49">
        <v>1957</v>
      </c>
      <c r="J49">
        <v>1957</v>
      </c>
      <c r="K49">
        <v>0</v>
      </c>
      <c r="L49" s="2">
        <v>0</v>
      </c>
      <c r="M49" s="2">
        <v>0</v>
      </c>
      <c r="N49" s="2">
        <v>0</v>
      </c>
      <c r="O49" s="2">
        <v>9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9</v>
      </c>
      <c r="V49" t="s">
        <v>55</v>
      </c>
    </row>
    <row r="50" spans="1:22" hidden="1" x14ac:dyDescent="0.25">
      <c r="A50" t="s">
        <v>8327</v>
      </c>
      <c r="B50" t="s">
        <v>9536</v>
      </c>
      <c r="C50" t="s">
        <v>1</v>
      </c>
      <c r="D50" t="s">
        <v>7706</v>
      </c>
      <c r="E50" t="s">
        <v>9095</v>
      </c>
      <c r="F50" t="s">
        <v>9096</v>
      </c>
      <c r="G50">
        <v>1956</v>
      </c>
      <c r="H50">
        <v>1956</v>
      </c>
      <c r="I50">
        <v>1956</v>
      </c>
      <c r="J50">
        <v>1956</v>
      </c>
      <c r="K50">
        <v>0</v>
      </c>
      <c r="L50" s="2">
        <v>0</v>
      </c>
      <c r="M50" s="2">
        <v>0</v>
      </c>
      <c r="N50" s="2">
        <v>0</v>
      </c>
      <c r="O50" s="2">
        <v>13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13</v>
      </c>
      <c r="V50" t="s">
        <v>55</v>
      </c>
    </row>
    <row r="51" spans="1:22" hidden="1" x14ac:dyDescent="0.25">
      <c r="A51" t="s">
        <v>8327</v>
      </c>
      <c r="B51" t="s">
        <v>9535</v>
      </c>
      <c r="C51" t="s">
        <v>1</v>
      </c>
      <c r="D51" t="s">
        <v>7706</v>
      </c>
      <c r="E51" t="s">
        <v>9095</v>
      </c>
      <c r="F51" t="s">
        <v>9096</v>
      </c>
      <c r="G51">
        <v>1955</v>
      </c>
      <c r="H51">
        <v>1955</v>
      </c>
      <c r="I51">
        <v>1955</v>
      </c>
      <c r="J51">
        <v>1955</v>
      </c>
      <c r="K51">
        <v>0</v>
      </c>
      <c r="L51" s="2">
        <v>0</v>
      </c>
      <c r="M51" s="2">
        <v>0</v>
      </c>
      <c r="N51" s="2">
        <v>0</v>
      </c>
      <c r="O51" s="2">
        <v>7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7</v>
      </c>
      <c r="V51" t="s">
        <v>55</v>
      </c>
    </row>
    <row r="52" spans="1:22" hidden="1" x14ac:dyDescent="0.25">
      <c r="A52" t="s">
        <v>8327</v>
      </c>
      <c r="B52" t="s">
        <v>9534</v>
      </c>
      <c r="C52" t="s">
        <v>1</v>
      </c>
      <c r="D52" t="s">
        <v>7706</v>
      </c>
      <c r="E52" t="s">
        <v>9095</v>
      </c>
      <c r="F52" t="s">
        <v>9096</v>
      </c>
      <c r="G52">
        <v>1954</v>
      </c>
      <c r="H52">
        <v>1954</v>
      </c>
      <c r="I52">
        <v>1954</v>
      </c>
      <c r="J52">
        <v>1954</v>
      </c>
      <c r="K52">
        <v>0</v>
      </c>
      <c r="L52" s="2">
        <v>0</v>
      </c>
      <c r="M52" s="2">
        <v>0</v>
      </c>
      <c r="N52" s="2">
        <v>0</v>
      </c>
      <c r="O52" s="2">
        <v>6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6</v>
      </c>
      <c r="V52" t="s">
        <v>55</v>
      </c>
    </row>
    <row r="53" spans="1:22" hidden="1" x14ac:dyDescent="0.25">
      <c r="A53" t="s">
        <v>8327</v>
      </c>
      <c r="B53" t="s">
        <v>9533</v>
      </c>
      <c r="C53" t="s">
        <v>1</v>
      </c>
      <c r="D53" t="s">
        <v>7706</v>
      </c>
      <c r="E53" t="s">
        <v>9095</v>
      </c>
      <c r="F53" t="s">
        <v>9096</v>
      </c>
      <c r="G53">
        <v>1953</v>
      </c>
      <c r="H53">
        <v>1953</v>
      </c>
      <c r="I53">
        <v>1953</v>
      </c>
      <c r="J53">
        <v>1953</v>
      </c>
      <c r="K53">
        <v>0</v>
      </c>
      <c r="L53" s="2">
        <v>0</v>
      </c>
      <c r="M53" s="2">
        <v>0</v>
      </c>
      <c r="N53" s="2">
        <v>0</v>
      </c>
      <c r="O53" s="2">
        <v>4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4</v>
      </c>
      <c r="V53" t="s">
        <v>55</v>
      </c>
    </row>
    <row r="54" spans="1:22" hidden="1" x14ac:dyDescent="0.25">
      <c r="A54" t="s">
        <v>8327</v>
      </c>
      <c r="B54" t="s">
        <v>9532</v>
      </c>
      <c r="C54" t="s">
        <v>1</v>
      </c>
      <c r="D54" t="s">
        <v>7706</v>
      </c>
      <c r="E54" t="s">
        <v>9095</v>
      </c>
      <c r="F54" t="s">
        <v>9096</v>
      </c>
      <c r="G54">
        <v>1952</v>
      </c>
      <c r="H54">
        <v>1952</v>
      </c>
      <c r="I54">
        <v>1952</v>
      </c>
      <c r="J54">
        <v>1952</v>
      </c>
      <c r="K54">
        <v>0</v>
      </c>
      <c r="L54" s="2">
        <v>0</v>
      </c>
      <c r="M54" s="2">
        <v>0</v>
      </c>
      <c r="N54" s="2">
        <v>0</v>
      </c>
      <c r="O54" s="2">
        <v>2.5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2.5</v>
      </c>
      <c r="V54" t="s">
        <v>55</v>
      </c>
    </row>
    <row r="55" spans="1:22" hidden="1" x14ac:dyDescent="0.25">
      <c r="A55" t="s">
        <v>8327</v>
      </c>
      <c r="B55" t="s">
        <v>9531</v>
      </c>
      <c r="C55" t="s">
        <v>1</v>
      </c>
      <c r="D55" t="s">
        <v>7706</v>
      </c>
      <c r="E55" t="s">
        <v>9095</v>
      </c>
      <c r="F55" t="s">
        <v>9096</v>
      </c>
      <c r="G55">
        <v>1951</v>
      </c>
      <c r="H55">
        <v>1951</v>
      </c>
      <c r="I55">
        <v>1951</v>
      </c>
      <c r="J55">
        <v>1951</v>
      </c>
      <c r="K55">
        <v>0</v>
      </c>
      <c r="L55" s="2">
        <v>0</v>
      </c>
      <c r="M55" s="2">
        <v>0</v>
      </c>
      <c r="N55" s="2">
        <v>0</v>
      </c>
      <c r="O55" s="2">
        <v>2.5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2.5</v>
      </c>
      <c r="V55" t="s">
        <v>55</v>
      </c>
    </row>
    <row r="56" spans="1:22" hidden="1" x14ac:dyDescent="0.25">
      <c r="A56" t="s">
        <v>8327</v>
      </c>
      <c r="B56" t="s">
        <v>9530</v>
      </c>
      <c r="C56" t="s">
        <v>1</v>
      </c>
      <c r="D56" t="s">
        <v>7706</v>
      </c>
      <c r="E56" t="s">
        <v>9095</v>
      </c>
      <c r="F56" t="s">
        <v>9096</v>
      </c>
      <c r="G56">
        <v>1950</v>
      </c>
      <c r="H56">
        <v>1950</v>
      </c>
      <c r="I56">
        <v>1950</v>
      </c>
      <c r="J56">
        <v>1950</v>
      </c>
      <c r="K56">
        <v>0</v>
      </c>
      <c r="L56" s="2">
        <v>0</v>
      </c>
      <c r="M56" s="2">
        <v>0</v>
      </c>
      <c r="N56" s="2">
        <v>0</v>
      </c>
      <c r="O56" s="2">
        <v>16.5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16.5</v>
      </c>
      <c r="V56" t="s">
        <v>55</v>
      </c>
    </row>
    <row r="57" spans="1:22" hidden="1" x14ac:dyDescent="0.25">
      <c r="A57" t="s">
        <v>8327</v>
      </c>
      <c r="B57" t="s">
        <v>9529</v>
      </c>
      <c r="C57" t="s">
        <v>1</v>
      </c>
      <c r="D57" t="s">
        <v>7706</v>
      </c>
      <c r="E57" t="s">
        <v>9095</v>
      </c>
      <c r="F57" t="s">
        <v>9096</v>
      </c>
      <c r="G57">
        <v>1949</v>
      </c>
      <c r="H57">
        <v>1949</v>
      </c>
      <c r="I57">
        <v>1949</v>
      </c>
      <c r="J57">
        <v>1949</v>
      </c>
      <c r="K57">
        <v>0</v>
      </c>
      <c r="L57" s="2">
        <v>0</v>
      </c>
      <c r="M57" s="2">
        <v>0</v>
      </c>
      <c r="N57" s="2">
        <v>0</v>
      </c>
      <c r="O57" s="2">
        <v>7.25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7.25</v>
      </c>
      <c r="V57" t="s">
        <v>55</v>
      </c>
    </row>
    <row r="58" spans="1:22" hidden="1" x14ac:dyDescent="0.25">
      <c r="A58" t="s">
        <v>8327</v>
      </c>
      <c r="B58" t="s">
        <v>9528</v>
      </c>
      <c r="C58" t="s">
        <v>1</v>
      </c>
      <c r="D58" t="s">
        <v>7706</v>
      </c>
      <c r="E58" t="s">
        <v>9095</v>
      </c>
      <c r="F58" t="s">
        <v>9096</v>
      </c>
      <c r="G58">
        <v>1948</v>
      </c>
      <c r="H58">
        <v>1948</v>
      </c>
      <c r="I58">
        <v>1948</v>
      </c>
      <c r="J58">
        <v>1948</v>
      </c>
      <c r="K58">
        <v>0</v>
      </c>
      <c r="L58" s="2">
        <v>0</v>
      </c>
      <c r="M58" s="2">
        <v>0</v>
      </c>
      <c r="N58" s="2">
        <v>0</v>
      </c>
      <c r="O58" s="2">
        <v>12.5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12.5</v>
      </c>
      <c r="V58" t="s">
        <v>55</v>
      </c>
    </row>
    <row r="59" spans="1:22" hidden="1" x14ac:dyDescent="0.25">
      <c r="A59" t="s">
        <v>8327</v>
      </c>
      <c r="B59" t="s">
        <v>9527</v>
      </c>
      <c r="C59" t="s">
        <v>1</v>
      </c>
      <c r="D59" t="s">
        <v>7706</v>
      </c>
      <c r="E59" t="s">
        <v>9095</v>
      </c>
      <c r="F59" t="s">
        <v>9096</v>
      </c>
      <c r="G59">
        <v>1947</v>
      </c>
      <c r="H59">
        <v>1947</v>
      </c>
      <c r="I59">
        <v>1947</v>
      </c>
      <c r="J59">
        <v>1947</v>
      </c>
      <c r="K59">
        <v>0</v>
      </c>
      <c r="L59" s="2">
        <v>0</v>
      </c>
      <c r="M59" s="2">
        <v>0</v>
      </c>
      <c r="N59" s="2">
        <v>0</v>
      </c>
      <c r="O59" s="2">
        <v>24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24</v>
      </c>
      <c r="V59" t="s">
        <v>55</v>
      </c>
    </row>
    <row r="60" spans="1:22" hidden="1" x14ac:dyDescent="0.25">
      <c r="A60" t="s">
        <v>8327</v>
      </c>
      <c r="B60" t="s">
        <v>9526</v>
      </c>
      <c r="C60" t="s">
        <v>1</v>
      </c>
      <c r="D60" t="s">
        <v>7706</v>
      </c>
      <c r="E60" t="s">
        <v>9095</v>
      </c>
      <c r="F60" t="s">
        <v>9096</v>
      </c>
      <c r="G60">
        <v>1946</v>
      </c>
      <c r="H60">
        <v>1946</v>
      </c>
      <c r="I60">
        <v>1946</v>
      </c>
      <c r="J60">
        <v>1946</v>
      </c>
      <c r="K60">
        <v>0</v>
      </c>
      <c r="L60" s="2">
        <v>0</v>
      </c>
      <c r="M60" s="2">
        <v>0</v>
      </c>
      <c r="N60" s="2">
        <v>0</v>
      </c>
      <c r="O60" s="2">
        <v>5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5</v>
      </c>
      <c r="V60" t="s">
        <v>55</v>
      </c>
    </row>
    <row r="61" spans="1:22" hidden="1" x14ac:dyDescent="0.25">
      <c r="A61" t="s">
        <v>8327</v>
      </c>
      <c r="B61" t="s">
        <v>9525</v>
      </c>
      <c r="C61" t="s">
        <v>1</v>
      </c>
      <c r="D61" t="s">
        <v>7706</v>
      </c>
      <c r="E61" t="s">
        <v>9095</v>
      </c>
      <c r="F61" t="s">
        <v>9096</v>
      </c>
      <c r="G61">
        <v>1945</v>
      </c>
      <c r="H61">
        <v>1945</v>
      </c>
      <c r="I61">
        <v>1945</v>
      </c>
      <c r="J61">
        <v>1945</v>
      </c>
      <c r="K61">
        <v>0</v>
      </c>
      <c r="L61" s="2">
        <v>0</v>
      </c>
      <c r="M61" s="2">
        <v>0</v>
      </c>
      <c r="N61" s="2">
        <v>0</v>
      </c>
      <c r="O61" s="2">
        <v>10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10</v>
      </c>
      <c r="V61" t="s">
        <v>55</v>
      </c>
    </row>
    <row r="62" spans="1:22" hidden="1" x14ac:dyDescent="0.25">
      <c r="A62" t="s">
        <v>8327</v>
      </c>
      <c r="B62" t="s">
        <v>9524</v>
      </c>
      <c r="C62" t="s">
        <v>1</v>
      </c>
      <c r="D62" t="s">
        <v>7706</v>
      </c>
      <c r="E62" t="s">
        <v>9095</v>
      </c>
      <c r="F62" t="s">
        <v>9096</v>
      </c>
      <c r="G62">
        <v>1944</v>
      </c>
      <c r="H62">
        <v>1944</v>
      </c>
      <c r="I62">
        <v>1944</v>
      </c>
      <c r="J62">
        <v>1944</v>
      </c>
      <c r="K62">
        <v>0</v>
      </c>
      <c r="L62" s="2">
        <v>0</v>
      </c>
      <c r="M62" s="2">
        <v>0</v>
      </c>
      <c r="N62" s="2">
        <v>0</v>
      </c>
      <c r="O62" s="2">
        <v>10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10</v>
      </c>
      <c r="V62" t="s">
        <v>55</v>
      </c>
    </row>
    <row r="63" spans="1:22" hidden="1" x14ac:dyDescent="0.25">
      <c r="A63" t="s">
        <v>8327</v>
      </c>
      <c r="B63" t="s">
        <v>9523</v>
      </c>
      <c r="C63" t="s">
        <v>1</v>
      </c>
      <c r="D63" t="s">
        <v>7706</v>
      </c>
      <c r="E63" t="s">
        <v>9095</v>
      </c>
      <c r="F63" t="s">
        <v>9096</v>
      </c>
      <c r="G63">
        <v>1943</v>
      </c>
      <c r="H63">
        <v>1943</v>
      </c>
      <c r="I63">
        <v>1943</v>
      </c>
      <c r="J63">
        <v>1943</v>
      </c>
      <c r="K63">
        <v>0</v>
      </c>
      <c r="L63" s="2">
        <v>0</v>
      </c>
      <c r="M63" s="2">
        <v>0</v>
      </c>
      <c r="N63" s="2">
        <v>0</v>
      </c>
      <c r="O63" s="2">
        <v>9.75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9.75</v>
      </c>
      <c r="V63" t="s">
        <v>55</v>
      </c>
    </row>
    <row r="64" spans="1:22" hidden="1" x14ac:dyDescent="0.25">
      <c r="A64" t="s">
        <v>8327</v>
      </c>
      <c r="B64" t="s">
        <v>9522</v>
      </c>
      <c r="C64" t="s">
        <v>1</v>
      </c>
      <c r="D64" t="s">
        <v>7706</v>
      </c>
      <c r="E64" t="s">
        <v>9095</v>
      </c>
      <c r="F64" t="s">
        <v>9096</v>
      </c>
      <c r="G64">
        <v>1942</v>
      </c>
      <c r="H64">
        <v>1942</v>
      </c>
      <c r="I64">
        <v>1942</v>
      </c>
      <c r="J64">
        <v>1942</v>
      </c>
      <c r="K64">
        <v>0</v>
      </c>
      <c r="L64" s="2">
        <v>0</v>
      </c>
      <c r="M64" s="2">
        <v>0</v>
      </c>
      <c r="N64" s="2">
        <v>0</v>
      </c>
      <c r="O64" s="2">
        <v>10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10</v>
      </c>
      <c r="V64" t="s">
        <v>55</v>
      </c>
    </row>
    <row r="65" spans="1:22" hidden="1" x14ac:dyDescent="0.25">
      <c r="A65" t="s">
        <v>8326</v>
      </c>
      <c r="B65" t="s">
        <v>9521</v>
      </c>
      <c r="C65" t="s">
        <v>1</v>
      </c>
      <c r="D65" t="s">
        <v>7706</v>
      </c>
      <c r="E65" t="s">
        <v>9095</v>
      </c>
      <c r="F65" t="s">
        <v>9096</v>
      </c>
      <c r="G65">
        <v>1941</v>
      </c>
      <c r="H65">
        <v>1941</v>
      </c>
      <c r="I65">
        <v>1941</v>
      </c>
      <c r="J65">
        <v>1941</v>
      </c>
      <c r="K65">
        <v>0</v>
      </c>
      <c r="L65" s="2">
        <v>0</v>
      </c>
      <c r="M65" s="2">
        <v>0</v>
      </c>
      <c r="N65" s="2">
        <v>0</v>
      </c>
      <c r="O65" s="2">
        <v>5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5</v>
      </c>
      <c r="V65" t="s">
        <v>55</v>
      </c>
    </row>
    <row r="66" spans="1:22" hidden="1" x14ac:dyDescent="0.25">
      <c r="A66" t="s">
        <v>8326</v>
      </c>
      <c r="B66" t="s">
        <v>9520</v>
      </c>
      <c r="C66" t="s">
        <v>1</v>
      </c>
      <c r="D66" t="s">
        <v>7706</v>
      </c>
      <c r="E66" t="s">
        <v>9095</v>
      </c>
      <c r="F66" t="s">
        <v>9096</v>
      </c>
      <c r="G66">
        <v>1940</v>
      </c>
      <c r="H66">
        <v>1940</v>
      </c>
      <c r="I66">
        <v>1940</v>
      </c>
      <c r="J66">
        <v>1940</v>
      </c>
      <c r="K66">
        <v>0</v>
      </c>
      <c r="L66" s="2">
        <v>0</v>
      </c>
      <c r="M66" s="2">
        <v>0</v>
      </c>
      <c r="N66" s="2">
        <v>0</v>
      </c>
      <c r="O66" s="2">
        <v>8.5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8.5</v>
      </c>
      <c r="V66" t="s">
        <v>55</v>
      </c>
    </row>
    <row r="67" spans="1:22" hidden="1" x14ac:dyDescent="0.25">
      <c r="A67" t="s">
        <v>8326</v>
      </c>
      <c r="B67" t="s">
        <v>9519</v>
      </c>
      <c r="C67" t="s">
        <v>1</v>
      </c>
      <c r="D67" t="s">
        <v>7706</v>
      </c>
      <c r="E67" t="s">
        <v>9095</v>
      </c>
      <c r="F67" t="s">
        <v>9096</v>
      </c>
      <c r="G67">
        <v>1939</v>
      </c>
      <c r="H67">
        <v>1939</v>
      </c>
      <c r="I67">
        <v>1939</v>
      </c>
      <c r="J67">
        <v>1939</v>
      </c>
      <c r="K67">
        <v>0</v>
      </c>
      <c r="L67" s="2">
        <v>0</v>
      </c>
      <c r="M67" s="2">
        <v>0</v>
      </c>
      <c r="N67" s="2">
        <v>0</v>
      </c>
      <c r="O67" s="2">
        <v>5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5</v>
      </c>
      <c r="V67" t="s">
        <v>55</v>
      </c>
    </row>
    <row r="68" spans="1:22" hidden="1" x14ac:dyDescent="0.25">
      <c r="A68" t="s">
        <v>8326</v>
      </c>
      <c r="B68" t="s">
        <v>9518</v>
      </c>
      <c r="C68" t="s">
        <v>1</v>
      </c>
      <c r="D68" t="s">
        <v>7706</v>
      </c>
      <c r="E68" t="s">
        <v>9095</v>
      </c>
      <c r="F68" t="s">
        <v>9096</v>
      </c>
      <c r="G68">
        <v>1938</v>
      </c>
      <c r="H68">
        <v>1938</v>
      </c>
      <c r="I68">
        <v>1938</v>
      </c>
      <c r="J68">
        <v>1938</v>
      </c>
      <c r="K68">
        <v>0</v>
      </c>
      <c r="L68" s="2">
        <v>0</v>
      </c>
      <c r="M68" s="2">
        <v>0</v>
      </c>
      <c r="N68" s="2">
        <v>0</v>
      </c>
      <c r="O68" s="2">
        <v>7.5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7.5</v>
      </c>
      <c r="V68" t="s">
        <v>55</v>
      </c>
    </row>
    <row r="69" spans="1:22" hidden="1" x14ac:dyDescent="0.25">
      <c r="A69" t="s">
        <v>8326</v>
      </c>
      <c r="B69" t="s">
        <v>9517</v>
      </c>
      <c r="C69" t="s">
        <v>1</v>
      </c>
      <c r="D69" t="s">
        <v>7706</v>
      </c>
      <c r="E69" t="s">
        <v>9095</v>
      </c>
      <c r="F69" t="s">
        <v>9096</v>
      </c>
      <c r="G69">
        <v>1937</v>
      </c>
      <c r="H69">
        <v>1937</v>
      </c>
      <c r="I69">
        <v>1937</v>
      </c>
      <c r="J69">
        <v>1937</v>
      </c>
      <c r="K69">
        <v>0</v>
      </c>
      <c r="L69" s="2">
        <v>0</v>
      </c>
      <c r="M69" s="2">
        <v>0</v>
      </c>
      <c r="N69" s="2">
        <v>0</v>
      </c>
      <c r="O69" s="2">
        <v>3.5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3.5</v>
      </c>
      <c r="V69" t="s">
        <v>55</v>
      </c>
    </row>
    <row r="70" spans="1:22" hidden="1" x14ac:dyDescent="0.25">
      <c r="A70" t="s">
        <v>8326</v>
      </c>
      <c r="B70" t="s">
        <v>9516</v>
      </c>
      <c r="C70" t="s">
        <v>1</v>
      </c>
      <c r="D70" t="s">
        <v>7706</v>
      </c>
      <c r="E70" t="s">
        <v>9095</v>
      </c>
      <c r="F70" t="s">
        <v>9096</v>
      </c>
      <c r="G70">
        <v>1936</v>
      </c>
      <c r="H70">
        <v>1936</v>
      </c>
      <c r="I70">
        <v>1936</v>
      </c>
      <c r="J70">
        <v>1936</v>
      </c>
      <c r="K70">
        <v>0</v>
      </c>
      <c r="L70" s="2">
        <v>0</v>
      </c>
      <c r="M70" s="2">
        <v>0</v>
      </c>
      <c r="N70" s="2">
        <v>0</v>
      </c>
      <c r="O70" s="2">
        <v>17.5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17.5</v>
      </c>
      <c r="V70" t="s">
        <v>55</v>
      </c>
    </row>
    <row r="71" spans="1:22" hidden="1" x14ac:dyDescent="0.25">
      <c r="A71" t="s">
        <v>8326</v>
      </c>
      <c r="B71" t="s">
        <v>9515</v>
      </c>
      <c r="C71" t="s">
        <v>1</v>
      </c>
      <c r="D71" t="s">
        <v>7706</v>
      </c>
      <c r="E71" t="s">
        <v>9095</v>
      </c>
      <c r="F71" t="s">
        <v>9096</v>
      </c>
      <c r="G71">
        <v>1935</v>
      </c>
      <c r="H71">
        <v>1935</v>
      </c>
      <c r="I71">
        <v>1935</v>
      </c>
      <c r="J71">
        <v>1935</v>
      </c>
      <c r="K71">
        <v>0</v>
      </c>
      <c r="L71" s="2">
        <v>0</v>
      </c>
      <c r="M71" s="2">
        <v>0</v>
      </c>
      <c r="N71" s="2">
        <v>0</v>
      </c>
      <c r="O71" s="2">
        <v>27.5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27.5</v>
      </c>
      <c r="V71" t="s">
        <v>55</v>
      </c>
    </row>
    <row r="72" spans="1:22" hidden="1" x14ac:dyDescent="0.25">
      <c r="A72" t="s">
        <v>8326</v>
      </c>
      <c r="B72" t="s">
        <v>9514</v>
      </c>
      <c r="C72" t="s">
        <v>1</v>
      </c>
      <c r="D72" t="s">
        <v>7706</v>
      </c>
      <c r="E72" t="s">
        <v>9095</v>
      </c>
      <c r="F72" t="s">
        <v>9096</v>
      </c>
      <c r="G72">
        <v>1934</v>
      </c>
      <c r="H72">
        <v>1934</v>
      </c>
      <c r="I72">
        <v>1934</v>
      </c>
      <c r="J72">
        <v>1934</v>
      </c>
      <c r="K72">
        <v>0</v>
      </c>
      <c r="L72" s="2">
        <v>0</v>
      </c>
      <c r="M72" s="2">
        <v>0</v>
      </c>
      <c r="N72" s="2">
        <v>0</v>
      </c>
      <c r="O72" s="2">
        <v>19.5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19.5</v>
      </c>
      <c r="V72" t="s">
        <v>55</v>
      </c>
    </row>
    <row r="73" spans="1:22" hidden="1" x14ac:dyDescent="0.25">
      <c r="A73" t="s">
        <v>8326</v>
      </c>
      <c r="B73" t="s">
        <v>9513</v>
      </c>
      <c r="C73" t="s">
        <v>1</v>
      </c>
      <c r="D73" t="s">
        <v>7706</v>
      </c>
      <c r="E73" t="s">
        <v>9095</v>
      </c>
      <c r="F73" t="s">
        <v>9096</v>
      </c>
      <c r="G73">
        <v>1933</v>
      </c>
      <c r="H73">
        <v>1933</v>
      </c>
      <c r="I73">
        <v>1933</v>
      </c>
      <c r="J73">
        <v>1933</v>
      </c>
      <c r="K73">
        <v>0</v>
      </c>
      <c r="L73" s="2">
        <v>0</v>
      </c>
      <c r="M73" s="2">
        <v>0</v>
      </c>
      <c r="N73" s="2">
        <v>0</v>
      </c>
      <c r="O73" s="2">
        <v>18.25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18.25</v>
      </c>
      <c r="V73" t="s">
        <v>55</v>
      </c>
    </row>
    <row r="74" spans="1:22" hidden="1" x14ac:dyDescent="0.25">
      <c r="A74" t="s">
        <v>8326</v>
      </c>
      <c r="B74" t="s">
        <v>9512</v>
      </c>
      <c r="C74" t="s">
        <v>1</v>
      </c>
      <c r="D74" t="s">
        <v>7706</v>
      </c>
      <c r="E74" t="s">
        <v>9095</v>
      </c>
      <c r="F74" t="s">
        <v>9096</v>
      </c>
      <c r="G74">
        <v>1932</v>
      </c>
      <c r="H74">
        <v>1932</v>
      </c>
      <c r="I74">
        <v>1932</v>
      </c>
      <c r="J74">
        <v>1932</v>
      </c>
      <c r="K74">
        <v>0</v>
      </c>
      <c r="L74" s="2">
        <v>0</v>
      </c>
      <c r="M74" s="2">
        <v>0</v>
      </c>
      <c r="N74" s="2">
        <v>0</v>
      </c>
      <c r="O74" s="2">
        <v>13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13</v>
      </c>
      <c r="V74" t="s">
        <v>55</v>
      </c>
    </row>
    <row r="75" spans="1:22" hidden="1" x14ac:dyDescent="0.25">
      <c r="A75" t="s">
        <v>8326</v>
      </c>
      <c r="B75" t="s">
        <v>9511</v>
      </c>
      <c r="C75" t="s">
        <v>1</v>
      </c>
      <c r="D75" t="s">
        <v>7706</v>
      </c>
      <c r="E75" t="s">
        <v>9095</v>
      </c>
      <c r="F75" t="s">
        <v>9096</v>
      </c>
      <c r="G75">
        <v>1931</v>
      </c>
      <c r="H75">
        <v>1931</v>
      </c>
      <c r="I75">
        <v>1931</v>
      </c>
      <c r="J75">
        <v>1931</v>
      </c>
      <c r="K75">
        <v>0</v>
      </c>
      <c r="L75" s="2">
        <v>0</v>
      </c>
      <c r="M75" s="2">
        <v>0</v>
      </c>
      <c r="N75" s="2">
        <v>0</v>
      </c>
      <c r="O75" s="2">
        <v>5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5</v>
      </c>
      <c r="V75" t="s">
        <v>55</v>
      </c>
    </row>
    <row r="76" spans="1:22" hidden="1" x14ac:dyDescent="0.25">
      <c r="A76" t="s">
        <v>8326</v>
      </c>
      <c r="B76" t="s">
        <v>9510</v>
      </c>
      <c r="C76" t="s">
        <v>1</v>
      </c>
      <c r="D76" t="s">
        <v>7706</v>
      </c>
      <c r="E76" t="s">
        <v>9095</v>
      </c>
      <c r="F76" t="s">
        <v>9096</v>
      </c>
      <c r="G76">
        <v>1930</v>
      </c>
      <c r="H76">
        <v>1930</v>
      </c>
      <c r="I76">
        <v>1930</v>
      </c>
      <c r="J76">
        <v>1930</v>
      </c>
      <c r="K76">
        <v>0</v>
      </c>
      <c r="L76" s="2">
        <v>0</v>
      </c>
      <c r="M76" s="2">
        <v>0</v>
      </c>
      <c r="N76" s="2">
        <v>0</v>
      </c>
      <c r="O76" s="2">
        <v>14.75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14.75</v>
      </c>
      <c r="V76" t="s">
        <v>55</v>
      </c>
    </row>
    <row r="77" spans="1:22" hidden="1" x14ac:dyDescent="0.25">
      <c r="A77" t="s">
        <v>8326</v>
      </c>
      <c r="B77" t="s">
        <v>9509</v>
      </c>
      <c r="C77" t="s">
        <v>1</v>
      </c>
      <c r="D77" t="s">
        <v>7706</v>
      </c>
      <c r="E77" t="s">
        <v>9095</v>
      </c>
      <c r="F77" t="s">
        <v>9096</v>
      </c>
      <c r="G77">
        <v>1929</v>
      </c>
      <c r="H77">
        <v>1929</v>
      </c>
      <c r="I77">
        <v>1929</v>
      </c>
      <c r="J77">
        <v>1929</v>
      </c>
      <c r="K77">
        <v>0</v>
      </c>
      <c r="L77" s="2">
        <v>0</v>
      </c>
      <c r="M77" s="2">
        <v>0</v>
      </c>
      <c r="N77" s="2">
        <v>0</v>
      </c>
      <c r="O77" s="2">
        <v>20.5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20.5</v>
      </c>
      <c r="V77" t="s">
        <v>55</v>
      </c>
    </row>
    <row r="78" spans="1:22" hidden="1" x14ac:dyDescent="0.25">
      <c r="A78" t="s">
        <v>8326</v>
      </c>
      <c r="B78" t="s">
        <v>9508</v>
      </c>
      <c r="C78" t="s">
        <v>1</v>
      </c>
      <c r="D78" t="s">
        <v>7706</v>
      </c>
      <c r="E78" t="s">
        <v>9095</v>
      </c>
      <c r="F78" t="s">
        <v>9096</v>
      </c>
      <c r="G78">
        <v>1928</v>
      </c>
      <c r="H78">
        <v>1928</v>
      </c>
      <c r="I78">
        <v>1928</v>
      </c>
      <c r="J78">
        <v>1928</v>
      </c>
      <c r="K78">
        <v>0</v>
      </c>
      <c r="L78" s="2">
        <v>0</v>
      </c>
      <c r="M78" s="2">
        <v>0</v>
      </c>
      <c r="N78" s="2">
        <v>0</v>
      </c>
      <c r="O78" s="2">
        <v>12.25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12.25</v>
      </c>
      <c r="V78" t="s">
        <v>55</v>
      </c>
    </row>
    <row r="79" spans="1:22" hidden="1" x14ac:dyDescent="0.25">
      <c r="A79" t="s">
        <v>8326</v>
      </c>
      <c r="B79" t="s">
        <v>9507</v>
      </c>
      <c r="C79" t="s">
        <v>1</v>
      </c>
      <c r="D79" t="s">
        <v>7706</v>
      </c>
      <c r="E79" t="s">
        <v>9095</v>
      </c>
      <c r="F79" t="s">
        <v>9096</v>
      </c>
      <c r="G79">
        <v>1927</v>
      </c>
      <c r="H79">
        <v>1927</v>
      </c>
      <c r="I79">
        <v>1927</v>
      </c>
      <c r="J79">
        <v>1927</v>
      </c>
      <c r="K79">
        <v>0</v>
      </c>
      <c r="L79" s="2">
        <v>0</v>
      </c>
      <c r="M79" s="2">
        <v>0</v>
      </c>
      <c r="N79" s="2">
        <v>0</v>
      </c>
      <c r="O79" s="2">
        <v>6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6</v>
      </c>
      <c r="V79" t="s">
        <v>55</v>
      </c>
    </row>
    <row r="80" spans="1:22" hidden="1" x14ac:dyDescent="0.25">
      <c r="A80" t="s">
        <v>8326</v>
      </c>
      <c r="B80" t="s">
        <v>9506</v>
      </c>
      <c r="C80" t="s">
        <v>1</v>
      </c>
      <c r="D80" t="s">
        <v>7706</v>
      </c>
      <c r="E80" t="s">
        <v>9095</v>
      </c>
      <c r="F80" t="s">
        <v>9096</v>
      </c>
      <c r="G80">
        <v>1926</v>
      </c>
      <c r="H80">
        <v>1926</v>
      </c>
      <c r="I80">
        <v>1926</v>
      </c>
      <c r="J80">
        <v>1926</v>
      </c>
      <c r="K80">
        <v>0</v>
      </c>
      <c r="L80" s="2">
        <v>0</v>
      </c>
      <c r="M80" s="2">
        <v>0</v>
      </c>
      <c r="N80" s="2">
        <v>0</v>
      </c>
      <c r="O80" s="2">
        <v>12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12</v>
      </c>
      <c r="V80" t="s">
        <v>55</v>
      </c>
    </row>
    <row r="81" spans="1:22" hidden="1" x14ac:dyDescent="0.25">
      <c r="A81" t="s">
        <v>8326</v>
      </c>
      <c r="B81" t="s">
        <v>9505</v>
      </c>
      <c r="C81" t="s">
        <v>1</v>
      </c>
      <c r="D81" t="s">
        <v>7706</v>
      </c>
      <c r="E81" t="s">
        <v>9095</v>
      </c>
      <c r="F81" t="s">
        <v>9096</v>
      </c>
      <c r="G81">
        <v>1925</v>
      </c>
      <c r="H81">
        <v>1925</v>
      </c>
      <c r="I81">
        <v>1925</v>
      </c>
      <c r="J81">
        <v>1925</v>
      </c>
      <c r="K81">
        <v>0</v>
      </c>
      <c r="L81" s="2">
        <v>0</v>
      </c>
      <c r="M81" s="2">
        <v>0</v>
      </c>
      <c r="N81" s="2">
        <v>0</v>
      </c>
      <c r="O81" s="2">
        <v>12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12</v>
      </c>
      <c r="V81" t="s">
        <v>55</v>
      </c>
    </row>
    <row r="82" spans="1:22" hidden="1" x14ac:dyDescent="0.25">
      <c r="A82" t="s">
        <v>8326</v>
      </c>
      <c r="B82" t="s">
        <v>9505</v>
      </c>
      <c r="C82" t="s">
        <v>1</v>
      </c>
      <c r="D82" t="s">
        <v>7706</v>
      </c>
      <c r="E82" t="s">
        <v>9095</v>
      </c>
      <c r="F82" t="s">
        <v>9096</v>
      </c>
      <c r="G82">
        <v>1924</v>
      </c>
      <c r="H82">
        <v>1924</v>
      </c>
      <c r="I82">
        <v>1924</v>
      </c>
      <c r="J82">
        <v>1924</v>
      </c>
      <c r="K82">
        <v>0</v>
      </c>
      <c r="L82" s="2">
        <v>0</v>
      </c>
      <c r="M82" s="2">
        <v>0</v>
      </c>
      <c r="N82" s="2">
        <v>0</v>
      </c>
      <c r="O82" s="2">
        <v>31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31</v>
      </c>
      <c r="V82" t="s">
        <v>55</v>
      </c>
    </row>
    <row r="83" spans="1:22" hidden="1" x14ac:dyDescent="0.25">
      <c r="A83" t="s">
        <v>8326</v>
      </c>
      <c r="B83" t="s">
        <v>9504</v>
      </c>
      <c r="C83" t="s">
        <v>1</v>
      </c>
      <c r="D83" t="s">
        <v>7706</v>
      </c>
      <c r="E83" t="s">
        <v>9095</v>
      </c>
      <c r="F83" t="s">
        <v>9096</v>
      </c>
      <c r="G83">
        <v>1923</v>
      </c>
      <c r="H83">
        <v>1923</v>
      </c>
      <c r="I83">
        <v>1923</v>
      </c>
      <c r="J83">
        <v>1923</v>
      </c>
      <c r="K83">
        <v>0</v>
      </c>
      <c r="L83" s="2">
        <v>0</v>
      </c>
      <c r="M83" s="2">
        <v>0</v>
      </c>
      <c r="N83" s="2">
        <v>0</v>
      </c>
      <c r="O83" s="2">
        <v>5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5</v>
      </c>
      <c r="V83" t="s">
        <v>55</v>
      </c>
    </row>
    <row r="84" spans="1:22" hidden="1" x14ac:dyDescent="0.25">
      <c r="A84" t="s">
        <v>8326</v>
      </c>
      <c r="B84" t="s">
        <v>9503</v>
      </c>
      <c r="C84" t="s">
        <v>1</v>
      </c>
      <c r="D84" t="s">
        <v>7706</v>
      </c>
      <c r="E84" t="s">
        <v>9095</v>
      </c>
      <c r="F84" t="s">
        <v>9096</v>
      </c>
      <c r="G84">
        <v>1922</v>
      </c>
      <c r="H84">
        <v>1922</v>
      </c>
      <c r="I84">
        <v>1922</v>
      </c>
      <c r="J84">
        <v>1922</v>
      </c>
      <c r="K84">
        <v>0</v>
      </c>
      <c r="L84" s="2">
        <v>0</v>
      </c>
      <c r="M84" s="2">
        <v>0</v>
      </c>
      <c r="N84" s="2">
        <v>0</v>
      </c>
      <c r="O84" s="2">
        <v>18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18</v>
      </c>
      <c r="V84" t="s">
        <v>55</v>
      </c>
    </row>
    <row r="85" spans="1:22" hidden="1" x14ac:dyDescent="0.25">
      <c r="A85" t="s">
        <v>8326</v>
      </c>
      <c r="B85" t="s">
        <v>9502</v>
      </c>
      <c r="C85" t="s">
        <v>1</v>
      </c>
      <c r="D85" t="s">
        <v>7706</v>
      </c>
      <c r="E85" t="s">
        <v>9095</v>
      </c>
      <c r="F85" t="s">
        <v>9096</v>
      </c>
      <c r="G85">
        <v>1921</v>
      </c>
      <c r="H85">
        <v>1921</v>
      </c>
      <c r="I85">
        <v>1921</v>
      </c>
      <c r="J85">
        <v>1921</v>
      </c>
      <c r="K85">
        <v>0</v>
      </c>
      <c r="L85" s="2">
        <v>0</v>
      </c>
      <c r="M85" s="2">
        <v>0</v>
      </c>
      <c r="N85" s="2">
        <v>0</v>
      </c>
      <c r="O85" s="2">
        <v>11.5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11.5</v>
      </c>
      <c r="V85" t="s">
        <v>55</v>
      </c>
    </row>
    <row r="86" spans="1:22" hidden="1" x14ac:dyDescent="0.25">
      <c r="A86" t="s">
        <v>8326</v>
      </c>
      <c r="B86" t="s">
        <v>9501</v>
      </c>
      <c r="C86" t="s">
        <v>1</v>
      </c>
      <c r="D86" t="s">
        <v>7706</v>
      </c>
      <c r="E86" t="s">
        <v>9095</v>
      </c>
      <c r="F86" t="s">
        <v>9096</v>
      </c>
      <c r="G86">
        <v>1920</v>
      </c>
      <c r="H86">
        <v>1920</v>
      </c>
      <c r="I86">
        <v>1920</v>
      </c>
      <c r="J86">
        <v>1920</v>
      </c>
      <c r="K86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t="s">
        <v>55</v>
      </c>
    </row>
    <row r="87" spans="1:22" hidden="1" x14ac:dyDescent="0.25">
      <c r="A87" t="s">
        <v>8326</v>
      </c>
      <c r="B87" t="s">
        <v>9501</v>
      </c>
      <c r="C87" t="s">
        <v>1</v>
      </c>
      <c r="D87" t="s">
        <v>7706</v>
      </c>
      <c r="E87" t="s">
        <v>9095</v>
      </c>
      <c r="F87" t="s">
        <v>9096</v>
      </c>
      <c r="G87">
        <v>1919</v>
      </c>
      <c r="H87">
        <v>1919</v>
      </c>
      <c r="I87">
        <v>1919</v>
      </c>
      <c r="J87">
        <v>1919</v>
      </c>
      <c r="K87">
        <v>0</v>
      </c>
      <c r="L87" s="2">
        <v>0</v>
      </c>
      <c r="M87" s="2">
        <v>0</v>
      </c>
      <c r="N87" s="2">
        <v>0</v>
      </c>
      <c r="O87" s="2">
        <v>5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5</v>
      </c>
      <c r="V87" t="s">
        <v>55</v>
      </c>
    </row>
    <row r="88" spans="1:22" hidden="1" x14ac:dyDescent="0.25">
      <c r="A88" t="s">
        <v>8326</v>
      </c>
      <c r="B88" t="s">
        <v>9501</v>
      </c>
      <c r="C88" t="s">
        <v>1</v>
      </c>
      <c r="D88" t="s">
        <v>7706</v>
      </c>
      <c r="E88" t="s">
        <v>9095</v>
      </c>
      <c r="F88" t="s">
        <v>9096</v>
      </c>
      <c r="G88">
        <v>1918</v>
      </c>
      <c r="H88">
        <v>1918</v>
      </c>
      <c r="I88">
        <v>1918</v>
      </c>
      <c r="J88">
        <v>1918</v>
      </c>
      <c r="K88">
        <v>0</v>
      </c>
      <c r="L88" s="2">
        <v>0</v>
      </c>
      <c r="M88" s="2">
        <v>0</v>
      </c>
      <c r="N88" s="2">
        <v>0</v>
      </c>
      <c r="O88" s="2">
        <v>21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21</v>
      </c>
      <c r="V88" t="s">
        <v>55</v>
      </c>
    </row>
    <row r="89" spans="1:22" hidden="1" x14ac:dyDescent="0.25">
      <c r="A89" t="s">
        <v>8326</v>
      </c>
      <c r="B89" t="s">
        <v>9500</v>
      </c>
      <c r="C89" t="s">
        <v>1</v>
      </c>
      <c r="D89" t="s">
        <v>7706</v>
      </c>
      <c r="E89" t="s">
        <v>9095</v>
      </c>
      <c r="F89" t="s">
        <v>9096</v>
      </c>
      <c r="G89">
        <v>1917</v>
      </c>
      <c r="H89">
        <v>1917</v>
      </c>
      <c r="I89">
        <v>1917</v>
      </c>
      <c r="J89">
        <v>1917</v>
      </c>
      <c r="K89">
        <v>0</v>
      </c>
      <c r="L89" s="2">
        <v>0</v>
      </c>
      <c r="M89" s="2">
        <v>0</v>
      </c>
      <c r="N89" s="2">
        <v>0</v>
      </c>
      <c r="O89" s="2">
        <v>42.75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42.75</v>
      </c>
      <c r="V89" t="s">
        <v>55</v>
      </c>
    </row>
    <row r="90" spans="1:22" hidden="1" x14ac:dyDescent="0.25">
      <c r="A90" t="s">
        <v>8325</v>
      </c>
      <c r="B90" t="s">
        <v>9498</v>
      </c>
      <c r="C90" t="s">
        <v>1</v>
      </c>
      <c r="D90" t="s">
        <v>7706</v>
      </c>
      <c r="E90" t="s">
        <v>9095</v>
      </c>
      <c r="F90" t="s">
        <v>9096</v>
      </c>
      <c r="G90">
        <v>1916</v>
      </c>
      <c r="H90">
        <v>1916</v>
      </c>
      <c r="I90">
        <v>1916</v>
      </c>
      <c r="J90">
        <v>1916</v>
      </c>
      <c r="K90">
        <v>0</v>
      </c>
      <c r="L90" s="2">
        <v>0</v>
      </c>
      <c r="M90" s="2">
        <v>0</v>
      </c>
      <c r="N90" s="2">
        <v>0</v>
      </c>
      <c r="O90" s="2">
        <v>13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13</v>
      </c>
      <c r="V90" t="s">
        <v>55</v>
      </c>
    </row>
    <row r="91" spans="1:22" hidden="1" x14ac:dyDescent="0.25">
      <c r="A91" t="s">
        <v>8325</v>
      </c>
      <c r="B91" t="s">
        <v>9497</v>
      </c>
      <c r="C91" t="s">
        <v>1</v>
      </c>
      <c r="D91" t="s">
        <v>7706</v>
      </c>
      <c r="E91" t="s">
        <v>9095</v>
      </c>
      <c r="F91" t="s">
        <v>9096</v>
      </c>
      <c r="G91">
        <v>1915</v>
      </c>
      <c r="H91">
        <v>1915</v>
      </c>
      <c r="I91">
        <v>1915</v>
      </c>
      <c r="J91">
        <v>1915</v>
      </c>
      <c r="K91">
        <v>0</v>
      </c>
      <c r="L91" s="2">
        <v>0</v>
      </c>
      <c r="M91" s="2">
        <v>0</v>
      </c>
      <c r="N91" s="2">
        <v>0</v>
      </c>
      <c r="O91" s="2">
        <v>13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13</v>
      </c>
      <c r="V91" t="s">
        <v>55</v>
      </c>
    </row>
    <row r="92" spans="1:22" hidden="1" x14ac:dyDescent="0.25">
      <c r="A92" t="s">
        <v>8325</v>
      </c>
      <c r="B92" t="s">
        <v>9496</v>
      </c>
      <c r="C92" t="s">
        <v>1</v>
      </c>
      <c r="D92" t="s">
        <v>7706</v>
      </c>
      <c r="E92" t="s">
        <v>9095</v>
      </c>
      <c r="F92" t="s">
        <v>9096</v>
      </c>
      <c r="G92">
        <v>1914</v>
      </c>
      <c r="H92">
        <v>1914</v>
      </c>
      <c r="I92">
        <v>1914</v>
      </c>
      <c r="J92">
        <v>1914</v>
      </c>
      <c r="K92">
        <v>0</v>
      </c>
      <c r="L92" s="2">
        <v>0</v>
      </c>
      <c r="M92" s="2">
        <v>0</v>
      </c>
      <c r="N92" s="2">
        <v>0</v>
      </c>
      <c r="O92" s="2">
        <v>3.5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3.5</v>
      </c>
      <c r="V92" t="s">
        <v>55</v>
      </c>
    </row>
    <row r="93" spans="1:22" hidden="1" x14ac:dyDescent="0.25">
      <c r="A93" t="s">
        <v>8325</v>
      </c>
      <c r="B93" t="s">
        <v>9495</v>
      </c>
      <c r="C93" t="s">
        <v>1</v>
      </c>
      <c r="D93" t="s">
        <v>7706</v>
      </c>
      <c r="E93" t="s">
        <v>9095</v>
      </c>
      <c r="F93" t="s">
        <v>9096</v>
      </c>
      <c r="G93">
        <v>1913</v>
      </c>
      <c r="H93">
        <v>1913</v>
      </c>
      <c r="I93">
        <v>1913</v>
      </c>
      <c r="J93">
        <v>1913</v>
      </c>
      <c r="K93">
        <v>0</v>
      </c>
      <c r="L93" s="2">
        <v>0</v>
      </c>
      <c r="M93" s="2">
        <v>0</v>
      </c>
      <c r="N93" s="2">
        <v>0</v>
      </c>
      <c r="O93" s="2">
        <v>30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30</v>
      </c>
      <c r="V93" t="s">
        <v>55</v>
      </c>
    </row>
    <row r="94" spans="1:22" hidden="1" x14ac:dyDescent="0.25">
      <c r="A94" t="s">
        <v>8325</v>
      </c>
      <c r="B94" t="s">
        <v>9494</v>
      </c>
      <c r="C94" t="s">
        <v>1</v>
      </c>
      <c r="D94" t="s">
        <v>7706</v>
      </c>
      <c r="E94" t="s">
        <v>9095</v>
      </c>
      <c r="F94" t="s">
        <v>9096</v>
      </c>
      <c r="G94">
        <v>1912</v>
      </c>
      <c r="H94">
        <v>1912</v>
      </c>
      <c r="I94">
        <v>1912</v>
      </c>
      <c r="J94">
        <v>1912</v>
      </c>
      <c r="K94">
        <v>0</v>
      </c>
      <c r="L94" s="2">
        <v>0</v>
      </c>
      <c r="M94" s="2">
        <v>0</v>
      </c>
      <c r="N94" s="2">
        <v>0</v>
      </c>
      <c r="O94" s="2">
        <v>18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18</v>
      </c>
      <c r="V94" t="s">
        <v>55</v>
      </c>
    </row>
    <row r="95" spans="1:22" hidden="1" x14ac:dyDescent="0.25">
      <c r="A95" t="s">
        <v>8325</v>
      </c>
      <c r="B95" t="s">
        <v>9494</v>
      </c>
      <c r="C95" t="s">
        <v>1</v>
      </c>
      <c r="D95" t="s">
        <v>7706</v>
      </c>
      <c r="E95" t="s">
        <v>9095</v>
      </c>
      <c r="F95" t="s">
        <v>9096</v>
      </c>
      <c r="G95">
        <v>1911</v>
      </c>
      <c r="H95">
        <v>1911</v>
      </c>
      <c r="I95">
        <v>1911</v>
      </c>
      <c r="J95">
        <v>1911</v>
      </c>
      <c r="K95">
        <v>0</v>
      </c>
      <c r="L95" s="2">
        <v>0</v>
      </c>
      <c r="M95" s="2">
        <v>0</v>
      </c>
      <c r="N95" s="2">
        <v>0</v>
      </c>
      <c r="O95" s="2">
        <v>18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18</v>
      </c>
      <c r="V95" t="s">
        <v>55</v>
      </c>
    </row>
    <row r="96" spans="1:22" hidden="1" x14ac:dyDescent="0.25">
      <c r="A96" t="s">
        <v>8325</v>
      </c>
      <c r="B96" t="s">
        <v>9494</v>
      </c>
      <c r="C96" t="s">
        <v>1</v>
      </c>
      <c r="D96" t="s">
        <v>7706</v>
      </c>
      <c r="E96" t="s">
        <v>9095</v>
      </c>
      <c r="F96" t="s">
        <v>9096</v>
      </c>
      <c r="G96">
        <v>1910</v>
      </c>
      <c r="H96">
        <v>1910</v>
      </c>
      <c r="I96">
        <v>1910</v>
      </c>
      <c r="J96">
        <v>1910</v>
      </c>
      <c r="K96">
        <v>0</v>
      </c>
      <c r="L96" s="2">
        <v>0</v>
      </c>
      <c r="M96" s="2">
        <v>0</v>
      </c>
      <c r="N96" s="2">
        <v>0</v>
      </c>
      <c r="O96" s="2">
        <v>25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25</v>
      </c>
      <c r="V96" t="s">
        <v>55</v>
      </c>
    </row>
    <row r="97" spans="1:22" hidden="1" x14ac:dyDescent="0.25">
      <c r="A97" t="s">
        <v>8325</v>
      </c>
      <c r="B97" t="s">
        <v>9493</v>
      </c>
      <c r="C97" t="s">
        <v>1</v>
      </c>
      <c r="D97" t="s">
        <v>7706</v>
      </c>
      <c r="E97" t="s">
        <v>9095</v>
      </c>
      <c r="F97" t="s">
        <v>9096</v>
      </c>
      <c r="G97">
        <v>1909</v>
      </c>
      <c r="H97">
        <v>1909</v>
      </c>
      <c r="I97">
        <v>1909</v>
      </c>
      <c r="J97">
        <v>1909</v>
      </c>
      <c r="K97">
        <v>0</v>
      </c>
      <c r="L97" s="2">
        <v>0</v>
      </c>
      <c r="M97" s="2">
        <v>0</v>
      </c>
      <c r="N97" s="2">
        <v>0</v>
      </c>
      <c r="O97" s="2">
        <v>4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4</v>
      </c>
      <c r="V97" t="s">
        <v>55</v>
      </c>
    </row>
    <row r="98" spans="1:22" hidden="1" x14ac:dyDescent="0.25">
      <c r="A98" t="s">
        <v>8325</v>
      </c>
      <c r="B98" t="s">
        <v>9492</v>
      </c>
      <c r="C98" t="s">
        <v>1</v>
      </c>
      <c r="D98" t="s">
        <v>7706</v>
      </c>
      <c r="E98" t="s">
        <v>9095</v>
      </c>
      <c r="F98" t="s">
        <v>9096</v>
      </c>
      <c r="G98">
        <v>1908</v>
      </c>
      <c r="H98">
        <v>1908</v>
      </c>
      <c r="I98">
        <v>1908</v>
      </c>
      <c r="J98">
        <v>1908</v>
      </c>
      <c r="K98">
        <v>0</v>
      </c>
      <c r="L98" s="2">
        <v>0</v>
      </c>
      <c r="M98" s="2">
        <v>0</v>
      </c>
      <c r="N98" s="2">
        <v>0</v>
      </c>
      <c r="O98" s="2">
        <v>16.5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16.5</v>
      </c>
      <c r="V98" t="s">
        <v>55</v>
      </c>
    </row>
    <row r="99" spans="1:22" hidden="1" x14ac:dyDescent="0.25">
      <c r="A99" t="s">
        <v>8325</v>
      </c>
      <c r="B99" t="s">
        <v>9491</v>
      </c>
      <c r="C99" t="s">
        <v>1</v>
      </c>
      <c r="D99" t="s">
        <v>7706</v>
      </c>
      <c r="E99" t="s">
        <v>9095</v>
      </c>
      <c r="F99" t="s">
        <v>9096</v>
      </c>
      <c r="G99">
        <v>1907</v>
      </c>
      <c r="H99">
        <v>1907</v>
      </c>
      <c r="I99">
        <v>1907</v>
      </c>
      <c r="J99">
        <v>1907</v>
      </c>
      <c r="K99">
        <v>0</v>
      </c>
      <c r="L99" s="2">
        <v>0</v>
      </c>
      <c r="M99" s="2">
        <v>0</v>
      </c>
      <c r="N99" s="2">
        <v>0</v>
      </c>
      <c r="O99" s="2">
        <v>2.5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2.5</v>
      </c>
      <c r="V99" t="s">
        <v>55</v>
      </c>
    </row>
    <row r="100" spans="1:22" hidden="1" x14ac:dyDescent="0.25">
      <c r="A100" t="s">
        <v>8325</v>
      </c>
      <c r="B100" t="s">
        <v>9490</v>
      </c>
      <c r="C100" t="s">
        <v>1</v>
      </c>
      <c r="D100" t="s">
        <v>7706</v>
      </c>
      <c r="E100" t="s">
        <v>9095</v>
      </c>
      <c r="F100" t="s">
        <v>9096</v>
      </c>
      <c r="G100">
        <v>1906</v>
      </c>
      <c r="H100">
        <v>1906</v>
      </c>
      <c r="I100">
        <v>1906</v>
      </c>
      <c r="J100">
        <v>1906</v>
      </c>
      <c r="K100">
        <v>0</v>
      </c>
      <c r="L100" s="2">
        <v>0</v>
      </c>
      <c r="M100" s="2">
        <v>0</v>
      </c>
      <c r="N100" s="2">
        <v>0</v>
      </c>
      <c r="O100" s="2">
        <v>19.5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19.5</v>
      </c>
      <c r="V100" t="s">
        <v>55</v>
      </c>
    </row>
    <row r="101" spans="1:22" hidden="1" x14ac:dyDescent="0.25">
      <c r="A101" t="s">
        <v>8325</v>
      </c>
      <c r="B101" s="21" t="s">
        <v>9489</v>
      </c>
      <c r="C101" t="s">
        <v>1</v>
      </c>
      <c r="D101" t="s">
        <v>7706</v>
      </c>
      <c r="E101" t="s">
        <v>9095</v>
      </c>
      <c r="F101" t="s">
        <v>9096</v>
      </c>
      <c r="G101">
        <v>1905</v>
      </c>
      <c r="H101">
        <v>1905</v>
      </c>
      <c r="I101">
        <v>1905</v>
      </c>
      <c r="J101">
        <v>1905</v>
      </c>
      <c r="K101">
        <v>0</v>
      </c>
      <c r="L101" s="2">
        <v>0</v>
      </c>
      <c r="M101" s="2">
        <v>0</v>
      </c>
      <c r="N101" s="2">
        <v>0</v>
      </c>
      <c r="O101" s="2">
        <v>26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26</v>
      </c>
      <c r="V101" t="s">
        <v>55</v>
      </c>
    </row>
    <row r="102" spans="1:22" hidden="1" x14ac:dyDescent="0.25">
      <c r="A102" t="s">
        <v>8325</v>
      </c>
      <c r="B102" t="s">
        <v>9488</v>
      </c>
      <c r="C102" t="s">
        <v>1</v>
      </c>
      <c r="D102" t="s">
        <v>7706</v>
      </c>
      <c r="E102" t="s">
        <v>9095</v>
      </c>
      <c r="F102" t="s">
        <v>9096</v>
      </c>
      <c r="G102">
        <v>1904</v>
      </c>
      <c r="H102">
        <v>1904</v>
      </c>
      <c r="I102">
        <v>1904</v>
      </c>
      <c r="J102">
        <v>1904</v>
      </c>
      <c r="K102">
        <v>0</v>
      </c>
      <c r="L102" s="2">
        <v>0</v>
      </c>
      <c r="M102" s="2">
        <v>0</v>
      </c>
      <c r="N102" s="2">
        <v>0</v>
      </c>
      <c r="O102" s="2">
        <v>17.25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17.25</v>
      </c>
      <c r="V102" t="s">
        <v>55</v>
      </c>
    </row>
    <row r="103" spans="1:22" hidden="1" x14ac:dyDescent="0.25">
      <c r="A103" t="s">
        <v>8325</v>
      </c>
      <c r="B103" t="s">
        <v>9487</v>
      </c>
      <c r="C103" t="s">
        <v>1</v>
      </c>
      <c r="D103" t="s">
        <v>7706</v>
      </c>
      <c r="E103" t="s">
        <v>9095</v>
      </c>
      <c r="F103" t="s">
        <v>9096</v>
      </c>
      <c r="G103">
        <v>1903</v>
      </c>
      <c r="H103">
        <v>1903</v>
      </c>
      <c r="I103">
        <v>1903</v>
      </c>
      <c r="J103">
        <v>1903</v>
      </c>
      <c r="K103">
        <v>0</v>
      </c>
      <c r="L103" s="2">
        <v>0</v>
      </c>
      <c r="M103" s="2">
        <v>0</v>
      </c>
      <c r="N103" s="2">
        <v>0</v>
      </c>
      <c r="O103" s="2">
        <v>15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15</v>
      </c>
      <c r="V103" t="s">
        <v>55</v>
      </c>
    </row>
    <row r="104" spans="1:22" hidden="1" x14ac:dyDescent="0.25">
      <c r="A104" t="s">
        <v>8325</v>
      </c>
      <c r="B104" t="s">
        <v>9486</v>
      </c>
      <c r="C104" t="s">
        <v>1</v>
      </c>
      <c r="D104" t="s">
        <v>7706</v>
      </c>
      <c r="E104" t="s">
        <v>9095</v>
      </c>
      <c r="F104" t="s">
        <v>9096</v>
      </c>
      <c r="G104">
        <v>1902</v>
      </c>
      <c r="H104">
        <v>1902</v>
      </c>
      <c r="I104">
        <v>1902</v>
      </c>
      <c r="J104">
        <v>1902</v>
      </c>
      <c r="K104">
        <v>0</v>
      </c>
      <c r="L104" s="2">
        <v>0</v>
      </c>
      <c r="M104" s="2">
        <v>0</v>
      </c>
      <c r="N104" s="2">
        <v>0</v>
      </c>
      <c r="O104" s="2">
        <v>16.5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16.5</v>
      </c>
      <c r="V104" t="s">
        <v>55</v>
      </c>
    </row>
    <row r="105" spans="1:22" hidden="1" x14ac:dyDescent="0.25">
      <c r="A105" t="s">
        <v>8325</v>
      </c>
      <c r="B105" t="s">
        <v>9485</v>
      </c>
      <c r="C105" t="s">
        <v>1</v>
      </c>
      <c r="D105" t="s">
        <v>7706</v>
      </c>
      <c r="E105" t="s">
        <v>9095</v>
      </c>
      <c r="F105" t="s">
        <v>9096</v>
      </c>
      <c r="G105">
        <v>1901</v>
      </c>
      <c r="H105">
        <v>1901</v>
      </c>
      <c r="I105">
        <v>1901</v>
      </c>
      <c r="J105">
        <v>1901</v>
      </c>
      <c r="K105">
        <v>0</v>
      </c>
      <c r="L105" s="2">
        <v>0</v>
      </c>
      <c r="M105" s="2">
        <v>0</v>
      </c>
      <c r="N105" s="2">
        <v>0</v>
      </c>
      <c r="O105" s="2">
        <v>2.5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2.5</v>
      </c>
      <c r="V105" t="s">
        <v>55</v>
      </c>
    </row>
    <row r="106" spans="1:22" hidden="1" x14ac:dyDescent="0.25">
      <c r="A106" t="s">
        <v>8325</v>
      </c>
      <c r="B106" t="s">
        <v>9484</v>
      </c>
      <c r="C106" t="s">
        <v>1</v>
      </c>
      <c r="D106" t="s">
        <v>7706</v>
      </c>
      <c r="E106" t="s">
        <v>9095</v>
      </c>
      <c r="F106" t="s">
        <v>9096</v>
      </c>
      <c r="G106">
        <v>1900</v>
      </c>
      <c r="H106">
        <v>1900</v>
      </c>
      <c r="I106">
        <v>1900</v>
      </c>
      <c r="J106">
        <v>1900</v>
      </c>
      <c r="K106">
        <v>0</v>
      </c>
      <c r="L106" s="2">
        <v>0</v>
      </c>
      <c r="M106" s="2">
        <v>0</v>
      </c>
      <c r="N106" s="2">
        <v>0</v>
      </c>
      <c r="O106" s="2">
        <v>2.5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2.5</v>
      </c>
      <c r="V106" t="s">
        <v>55</v>
      </c>
    </row>
    <row r="107" spans="1:22" hidden="1" x14ac:dyDescent="0.25">
      <c r="A107" t="s">
        <v>8325</v>
      </c>
      <c r="B107" t="s">
        <v>9483</v>
      </c>
      <c r="C107" t="s">
        <v>1</v>
      </c>
      <c r="D107" t="s">
        <v>7706</v>
      </c>
      <c r="E107" t="s">
        <v>9095</v>
      </c>
      <c r="F107" t="s">
        <v>9096</v>
      </c>
      <c r="G107">
        <v>1899</v>
      </c>
      <c r="H107">
        <v>1899</v>
      </c>
      <c r="I107">
        <v>1899</v>
      </c>
      <c r="J107">
        <v>1899</v>
      </c>
      <c r="K107">
        <v>0</v>
      </c>
      <c r="L107" s="2">
        <v>0</v>
      </c>
      <c r="M107" s="2">
        <v>0</v>
      </c>
      <c r="N107" s="2">
        <v>0</v>
      </c>
      <c r="O107" s="2">
        <v>7.25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7.25</v>
      </c>
      <c r="V107" t="s">
        <v>55</v>
      </c>
    </row>
    <row r="108" spans="1:22" hidden="1" x14ac:dyDescent="0.25">
      <c r="A108" t="s">
        <v>8325</v>
      </c>
      <c r="B108" t="s">
        <v>9482</v>
      </c>
      <c r="C108" t="s">
        <v>1</v>
      </c>
      <c r="D108" t="s">
        <v>7706</v>
      </c>
      <c r="E108" t="s">
        <v>9095</v>
      </c>
      <c r="F108" t="s">
        <v>9096</v>
      </c>
      <c r="G108">
        <v>1898</v>
      </c>
      <c r="H108">
        <v>1898</v>
      </c>
      <c r="I108">
        <v>1898</v>
      </c>
      <c r="J108">
        <v>1898</v>
      </c>
      <c r="K108">
        <v>0</v>
      </c>
      <c r="L108" s="2">
        <v>0</v>
      </c>
      <c r="M108" s="2">
        <v>0</v>
      </c>
      <c r="N108" s="2">
        <v>0</v>
      </c>
      <c r="O108" s="2">
        <v>18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18</v>
      </c>
      <c r="V108" t="s">
        <v>55</v>
      </c>
    </row>
    <row r="109" spans="1:22" hidden="1" x14ac:dyDescent="0.25">
      <c r="A109" t="s">
        <v>8325</v>
      </c>
      <c r="B109" t="s">
        <v>9481</v>
      </c>
      <c r="C109" t="s">
        <v>1</v>
      </c>
      <c r="D109" t="s">
        <v>7706</v>
      </c>
      <c r="E109" t="s">
        <v>9095</v>
      </c>
      <c r="F109" t="s">
        <v>9096</v>
      </c>
      <c r="G109">
        <v>1897</v>
      </c>
      <c r="H109">
        <v>1897</v>
      </c>
      <c r="I109">
        <v>1897</v>
      </c>
      <c r="J109">
        <v>1897</v>
      </c>
      <c r="K109">
        <v>0</v>
      </c>
      <c r="L109" s="2">
        <v>0</v>
      </c>
      <c r="M109" s="2">
        <v>0</v>
      </c>
      <c r="N109" s="2">
        <v>0</v>
      </c>
      <c r="O109" s="2">
        <v>11.5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11.5</v>
      </c>
      <c r="V109" t="s">
        <v>55</v>
      </c>
    </row>
    <row r="110" spans="1:22" hidden="1" x14ac:dyDescent="0.25">
      <c r="A110" t="s">
        <v>8324</v>
      </c>
      <c r="B110" t="s">
        <v>9478</v>
      </c>
      <c r="C110" t="s">
        <v>1</v>
      </c>
      <c r="D110" t="s">
        <v>7706</v>
      </c>
      <c r="E110" t="s">
        <v>9095</v>
      </c>
      <c r="F110" t="s">
        <v>9096</v>
      </c>
      <c r="G110">
        <v>1896</v>
      </c>
      <c r="H110">
        <v>1896</v>
      </c>
      <c r="I110">
        <v>1896</v>
      </c>
      <c r="J110">
        <v>1896</v>
      </c>
      <c r="K110">
        <v>0</v>
      </c>
      <c r="L110" s="2">
        <v>0</v>
      </c>
      <c r="M110" s="2">
        <v>0</v>
      </c>
      <c r="N110" s="2">
        <v>0</v>
      </c>
      <c r="O110" s="2">
        <v>20.25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20.25</v>
      </c>
      <c r="V110" t="s">
        <v>55</v>
      </c>
    </row>
    <row r="111" spans="1:22" hidden="1" x14ac:dyDescent="0.25">
      <c r="A111" t="s">
        <v>8324</v>
      </c>
      <c r="B111" t="s">
        <v>9477</v>
      </c>
      <c r="C111" t="s">
        <v>1</v>
      </c>
      <c r="D111" t="s">
        <v>7706</v>
      </c>
      <c r="E111" t="s">
        <v>9095</v>
      </c>
      <c r="F111" t="s">
        <v>9096</v>
      </c>
      <c r="G111">
        <v>1895</v>
      </c>
      <c r="H111">
        <v>1895</v>
      </c>
      <c r="I111">
        <v>1895</v>
      </c>
      <c r="J111">
        <v>1895</v>
      </c>
      <c r="K111">
        <v>0</v>
      </c>
      <c r="L111" s="2">
        <v>0</v>
      </c>
      <c r="M111" s="2">
        <v>0</v>
      </c>
      <c r="N111" s="2">
        <v>0</v>
      </c>
      <c r="O111" s="2">
        <v>11.5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11.5</v>
      </c>
      <c r="V111" t="s">
        <v>55</v>
      </c>
    </row>
    <row r="112" spans="1:22" hidden="1" x14ac:dyDescent="0.25">
      <c r="A112" t="s">
        <v>8324</v>
      </c>
      <c r="B112" t="s">
        <v>9476</v>
      </c>
      <c r="C112" t="s">
        <v>1</v>
      </c>
      <c r="D112" t="s">
        <v>7706</v>
      </c>
      <c r="E112" t="s">
        <v>9095</v>
      </c>
      <c r="F112" t="s">
        <v>9096</v>
      </c>
      <c r="G112">
        <v>1894</v>
      </c>
      <c r="H112">
        <v>1894</v>
      </c>
      <c r="I112">
        <v>1894</v>
      </c>
      <c r="J112">
        <v>1894</v>
      </c>
      <c r="K112">
        <v>0</v>
      </c>
      <c r="L112" s="2">
        <v>0</v>
      </c>
      <c r="M112" s="2">
        <v>0</v>
      </c>
      <c r="N112" s="2">
        <v>0</v>
      </c>
      <c r="O112" s="2">
        <v>5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5</v>
      </c>
      <c r="V112" t="s">
        <v>55</v>
      </c>
    </row>
    <row r="113" spans="1:22" hidden="1" x14ac:dyDescent="0.25">
      <c r="A113" t="s">
        <v>8324</v>
      </c>
      <c r="B113" t="s">
        <v>9475</v>
      </c>
      <c r="C113" t="s">
        <v>1</v>
      </c>
      <c r="D113" t="s">
        <v>7706</v>
      </c>
      <c r="E113" t="s">
        <v>9095</v>
      </c>
      <c r="F113" t="s">
        <v>9096</v>
      </c>
      <c r="G113">
        <v>1893</v>
      </c>
      <c r="H113">
        <v>1893</v>
      </c>
      <c r="I113">
        <v>1893</v>
      </c>
      <c r="J113">
        <v>1893</v>
      </c>
      <c r="K113">
        <v>0</v>
      </c>
      <c r="L113" s="2">
        <v>0</v>
      </c>
      <c r="M113" s="2">
        <v>0</v>
      </c>
      <c r="N113" s="2">
        <v>0</v>
      </c>
      <c r="O113" s="2">
        <v>9.75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9.75</v>
      </c>
      <c r="V113" t="s">
        <v>55</v>
      </c>
    </row>
    <row r="114" spans="1:22" hidden="1" x14ac:dyDescent="0.25">
      <c r="A114" t="s">
        <v>8324</v>
      </c>
      <c r="B114" t="s">
        <v>9474</v>
      </c>
      <c r="C114" t="s">
        <v>1</v>
      </c>
      <c r="D114" t="s">
        <v>7706</v>
      </c>
      <c r="E114" t="s">
        <v>9095</v>
      </c>
      <c r="F114" t="s">
        <v>9096</v>
      </c>
      <c r="G114">
        <v>1892</v>
      </c>
      <c r="H114">
        <v>1892</v>
      </c>
      <c r="I114">
        <v>1892</v>
      </c>
      <c r="J114">
        <v>1892</v>
      </c>
      <c r="K114">
        <v>0</v>
      </c>
      <c r="L114" s="2">
        <v>0</v>
      </c>
      <c r="M114" s="2">
        <v>0</v>
      </c>
      <c r="N114" s="2">
        <v>0</v>
      </c>
      <c r="O114" s="2">
        <v>10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10</v>
      </c>
      <c r="V114" t="s">
        <v>55</v>
      </c>
    </row>
    <row r="115" spans="1:22" hidden="1" x14ac:dyDescent="0.25">
      <c r="A115" t="s">
        <v>8324</v>
      </c>
      <c r="B115" t="s">
        <v>9473</v>
      </c>
      <c r="C115" t="s">
        <v>1</v>
      </c>
      <c r="D115" t="s">
        <v>7706</v>
      </c>
      <c r="E115" t="s">
        <v>9095</v>
      </c>
      <c r="F115" t="s">
        <v>9096</v>
      </c>
      <c r="G115">
        <v>1891</v>
      </c>
      <c r="H115">
        <v>1891</v>
      </c>
      <c r="I115">
        <v>1891</v>
      </c>
      <c r="J115">
        <v>1891</v>
      </c>
      <c r="K115">
        <v>0</v>
      </c>
      <c r="L115" s="2">
        <v>0</v>
      </c>
      <c r="M115" s="2">
        <v>0</v>
      </c>
      <c r="N115" s="2">
        <v>0</v>
      </c>
      <c r="O115" s="2">
        <v>6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6</v>
      </c>
      <c r="V115" t="s">
        <v>55</v>
      </c>
    </row>
    <row r="116" spans="1:22" hidden="1" x14ac:dyDescent="0.25">
      <c r="A116" t="s">
        <v>8324</v>
      </c>
      <c r="B116" t="s">
        <v>9472</v>
      </c>
      <c r="C116" t="s">
        <v>1</v>
      </c>
      <c r="D116" t="s">
        <v>7706</v>
      </c>
      <c r="E116" t="s">
        <v>9095</v>
      </c>
      <c r="F116" t="s">
        <v>9096</v>
      </c>
      <c r="G116">
        <v>1890</v>
      </c>
      <c r="H116">
        <v>1890</v>
      </c>
      <c r="I116">
        <v>1890</v>
      </c>
      <c r="J116">
        <v>1890</v>
      </c>
      <c r="K116">
        <v>0</v>
      </c>
      <c r="L116" s="2">
        <v>0</v>
      </c>
      <c r="M116" s="2">
        <v>0</v>
      </c>
      <c r="N116" s="2">
        <v>0</v>
      </c>
      <c r="O116" s="2">
        <v>40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40</v>
      </c>
      <c r="V116" t="s">
        <v>55</v>
      </c>
    </row>
    <row r="117" spans="1:22" hidden="1" x14ac:dyDescent="0.25">
      <c r="A117" t="s">
        <v>8324</v>
      </c>
      <c r="B117" t="s">
        <v>9472</v>
      </c>
      <c r="C117" t="s">
        <v>1</v>
      </c>
      <c r="D117" t="s">
        <v>7706</v>
      </c>
      <c r="E117" t="s">
        <v>9095</v>
      </c>
      <c r="F117" t="s">
        <v>9096</v>
      </c>
      <c r="G117">
        <v>1889</v>
      </c>
      <c r="H117">
        <v>1889</v>
      </c>
      <c r="I117">
        <v>1889</v>
      </c>
      <c r="J117">
        <v>1889</v>
      </c>
      <c r="K117">
        <v>0</v>
      </c>
      <c r="L117" s="2">
        <v>0</v>
      </c>
      <c r="M117" s="2">
        <v>0</v>
      </c>
      <c r="N117" s="2">
        <v>0</v>
      </c>
      <c r="O117" s="2">
        <v>34.25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34.25</v>
      </c>
      <c r="V117" t="s">
        <v>55</v>
      </c>
    </row>
    <row r="118" spans="1:22" hidden="1" x14ac:dyDescent="0.25">
      <c r="A118" t="s">
        <v>8324</v>
      </c>
      <c r="B118" t="s">
        <v>9471</v>
      </c>
      <c r="C118" t="s">
        <v>1</v>
      </c>
      <c r="D118" t="s">
        <v>7706</v>
      </c>
      <c r="E118" t="s">
        <v>9095</v>
      </c>
      <c r="F118" t="s">
        <v>9096</v>
      </c>
      <c r="G118">
        <v>1888</v>
      </c>
      <c r="H118">
        <v>1888</v>
      </c>
      <c r="I118">
        <v>1888</v>
      </c>
      <c r="J118">
        <v>1888</v>
      </c>
      <c r="K118">
        <v>0</v>
      </c>
      <c r="L118" s="2">
        <v>0</v>
      </c>
      <c r="M118" s="2">
        <v>0</v>
      </c>
      <c r="N118" s="2">
        <v>0</v>
      </c>
      <c r="O118" s="2">
        <v>23.5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23.5</v>
      </c>
      <c r="V118" t="s">
        <v>55</v>
      </c>
    </row>
    <row r="119" spans="1:22" hidden="1" x14ac:dyDescent="0.25">
      <c r="A119" t="s">
        <v>8324</v>
      </c>
      <c r="B119" t="s">
        <v>9470</v>
      </c>
      <c r="C119" t="s">
        <v>1</v>
      </c>
      <c r="D119" t="s">
        <v>7706</v>
      </c>
      <c r="E119" t="s">
        <v>9095</v>
      </c>
      <c r="F119" t="s">
        <v>9096</v>
      </c>
      <c r="G119">
        <v>1887</v>
      </c>
      <c r="H119">
        <v>1887</v>
      </c>
      <c r="I119">
        <v>1887</v>
      </c>
      <c r="J119">
        <v>1887</v>
      </c>
      <c r="K119">
        <v>0</v>
      </c>
      <c r="L119" s="2">
        <v>0</v>
      </c>
      <c r="M119" s="2">
        <v>0</v>
      </c>
      <c r="N119" s="2">
        <v>0</v>
      </c>
      <c r="O119" s="2">
        <v>49.75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49.75</v>
      </c>
      <c r="V119" t="s">
        <v>55</v>
      </c>
    </row>
    <row r="120" spans="1:22" hidden="1" x14ac:dyDescent="0.25">
      <c r="A120" t="s">
        <v>8324</v>
      </c>
      <c r="B120" t="s">
        <v>9469</v>
      </c>
      <c r="C120" t="s">
        <v>1</v>
      </c>
      <c r="D120" t="s">
        <v>7706</v>
      </c>
      <c r="E120" t="s">
        <v>9095</v>
      </c>
      <c r="F120" t="s">
        <v>9096</v>
      </c>
      <c r="G120">
        <v>1886</v>
      </c>
      <c r="H120">
        <v>1886</v>
      </c>
      <c r="I120">
        <v>1886</v>
      </c>
      <c r="J120">
        <v>1886</v>
      </c>
      <c r="K120">
        <v>0</v>
      </c>
      <c r="L120" s="2">
        <v>0</v>
      </c>
      <c r="M120" s="2">
        <v>0</v>
      </c>
      <c r="N120" s="2">
        <v>0</v>
      </c>
      <c r="O120" s="2">
        <v>17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17</v>
      </c>
      <c r="V120" t="s">
        <v>55</v>
      </c>
    </row>
    <row r="121" spans="1:22" hidden="1" x14ac:dyDescent="0.25">
      <c r="A121" t="s">
        <v>8324</v>
      </c>
      <c r="B121" t="s">
        <v>9468</v>
      </c>
      <c r="C121" t="s">
        <v>1</v>
      </c>
      <c r="D121" t="s">
        <v>7706</v>
      </c>
      <c r="E121" t="s">
        <v>9095</v>
      </c>
      <c r="F121" t="s">
        <v>9096</v>
      </c>
      <c r="G121">
        <v>1885</v>
      </c>
      <c r="H121">
        <v>1885</v>
      </c>
      <c r="I121">
        <v>1885</v>
      </c>
      <c r="J121">
        <v>1885</v>
      </c>
      <c r="K121">
        <v>0</v>
      </c>
      <c r="L121" s="2">
        <v>0</v>
      </c>
      <c r="M121" s="2">
        <v>0</v>
      </c>
      <c r="N121" s="2">
        <v>0</v>
      </c>
      <c r="O121" s="2">
        <v>2.5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2.5</v>
      </c>
      <c r="V121" t="s">
        <v>55</v>
      </c>
    </row>
    <row r="122" spans="1:22" hidden="1" x14ac:dyDescent="0.25">
      <c r="A122" t="s">
        <v>8324</v>
      </c>
      <c r="B122" t="s">
        <v>9467</v>
      </c>
      <c r="C122" t="s">
        <v>1</v>
      </c>
      <c r="D122" t="s">
        <v>7706</v>
      </c>
      <c r="E122" t="s">
        <v>9095</v>
      </c>
      <c r="F122" t="s">
        <v>9096</v>
      </c>
      <c r="G122">
        <v>1884</v>
      </c>
      <c r="H122">
        <v>1884</v>
      </c>
      <c r="I122">
        <v>1884</v>
      </c>
      <c r="J122">
        <v>1884</v>
      </c>
      <c r="K122">
        <v>0</v>
      </c>
      <c r="L122" s="2">
        <v>0</v>
      </c>
      <c r="M122" s="2">
        <v>0</v>
      </c>
      <c r="N122" s="2">
        <v>0</v>
      </c>
      <c r="O122" s="2">
        <v>15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15</v>
      </c>
      <c r="V122" t="s">
        <v>55</v>
      </c>
    </row>
    <row r="123" spans="1:22" hidden="1" x14ac:dyDescent="0.25">
      <c r="A123" t="s">
        <v>8324</v>
      </c>
      <c r="B123" t="s">
        <v>9466</v>
      </c>
      <c r="C123" t="s">
        <v>1</v>
      </c>
      <c r="D123" t="s">
        <v>7706</v>
      </c>
      <c r="E123" t="s">
        <v>9095</v>
      </c>
      <c r="F123" t="s">
        <v>9096</v>
      </c>
      <c r="G123">
        <v>1883</v>
      </c>
      <c r="H123">
        <v>1883</v>
      </c>
      <c r="I123">
        <v>1883</v>
      </c>
      <c r="J123">
        <v>1883</v>
      </c>
      <c r="K123">
        <v>0</v>
      </c>
      <c r="L123" s="2">
        <v>0</v>
      </c>
      <c r="M123" s="2">
        <v>0</v>
      </c>
      <c r="N123" s="2">
        <v>0</v>
      </c>
      <c r="O123" s="2">
        <v>38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38</v>
      </c>
      <c r="V123" t="s">
        <v>55</v>
      </c>
    </row>
    <row r="124" spans="1:22" hidden="1" x14ac:dyDescent="0.25">
      <c r="A124" t="s">
        <v>8323</v>
      </c>
      <c r="B124" t="s">
        <v>9462</v>
      </c>
      <c r="C124" t="s">
        <v>1</v>
      </c>
      <c r="D124" t="s">
        <v>7706</v>
      </c>
      <c r="E124" t="s">
        <v>9095</v>
      </c>
      <c r="F124" t="s">
        <v>9096</v>
      </c>
      <c r="G124">
        <v>1882</v>
      </c>
      <c r="H124">
        <v>1882</v>
      </c>
      <c r="I124">
        <v>1882</v>
      </c>
      <c r="J124">
        <v>1882</v>
      </c>
      <c r="K124">
        <v>0</v>
      </c>
      <c r="L124" s="2">
        <v>0</v>
      </c>
      <c r="M124" s="2">
        <v>0</v>
      </c>
      <c r="N124" s="2">
        <v>0</v>
      </c>
      <c r="O124" s="2">
        <v>8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8</v>
      </c>
      <c r="V124" t="s">
        <v>55</v>
      </c>
    </row>
    <row r="125" spans="1:22" hidden="1" x14ac:dyDescent="0.25">
      <c r="A125" t="s">
        <v>8323</v>
      </c>
      <c r="B125" t="s">
        <v>9461</v>
      </c>
      <c r="C125" t="s">
        <v>1</v>
      </c>
      <c r="D125" t="s">
        <v>7706</v>
      </c>
      <c r="E125" t="s">
        <v>9095</v>
      </c>
      <c r="F125" t="s">
        <v>9096</v>
      </c>
      <c r="G125">
        <v>1881</v>
      </c>
      <c r="H125">
        <v>1881</v>
      </c>
      <c r="I125">
        <v>1881</v>
      </c>
      <c r="J125">
        <v>1881</v>
      </c>
      <c r="K125">
        <v>0</v>
      </c>
      <c r="L125" s="2">
        <v>0</v>
      </c>
      <c r="M125" s="2">
        <v>0</v>
      </c>
      <c r="N125" s="2">
        <v>0</v>
      </c>
      <c r="O125" s="2">
        <v>25.75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25.75</v>
      </c>
      <c r="V125" t="s">
        <v>55</v>
      </c>
    </row>
    <row r="126" spans="1:22" hidden="1" x14ac:dyDescent="0.25">
      <c r="A126" t="s">
        <v>8323</v>
      </c>
      <c r="B126" t="s">
        <v>9460</v>
      </c>
      <c r="C126" t="s">
        <v>1</v>
      </c>
      <c r="D126" t="s">
        <v>7706</v>
      </c>
      <c r="E126" t="s">
        <v>9095</v>
      </c>
      <c r="F126" t="s">
        <v>9096</v>
      </c>
      <c r="G126">
        <v>1880</v>
      </c>
      <c r="H126">
        <v>1880</v>
      </c>
      <c r="I126">
        <v>1880</v>
      </c>
      <c r="J126">
        <v>1880</v>
      </c>
      <c r="K126">
        <v>0</v>
      </c>
      <c r="L126" s="2">
        <v>0</v>
      </c>
      <c r="M126" s="2">
        <v>0</v>
      </c>
      <c r="N126" s="2">
        <v>0</v>
      </c>
      <c r="O126" s="2">
        <v>6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6</v>
      </c>
      <c r="V126" t="s">
        <v>55</v>
      </c>
    </row>
    <row r="127" spans="1:22" hidden="1" x14ac:dyDescent="0.25">
      <c r="A127" t="s">
        <v>8323</v>
      </c>
      <c r="B127" t="s">
        <v>9459</v>
      </c>
      <c r="C127" t="s">
        <v>1</v>
      </c>
      <c r="D127" t="s">
        <v>7706</v>
      </c>
      <c r="E127" t="s">
        <v>9095</v>
      </c>
      <c r="F127" t="s">
        <v>9096</v>
      </c>
      <c r="G127">
        <v>1879</v>
      </c>
      <c r="H127">
        <v>1879</v>
      </c>
      <c r="I127">
        <v>1879</v>
      </c>
      <c r="J127">
        <v>1879</v>
      </c>
      <c r="K127">
        <v>0</v>
      </c>
      <c r="L127" s="2">
        <v>0</v>
      </c>
      <c r="M127" s="2">
        <v>0</v>
      </c>
      <c r="N127" s="2">
        <v>0</v>
      </c>
      <c r="O127" s="2">
        <v>9.75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9.75</v>
      </c>
      <c r="V127" t="s">
        <v>55</v>
      </c>
    </row>
    <row r="128" spans="1:22" hidden="1" x14ac:dyDescent="0.25">
      <c r="A128" t="s">
        <v>8323</v>
      </c>
      <c r="B128" t="s">
        <v>9458</v>
      </c>
      <c r="C128" t="s">
        <v>1</v>
      </c>
      <c r="D128" t="s">
        <v>7706</v>
      </c>
      <c r="E128" t="s">
        <v>9095</v>
      </c>
      <c r="F128" t="s">
        <v>9096</v>
      </c>
      <c r="G128">
        <v>1878</v>
      </c>
      <c r="H128">
        <v>1878</v>
      </c>
      <c r="I128">
        <v>1878</v>
      </c>
      <c r="J128">
        <v>1878</v>
      </c>
      <c r="K128">
        <v>0</v>
      </c>
      <c r="L128" s="2">
        <v>0</v>
      </c>
      <c r="M128" s="2">
        <v>0</v>
      </c>
      <c r="N128" s="2">
        <v>0</v>
      </c>
      <c r="O128" s="2">
        <v>12.25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12.25</v>
      </c>
      <c r="V128" t="s">
        <v>55</v>
      </c>
    </row>
    <row r="129" spans="1:22" hidden="1" x14ac:dyDescent="0.25">
      <c r="A129" t="s">
        <v>8323</v>
      </c>
      <c r="B129" t="s">
        <v>9457</v>
      </c>
      <c r="C129" t="s">
        <v>1</v>
      </c>
      <c r="D129" t="s">
        <v>7706</v>
      </c>
      <c r="E129" t="s">
        <v>9095</v>
      </c>
      <c r="F129" t="s">
        <v>9096</v>
      </c>
      <c r="G129">
        <v>1877</v>
      </c>
      <c r="H129">
        <v>1877</v>
      </c>
      <c r="I129">
        <v>1877</v>
      </c>
      <c r="J129">
        <v>1877</v>
      </c>
      <c r="K129">
        <v>0</v>
      </c>
      <c r="L129" s="2">
        <v>0</v>
      </c>
      <c r="M129" s="2">
        <v>0</v>
      </c>
      <c r="N129" s="2">
        <v>0</v>
      </c>
      <c r="O129" s="2">
        <v>2.5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2.5</v>
      </c>
      <c r="V129" t="s">
        <v>55</v>
      </c>
    </row>
    <row r="130" spans="1:22" hidden="1" x14ac:dyDescent="0.25">
      <c r="A130" t="s">
        <v>8323</v>
      </c>
      <c r="B130" t="s">
        <v>9456</v>
      </c>
      <c r="C130" t="s">
        <v>1</v>
      </c>
      <c r="D130" t="s">
        <v>7706</v>
      </c>
      <c r="E130" t="s">
        <v>9095</v>
      </c>
      <c r="F130" t="s">
        <v>9096</v>
      </c>
      <c r="G130">
        <v>1876</v>
      </c>
      <c r="H130">
        <v>1876</v>
      </c>
      <c r="I130">
        <v>1876</v>
      </c>
      <c r="J130">
        <v>1876</v>
      </c>
      <c r="K130">
        <v>0</v>
      </c>
      <c r="L130" s="2">
        <v>0</v>
      </c>
      <c r="M130" s="2">
        <v>0</v>
      </c>
      <c r="N130" s="2">
        <v>0</v>
      </c>
      <c r="O130" s="2">
        <v>7.25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7.25</v>
      </c>
      <c r="V130" t="s">
        <v>55</v>
      </c>
    </row>
    <row r="131" spans="1:22" hidden="1" x14ac:dyDescent="0.25">
      <c r="A131" t="s">
        <v>8323</v>
      </c>
      <c r="B131" t="s">
        <v>9455</v>
      </c>
      <c r="C131" t="s">
        <v>1</v>
      </c>
      <c r="D131" t="s">
        <v>7706</v>
      </c>
      <c r="E131" t="s">
        <v>9095</v>
      </c>
      <c r="F131" t="s">
        <v>9096</v>
      </c>
      <c r="G131">
        <v>1875</v>
      </c>
      <c r="H131">
        <v>1875</v>
      </c>
      <c r="I131">
        <v>1875</v>
      </c>
      <c r="J131">
        <v>1875</v>
      </c>
      <c r="K131">
        <v>0</v>
      </c>
      <c r="L131" s="2">
        <v>0</v>
      </c>
      <c r="M131" s="2">
        <v>0</v>
      </c>
      <c r="N131" s="2">
        <v>0</v>
      </c>
      <c r="O131" s="2">
        <v>9.5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9.5</v>
      </c>
      <c r="V131" t="s">
        <v>55</v>
      </c>
    </row>
    <row r="132" spans="1:22" hidden="1" x14ac:dyDescent="0.25">
      <c r="A132" t="s">
        <v>8323</v>
      </c>
      <c r="B132" t="s">
        <v>9454</v>
      </c>
      <c r="C132" t="s">
        <v>1</v>
      </c>
      <c r="D132" t="s">
        <v>7706</v>
      </c>
      <c r="E132" t="s">
        <v>9095</v>
      </c>
      <c r="F132" t="s">
        <v>9096</v>
      </c>
      <c r="G132">
        <v>1874</v>
      </c>
      <c r="H132">
        <v>1874</v>
      </c>
      <c r="I132">
        <v>1874</v>
      </c>
      <c r="J132">
        <v>1874</v>
      </c>
      <c r="K132">
        <v>0</v>
      </c>
      <c r="L132" s="2">
        <v>0</v>
      </c>
      <c r="M132" s="2">
        <v>0</v>
      </c>
      <c r="N132" s="2">
        <v>0</v>
      </c>
      <c r="O132" s="2">
        <v>19.25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19.25</v>
      </c>
      <c r="V132" t="s">
        <v>55</v>
      </c>
    </row>
    <row r="133" spans="1:22" hidden="1" x14ac:dyDescent="0.25">
      <c r="A133" t="s">
        <v>8323</v>
      </c>
      <c r="B133" t="s">
        <v>9453</v>
      </c>
      <c r="C133" t="s">
        <v>1</v>
      </c>
      <c r="D133" t="s">
        <v>7706</v>
      </c>
      <c r="E133" t="s">
        <v>9095</v>
      </c>
      <c r="F133" t="s">
        <v>9096</v>
      </c>
      <c r="G133">
        <v>1873</v>
      </c>
      <c r="H133">
        <v>1873</v>
      </c>
      <c r="I133">
        <v>1873</v>
      </c>
      <c r="J133">
        <v>1873</v>
      </c>
      <c r="K133">
        <v>0</v>
      </c>
      <c r="L133" s="2">
        <v>0</v>
      </c>
      <c r="M133" s="2">
        <v>0</v>
      </c>
      <c r="N133" s="2">
        <v>0</v>
      </c>
      <c r="O133" s="2">
        <v>3.5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3.5</v>
      </c>
      <c r="V133" t="s">
        <v>55</v>
      </c>
    </row>
    <row r="134" spans="1:22" hidden="1" x14ac:dyDescent="0.25">
      <c r="A134" t="s">
        <v>8323</v>
      </c>
      <c r="B134" t="s">
        <v>9452</v>
      </c>
      <c r="C134" t="s">
        <v>1</v>
      </c>
      <c r="D134" t="s">
        <v>7706</v>
      </c>
      <c r="E134" t="s">
        <v>9095</v>
      </c>
      <c r="F134" t="s">
        <v>9096</v>
      </c>
      <c r="G134">
        <v>1872</v>
      </c>
      <c r="H134">
        <v>1872</v>
      </c>
      <c r="I134">
        <v>1872</v>
      </c>
      <c r="J134">
        <v>1872</v>
      </c>
      <c r="K134">
        <v>0</v>
      </c>
      <c r="L134" s="2">
        <v>0</v>
      </c>
      <c r="M134" s="2">
        <v>0</v>
      </c>
      <c r="N134" s="2">
        <v>0</v>
      </c>
      <c r="O134" s="2">
        <v>7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7</v>
      </c>
      <c r="V134" t="s">
        <v>55</v>
      </c>
    </row>
    <row r="135" spans="1:22" hidden="1" x14ac:dyDescent="0.25">
      <c r="A135" t="s">
        <v>8323</v>
      </c>
      <c r="B135" t="s">
        <v>9451</v>
      </c>
      <c r="C135" t="s">
        <v>1</v>
      </c>
      <c r="D135" t="s">
        <v>7706</v>
      </c>
      <c r="E135" t="s">
        <v>9095</v>
      </c>
      <c r="F135" t="s">
        <v>9096</v>
      </c>
      <c r="G135">
        <v>1871</v>
      </c>
      <c r="H135">
        <v>1871</v>
      </c>
      <c r="I135">
        <v>1871</v>
      </c>
      <c r="J135">
        <v>1871</v>
      </c>
      <c r="K135">
        <v>0</v>
      </c>
      <c r="L135" s="2">
        <v>0</v>
      </c>
      <c r="M135" s="2">
        <v>0</v>
      </c>
      <c r="N135" s="2">
        <v>0</v>
      </c>
      <c r="O135" s="2">
        <v>16.25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16.25</v>
      </c>
      <c r="V135" t="s">
        <v>55</v>
      </c>
    </row>
    <row r="136" spans="1:22" hidden="1" x14ac:dyDescent="0.25">
      <c r="A136" t="s">
        <v>8323</v>
      </c>
      <c r="B136" s="126" t="s">
        <v>9465</v>
      </c>
      <c r="C136" t="s">
        <v>1</v>
      </c>
      <c r="D136" t="s">
        <v>7706</v>
      </c>
      <c r="E136" t="s">
        <v>9095</v>
      </c>
      <c r="F136" t="s">
        <v>9096</v>
      </c>
      <c r="G136">
        <v>1870</v>
      </c>
      <c r="H136">
        <v>1870</v>
      </c>
      <c r="I136">
        <v>1870</v>
      </c>
      <c r="J136">
        <v>1870</v>
      </c>
      <c r="K136">
        <v>0</v>
      </c>
      <c r="L136" s="2">
        <v>0</v>
      </c>
      <c r="M136" s="2">
        <v>0</v>
      </c>
      <c r="N136" s="2">
        <v>0</v>
      </c>
      <c r="O136" s="2">
        <v>48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48</v>
      </c>
      <c r="V136" t="s">
        <v>55</v>
      </c>
    </row>
    <row r="137" spans="1:22" hidden="1" x14ac:dyDescent="0.25">
      <c r="A137" t="s">
        <v>8323</v>
      </c>
      <c r="B137" t="s">
        <v>9450</v>
      </c>
      <c r="C137" t="s">
        <v>1</v>
      </c>
      <c r="D137" t="s">
        <v>7706</v>
      </c>
      <c r="E137" t="s">
        <v>9095</v>
      </c>
      <c r="F137" t="s">
        <v>9096</v>
      </c>
      <c r="G137">
        <v>1869</v>
      </c>
      <c r="H137">
        <v>1869</v>
      </c>
      <c r="I137">
        <v>1869</v>
      </c>
      <c r="J137">
        <v>1869</v>
      </c>
      <c r="K137">
        <v>0</v>
      </c>
      <c r="L137" s="2">
        <v>0</v>
      </c>
      <c r="M137" s="2">
        <v>0</v>
      </c>
      <c r="N137" s="2">
        <v>0</v>
      </c>
      <c r="O137" s="2">
        <v>3.25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3.25</v>
      </c>
      <c r="V137" t="s">
        <v>55</v>
      </c>
    </row>
    <row r="138" spans="1:22" hidden="1" x14ac:dyDescent="0.25">
      <c r="A138" t="s">
        <v>8323</v>
      </c>
      <c r="B138" t="s">
        <v>9449</v>
      </c>
      <c r="C138" t="s">
        <v>1</v>
      </c>
      <c r="D138" t="s">
        <v>7706</v>
      </c>
      <c r="E138" t="s">
        <v>9095</v>
      </c>
      <c r="F138" t="s">
        <v>9096</v>
      </c>
      <c r="G138">
        <v>1868</v>
      </c>
      <c r="H138">
        <v>1868</v>
      </c>
      <c r="I138">
        <v>1868</v>
      </c>
      <c r="J138">
        <v>1868</v>
      </c>
      <c r="K138">
        <v>0</v>
      </c>
      <c r="L138" s="2">
        <v>0</v>
      </c>
      <c r="M138" s="2">
        <v>0</v>
      </c>
      <c r="N138" s="2">
        <v>0</v>
      </c>
      <c r="O138" s="2">
        <v>6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6</v>
      </c>
      <c r="V138" t="s">
        <v>55</v>
      </c>
    </row>
    <row r="139" spans="1:22" hidden="1" x14ac:dyDescent="0.25">
      <c r="A139" t="s">
        <v>8322</v>
      </c>
      <c r="B139" t="s">
        <v>9448</v>
      </c>
      <c r="C139" t="s">
        <v>1</v>
      </c>
      <c r="D139" t="s">
        <v>7706</v>
      </c>
      <c r="E139" t="s">
        <v>9095</v>
      </c>
      <c r="F139" t="s">
        <v>9096</v>
      </c>
      <c r="G139">
        <v>1867</v>
      </c>
      <c r="H139">
        <v>1867</v>
      </c>
      <c r="I139">
        <v>1867</v>
      </c>
      <c r="J139">
        <v>1867</v>
      </c>
      <c r="K139">
        <v>0</v>
      </c>
      <c r="L139" s="2">
        <v>0</v>
      </c>
      <c r="M139" s="2">
        <v>0</v>
      </c>
      <c r="N139" s="2">
        <v>0</v>
      </c>
      <c r="O139" s="2">
        <v>12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12</v>
      </c>
      <c r="V139" t="s">
        <v>55</v>
      </c>
    </row>
    <row r="140" spans="1:22" hidden="1" x14ac:dyDescent="0.25">
      <c r="A140" t="s">
        <v>8322</v>
      </c>
      <c r="B140" t="s">
        <v>9447</v>
      </c>
      <c r="C140" t="s">
        <v>1</v>
      </c>
      <c r="D140" t="s">
        <v>7706</v>
      </c>
      <c r="E140" t="s">
        <v>9095</v>
      </c>
      <c r="F140" t="s">
        <v>9096</v>
      </c>
      <c r="G140">
        <v>1866</v>
      </c>
      <c r="H140">
        <v>1866</v>
      </c>
      <c r="I140">
        <v>1866</v>
      </c>
      <c r="J140">
        <v>1866</v>
      </c>
      <c r="K140">
        <v>0</v>
      </c>
      <c r="L140" s="2">
        <v>0</v>
      </c>
      <c r="M140" s="2">
        <v>0</v>
      </c>
      <c r="N140" s="2">
        <v>0</v>
      </c>
      <c r="O140" s="2">
        <v>13.75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13.75</v>
      </c>
      <c r="V140" t="s">
        <v>55</v>
      </c>
    </row>
    <row r="141" spans="1:22" hidden="1" x14ac:dyDescent="0.25">
      <c r="A141" t="s">
        <v>8322</v>
      </c>
      <c r="B141" t="s">
        <v>9446</v>
      </c>
      <c r="C141" t="s">
        <v>1</v>
      </c>
      <c r="D141" t="s">
        <v>7706</v>
      </c>
      <c r="E141" t="s">
        <v>9095</v>
      </c>
      <c r="F141" t="s">
        <v>9096</v>
      </c>
      <c r="G141">
        <v>1865</v>
      </c>
      <c r="H141">
        <v>1865</v>
      </c>
      <c r="I141">
        <v>1865</v>
      </c>
      <c r="J141">
        <v>1865</v>
      </c>
      <c r="K141">
        <v>0</v>
      </c>
      <c r="L141" s="2">
        <v>0</v>
      </c>
      <c r="M141" s="2">
        <v>0</v>
      </c>
      <c r="N141" s="2">
        <v>0</v>
      </c>
      <c r="O141" s="2">
        <v>31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31</v>
      </c>
      <c r="V141" t="s">
        <v>55</v>
      </c>
    </row>
    <row r="142" spans="1:22" hidden="1" x14ac:dyDescent="0.25">
      <c r="A142" t="s">
        <v>8322</v>
      </c>
      <c r="B142" t="s">
        <v>9445</v>
      </c>
      <c r="C142" t="s">
        <v>1</v>
      </c>
      <c r="D142" t="s">
        <v>7706</v>
      </c>
      <c r="E142" t="s">
        <v>9095</v>
      </c>
      <c r="F142" t="s">
        <v>9096</v>
      </c>
      <c r="G142">
        <v>1864</v>
      </c>
      <c r="H142">
        <v>1864</v>
      </c>
      <c r="I142">
        <v>1864</v>
      </c>
      <c r="J142">
        <v>1864</v>
      </c>
      <c r="K142">
        <v>0</v>
      </c>
      <c r="L142" s="2">
        <v>0</v>
      </c>
      <c r="M142" s="2">
        <v>0</v>
      </c>
      <c r="N142" s="2">
        <v>0</v>
      </c>
      <c r="O142" s="2">
        <v>13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13</v>
      </c>
      <c r="V142" t="s">
        <v>55</v>
      </c>
    </row>
    <row r="143" spans="1:22" hidden="1" x14ac:dyDescent="0.25">
      <c r="A143" t="s">
        <v>8322</v>
      </c>
      <c r="B143" t="s">
        <v>9444</v>
      </c>
      <c r="C143" t="s">
        <v>1</v>
      </c>
      <c r="D143" t="s">
        <v>7706</v>
      </c>
      <c r="E143" t="s">
        <v>9095</v>
      </c>
      <c r="F143" t="s">
        <v>9096</v>
      </c>
      <c r="G143">
        <v>1863</v>
      </c>
      <c r="H143">
        <v>1863</v>
      </c>
      <c r="I143">
        <v>1863</v>
      </c>
      <c r="J143">
        <v>1863</v>
      </c>
      <c r="K143">
        <v>0</v>
      </c>
      <c r="L143" s="2">
        <v>0</v>
      </c>
      <c r="M143" s="2">
        <v>0</v>
      </c>
      <c r="N143" s="2">
        <v>0</v>
      </c>
      <c r="O143" s="2">
        <v>65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65</v>
      </c>
      <c r="V143" t="s">
        <v>55</v>
      </c>
    </row>
    <row r="144" spans="1:22" hidden="1" x14ac:dyDescent="0.25">
      <c r="A144" t="s">
        <v>8322</v>
      </c>
      <c r="B144" t="s">
        <v>9443</v>
      </c>
      <c r="C144" t="s">
        <v>1</v>
      </c>
      <c r="D144" t="s">
        <v>7706</v>
      </c>
      <c r="E144" t="s">
        <v>9095</v>
      </c>
      <c r="F144" t="s">
        <v>9096</v>
      </c>
      <c r="G144">
        <v>1862</v>
      </c>
      <c r="H144">
        <v>1862</v>
      </c>
      <c r="I144">
        <v>1862</v>
      </c>
      <c r="J144">
        <v>1862</v>
      </c>
      <c r="K144">
        <v>0</v>
      </c>
      <c r="L144" s="2">
        <v>0</v>
      </c>
      <c r="M144" s="2">
        <v>0</v>
      </c>
      <c r="N144" s="2">
        <v>0</v>
      </c>
      <c r="O144" s="2">
        <v>11.25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11.25</v>
      </c>
      <c r="V144" t="s">
        <v>55</v>
      </c>
    </row>
    <row r="145" spans="1:22" hidden="1" x14ac:dyDescent="0.25">
      <c r="A145" t="s">
        <v>8322</v>
      </c>
      <c r="B145" t="s">
        <v>9442</v>
      </c>
      <c r="C145" t="s">
        <v>1</v>
      </c>
      <c r="D145" t="s">
        <v>7706</v>
      </c>
      <c r="E145" t="s">
        <v>9095</v>
      </c>
      <c r="F145" t="s">
        <v>9096</v>
      </c>
      <c r="G145">
        <v>1861</v>
      </c>
      <c r="H145">
        <v>1861</v>
      </c>
      <c r="I145">
        <v>1861</v>
      </c>
      <c r="J145">
        <v>1861</v>
      </c>
      <c r="K145">
        <v>0</v>
      </c>
      <c r="L145" s="2">
        <v>0</v>
      </c>
      <c r="M145" s="2">
        <v>0</v>
      </c>
      <c r="N145" s="2">
        <v>0</v>
      </c>
      <c r="O145" s="2">
        <v>10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10</v>
      </c>
      <c r="V145" t="s">
        <v>55</v>
      </c>
    </row>
    <row r="146" spans="1:22" hidden="1" x14ac:dyDescent="0.25">
      <c r="A146" t="s">
        <v>8322</v>
      </c>
      <c r="B146" t="s">
        <v>9442</v>
      </c>
      <c r="C146" t="s">
        <v>1</v>
      </c>
      <c r="D146" t="s">
        <v>7706</v>
      </c>
      <c r="E146" t="s">
        <v>9095</v>
      </c>
      <c r="F146" t="s">
        <v>9096</v>
      </c>
      <c r="G146">
        <v>1860</v>
      </c>
      <c r="H146">
        <v>1860</v>
      </c>
      <c r="I146">
        <v>1860</v>
      </c>
      <c r="J146">
        <v>1860</v>
      </c>
      <c r="K146">
        <v>0</v>
      </c>
      <c r="L146" s="2">
        <v>0</v>
      </c>
      <c r="M146" s="2">
        <v>0</v>
      </c>
      <c r="N146" s="2">
        <v>0</v>
      </c>
      <c r="O146" s="2">
        <v>10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10</v>
      </c>
      <c r="V146" t="s">
        <v>55</v>
      </c>
    </row>
    <row r="147" spans="1:22" hidden="1" x14ac:dyDescent="0.25">
      <c r="A147" t="s">
        <v>8322</v>
      </c>
      <c r="B147" t="s">
        <v>9441</v>
      </c>
      <c r="C147" t="s">
        <v>1</v>
      </c>
      <c r="D147" t="s">
        <v>7706</v>
      </c>
      <c r="E147" t="s">
        <v>9095</v>
      </c>
      <c r="F147" t="s">
        <v>9096</v>
      </c>
      <c r="G147">
        <v>1859</v>
      </c>
      <c r="H147">
        <v>1859</v>
      </c>
      <c r="I147">
        <v>1859</v>
      </c>
      <c r="J147">
        <v>1859</v>
      </c>
      <c r="K147">
        <v>0</v>
      </c>
      <c r="L147" s="2">
        <v>0</v>
      </c>
      <c r="M147" s="2">
        <v>0</v>
      </c>
      <c r="N147" s="2">
        <v>0</v>
      </c>
      <c r="O147" s="2">
        <v>11.25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11.25</v>
      </c>
      <c r="V147" t="s">
        <v>55</v>
      </c>
    </row>
    <row r="148" spans="1:22" hidden="1" x14ac:dyDescent="0.25">
      <c r="A148" t="s">
        <v>8322</v>
      </c>
      <c r="B148" t="s">
        <v>9440</v>
      </c>
      <c r="C148" t="s">
        <v>1</v>
      </c>
      <c r="D148" t="s">
        <v>7706</v>
      </c>
      <c r="E148" t="s">
        <v>9095</v>
      </c>
      <c r="F148" t="s">
        <v>9096</v>
      </c>
      <c r="G148">
        <v>1858</v>
      </c>
      <c r="H148">
        <v>1858</v>
      </c>
      <c r="I148">
        <v>1858</v>
      </c>
      <c r="J148">
        <v>1858</v>
      </c>
      <c r="K148">
        <v>0</v>
      </c>
      <c r="L148" s="2">
        <v>0</v>
      </c>
      <c r="M148" s="2">
        <v>0</v>
      </c>
      <c r="N148" s="2">
        <v>0</v>
      </c>
      <c r="O148" s="2">
        <v>23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23</v>
      </c>
      <c r="V148" t="s">
        <v>55</v>
      </c>
    </row>
    <row r="149" spans="1:22" hidden="1" x14ac:dyDescent="0.25">
      <c r="A149" t="s">
        <v>8322</v>
      </c>
      <c r="B149" t="s">
        <v>9439</v>
      </c>
      <c r="C149" t="s">
        <v>1</v>
      </c>
      <c r="D149" t="s">
        <v>7706</v>
      </c>
      <c r="E149" t="s">
        <v>9095</v>
      </c>
      <c r="F149" t="s">
        <v>9096</v>
      </c>
      <c r="G149">
        <v>1857</v>
      </c>
      <c r="H149">
        <v>1857</v>
      </c>
      <c r="I149">
        <v>1857</v>
      </c>
      <c r="J149">
        <v>1857</v>
      </c>
      <c r="K149">
        <v>0</v>
      </c>
      <c r="L149" s="2">
        <v>0</v>
      </c>
      <c r="M149" s="2">
        <v>0</v>
      </c>
      <c r="N149" s="2">
        <v>0</v>
      </c>
      <c r="O149" s="2">
        <v>31.5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31.5</v>
      </c>
      <c r="V149" t="s">
        <v>55</v>
      </c>
    </row>
    <row r="150" spans="1:22" hidden="1" x14ac:dyDescent="0.25">
      <c r="A150" t="s">
        <v>8322</v>
      </c>
      <c r="B150" t="s">
        <v>9438</v>
      </c>
      <c r="C150" t="s">
        <v>1</v>
      </c>
      <c r="D150" t="s">
        <v>7706</v>
      </c>
      <c r="E150" t="s">
        <v>9095</v>
      </c>
      <c r="F150" t="s">
        <v>9096</v>
      </c>
      <c r="G150">
        <v>1856</v>
      </c>
      <c r="H150">
        <v>1856</v>
      </c>
      <c r="I150">
        <v>1856</v>
      </c>
      <c r="J150">
        <v>1856</v>
      </c>
      <c r="K150">
        <v>0</v>
      </c>
      <c r="L150" s="2">
        <v>0</v>
      </c>
      <c r="M150" s="2">
        <v>0</v>
      </c>
      <c r="N150" s="2">
        <v>0</v>
      </c>
      <c r="O150" s="2">
        <v>14.5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14.5</v>
      </c>
      <c r="V150" t="s">
        <v>55</v>
      </c>
    </row>
    <row r="151" spans="1:22" hidden="1" x14ac:dyDescent="0.25">
      <c r="A151" t="s">
        <v>8322</v>
      </c>
      <c r="B151" t="s">
        <v>9437</v>
      </c>
      <c r="C151" t="s">
        <v>1</v>
      </c>
      <c r="D151" t="s">
        <v>7706</v>
      </c>
      <c r="E151" t="s">
        <v>9095</v>
      </c>
      <c r="F151" t="s">
        <v>9096</v>
      </c>
      <c r="G151">
        <v>1855</v>
      </c>
      <c r="H151">
        <v>1855</v>
      </c>
      <c r="I151">
        <v>1855</v>
      </c>
      <c r="J151">
        <v>1855</v>
      </c>
      <c r="K151">
        <v>0</v>
      </c>
      <c r="L151" s="2">
        <v>0</v>
      </c>
      <c r="M151" s="2">
        <v>0</v>
      </c>
      <c r="N151" s="2">
        <v>0</v>
      </c>
      <c r="O151" s="2">
        <v>9.75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9.75</v>
      </c>
      <c r="V151" t="s">
        <v>55</v>
      </c>
    </row>
    <row r="152" spans="1:22" hidden="1" x14ac:dyDescent="0.25">
      <c r="A152" t="s">
        <v>8322</v>
      </c>
      <c r="B152" t="s">
        <v>9436</v>
      </c>
      <c r="C152" t="s">
        <v>1</v>
      </c>
      <c r="D152" t="s">
        <v>7706</v>
      </c>
      <c r="E152" t="s">
        <v>9095</v>
      </c>
      <c r="F152" t="s">
        <v>9096</v>
      </c>
      <c r="G152">
        <v>1854</v>
      </c>
      <c r="H152">
        <v>1854</v>
      </c>
      <c r="I152">
        <v>1854</v>
      </c>
      <c r="J152">
        <v>1854</v>
      </c>
      <c r="K152">
        <v>0</v>
      </c>
      <c r="L152" s="2">
        <v>0</v>
      </c>
      <c r="M152" s="2">
        <v>0</v>
      </c>
      <c r="N152" s="2">
        <v>0</v>
      </c>
      <c r="O152" s="2">
        <v>6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6</v>
      </c>
      <c r="V152" t="s">
        <v>55</v>
      </c>
    </row>
    <row r="153" spans="1:22" hidden="1" x14ac:dyDescent="0.25">
      <c r="A153" t="s">
        <v>8322</v>
      </c>
      <c r="B153" t="s">
        <v>9435</v>
      </c>
      <c r="C153" t="s">
        <v>1</v>
      </c>
      <c r="D153" t="s">
        <v>7706</v>
      </c>
      <c r="E153" t="s">
        <v>9095</v>
      </c>
      <c r="F153" t="s">
        <v>9096</v>
      </c>
      <c r="G153">
        <v>1853</v>
      </c>
      <c r="H153">
        <v>1853</v>
      </c>
      <c r="I153">
        <v>1853</v>
      </c>
      <c r="J153">
        <v>1853</v>
      </c>
      <c r="K153">
        <v>0</v>
      </c>
      <c r="L153" s="2">
        <v>0</v>
      </c>
      <c r="M153" s="2">
        <v>0</v>
      </c>
      <c r="N153" s="2">
        <v>0</v>
      </c>
      <c r="O153" s="2">
        <v>30.5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30.5</v>
      </c>
      <c r="V153" t="s">
        <v>55</v>
      </c>
    </row>
    <row r="154" spans="1:22" hidden="1" x14ac:dyDescent="0.25">
      <c r="A154" t="s">
        <v>8322</v>
      </c>
      <c r="B154" t="s">
        <v>9434</v>
      </c>
      <c r="C154" t="s">
        <v>1</v>
      </c>
      <c r="D154" t="s">
        <v>7706</v>
      </c>
      <c r="E154" t="s">
        <v>9095</v>
      </c>
      <c r="F154" t="s">
        <v>9096</v>
      </c>
      <c r="G154">
        <v>1852</v>
      </c>
      <c r="H154">
        <v>1852</v>
      </c>
      <c r="I154">
        <v>1852</v>
      </c>
      <c r="J154">
        <v>1852</v>
      </c>
      <c r="K154">
        <v>0</v>
      </c>
      <c r="L154" s="2">
        <v>0</v>
      </c>
      <c r="M154" s="2">
        <v>0</v>
      </c>
      <c r="N154" s="2">
        <v>0</v>
      </c>
      <c r="O154" s="2">
        <v>32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32</v>
      </c>
      <c r="V154" t="s">
        <v>55</v>
      </c>
    </row>
    <row r="155" spans="1:22" hidden="1" x14ac:dyDescent="0.25">
      <c r="A155" t="s">
        <v>8322</v>
      </c>
      <c r="B155" t="s">
        <v>9433</v>
      </c>
      <c r="C155" t="s">
        <v>1</v>
      </c>
      <c r="D155" t="s">
        <v>7706</v>
      </c>
      <c r="E155" t="s">
        <v>9095</v>
      </c>
      <c r="F155" t="s">
        <v>9096</v>
      </c>
      <c r="G155">
        <v>1851</v>
      </c>
      <c r="H155">
        <v>1851</v>
      </c>
      <c r="I155">
        <v>1851</v>
      </c>
      <c r="J155">
        <v>1851</v>
      </c>
      <c r="K155">
        <v>0</v>
      </c>
      <c r="L155" s="2">
        <v>0</v>
      </c>
      <c r="M155" s="2">
        <v>0</v>
      </c>
      <c r="N155" s="2">
        <v>0</v>
      </c>
      <c r="O155" s="2">
        <v>5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5</v>
      </c>
      <c r="V155" t="s">
        <v>55</v>
      </c>
    </row>
    <row r="156" spans="1:22" hidden="1" x14ac:dyDescent="0.25">
      <c r="A156" t="s">
        <v>8322</v>
      </c>
      <c r="B156" t="s">
        <v>9432</v>
      </c>
      <c r="C156" t="s">
        <v>1</v>
      </c>
      <c r="D156" t="s">
        <v>7706</v>
      </c>
      <c r="E156" t="s">
        <v>9095</v>
      </c>
      <c r="F156" t="s">
        <v>9096</v>
      </c>
      <c r="G156">
        <v>1850</v>
      </c>
      <c r="H156">
        <v>1850</v>
      </c>
      <c r="I156">
        <v>1850</v>
      </c>
      <c r="J156">
        <v>1850</v>
      </c>
      <c r="K156">
        <v>0</v>
      </c>
      <c r="L156" s="2">
        <v>0</v>
      </c>
      <c r="M156" s="2">
        <v>0</v>
      </c>
      <c r="N156" s="2">
        <v>0</v>
      </c>
      <c r="O156" s="2">
        <v>17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17</v>
      </c>
      <c r="V156" t="s">
        <v>55</v>
      </c>
    </row>
    <row r="157" spans="1:22" hidden="1" x14ac:dyDescent="0.25">
      <c r="A157" t="s">
        <v>8322</v>
      </c>
      <c r="B157" t="s">
        <v>9431</v>
      </c>
      <c r="C157" t="s">
        <v>1</v>
      </c>
      <c r="D157" t="s">
        <v>7706</v>
      </c>
      <c r="E157" t="s">
        <v>9095</v>
      </c>
      <c r="F157" t="s">
        <v>9096</v>
      </c>
      <c r="G157">
        <v>1849</v>
      </c>
      <c r="H157">
        <v>1849</v>
      </c>
      <c r="I157">
        <v>1849</v>
      </c>
      <c r="J157">
        <v>1849</v>
      </c>
      <c r="K157">
        <v>0</v>
      </c>
      <c r="L157" s="2">
        <v>0</v>
      </c>
      <c r="M157" s="2">
        <v>0</v>
      </c>
      <c r="N157" s="2">
        <v>0</v>
      </c>
      <c r="O157" s="2">
        <v>19.25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19.25</v>
      </c>
      <c r="V157" t="s">
        <v>55</v>
      </c>
    </row>
    <row r="158" spans="1:22" hidden="1" x14ac:dyDescent="0.25">
      <c r="A158" t="s">
        <v>8322</v>
      </c>
      <c r="B158" t="s">
        <v>9430</v>
      </c>
      <c r="C158" t="s">
        <v>1</v>
      </c>
      <c r="D158" t="s">
        <v>7706</v>
      </c>
      <c r="E158" t="s">
        <v>9095</v>
      </c>
      <c r="F158" t="s">
        <v>9096</v>
      </c>
      <c r="G158">
        <v>1848</v>
      </c>
      <c r="H158">
        <v>1848</v>
      </c>
      <c r="I158">
        <v>1848</v>
      </c>
      <c r="J158">
        <v>1848</v>
      </c>
      <c r="K158">
        <v>0</v>
      </c>
      <c r="L158" s="2">
        <v>0</v>
      </c>
      <c r="M158" s="2">
        <v>0</v>
      </c>
      <c r="N158" s="2">
        <v>0</v>
      </c>
      <c r="O158" s="2">
        <v>2.5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2.5</v>
      </c>
      <c r="V158" t="s">
        <v>55</v>
      </c>
    </row>
    <row r="159" spans="1:22" hidden="1" x14ac:dyDescent="0.25">
      <c r="A159" t="s">
        <v>8322</v>
      </c>
      <c r="B159" t="s">
        <v>9429</v>
      </c>
      <c r="C159" t="s">
        <v>1</v>
      </c>
      <c r="D159" t="s">
        <v>7706</v>
      </c>
      <c r="E159" t="s">
        <v>9095</v>
      </c>
      <c r="F159" t="s">
        <v>9096</v>
      </c>
      <c r="G159">
        <v>1847</v>
      </c>
      <c r="H159">
        <v>1847</v>
      </c>
      <c r="I159">
        <v>1847</v>
      </c>
      <c r="J159">
        <v>1847</v>
      </c>
      <c r="K159">
        <v>0</v>
      </c>
      <c r="L159" s="2">
        <v>0</v>
      </c>
      <c r="M159" s="2">
        <v>0</v>
      </c>
      <c r="N159" s="2">
        <v>0</v>
      </c>
      <c r="O159" s="2">
        <v>14.5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14.5</v>
      </c>
      <c r="V159" t="s">
        <v>55</v>
      </c>
    </row>
    <row r="160" spans="1:22" hidden="1" x14ac:dyDescent="0.25">
      <c r="A160" t="s">
        <v>8322</v>
      </c>
      <c r="B160" t="s">
        <v>9429</v>
      </c>
      <c r="C160" t="s">
        <v>1</v>
      </c>
      <c r="D160" t="s">
        <v>7706</v>
      </c>
      <c r="E160" t="s">
        <v>9095</v>
      </c>
      <c r="F160" t="s">
        <v>9096</v>
      </c>
      <c r="G160">
        <v>1846</v>
      </c>
      <c r="H160">
        <v>1846</v>
      </c>
      <c r="I160">
        <v>1846</v>
      </c>
      <c r="J160">
        <v>1846</v>
      </c>
      <c r="K160">
        <v>0</v>
      </c>
      <c r="L160" s="2">
        <v>0</v>
      </c>
      <c r="M160" s="2">
        <v>0</v>
      </c>
      <c r="N160" s="2">
        <v>0</v>
      </c>
      <c r="O160" s="2">
        <v>26.5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26.5</v>
      </c>
      <c r="V160" t="s">
        <v>55</v>
      </c>
    </row>
    <row r="161" spans="1:22" hidden="1" x14ac:dyDescent="0.25">
      <c r="A161" t="s">
        <v>7944</v>
      </c>
      <c r="B161" s="1" t="s">
        <v>9094</v>
      </c>
      <c r="C161" t="s">
        <v>1</v>
      </c>
      <c r="D161" t="s">
        <v>7706</v>
      </c>
      <c r="E161" t="s">
        <v>9095</v>
      </c>
      <c r="F161" t="s">
        <v>9096</v>
      </c>
      <c r="G161">
        <v>1760</v>
      </c>
      <c r="H161">
        <v>1760</v>
      </c>
      <c r="I161">
        <v>1760</v>
      </c>
      <c r="J161">
        <v>1760</v>
      </c>
      <c r="L161" s="2">
        <v>0</v>
      </c>
      <c r="M161" s="2">
        <v>0</v>
      </c>
      <c r="N161" s="2">
        <v>0</v>
      </c>
      <c r="O161" s="2">
        <v>22.5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22.5</v>
      </c>
      <c r="V161">
        <v>2</v>
      </c>
    </row>
    <row r="162" spans="1:22" hidden="1" x14ac:dyDescent="0.25">
      <c r="A162" t="s">
        <v>7944</v>
      </c>
      <c r="B162" s="1" t="s">
        <v>9097</v>
      </c>
      <c r="C162" t="s">
        <v>1</v>
      </c>
      <c r="D162" t="s">
        <v>7706</v>
      </c>
      <c r="E162" t="s">
        <v>9095</v>
      </c>
      <c r="F162" t="s">
        <v>9096</v>
      </c>
      <c r="G162">
        <v>1761</v>
      </c>
      <c r="H162">
        <v>1761</v>
      </c>
      <c r="I162">
        <v>1761</v>
      </c>
      <c r="J162">
        <v>1761</v>
      </c>
      <c r="L162" s="2">
        <v>0</v>
      </c>
      <c r="M162" s="2">
        <v>0</v>
      </c>
      <c r="N162" s="2">
        <v>0</v>
      </c>
      <c r="O162" s="2">
        <v>13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13</v>
      </c>
      <c r="V162">
        <v>2</v>
      </c>
    </row>
    <row r="163" spans="1:22" hidden="1" x14ac:dyDescent="0.25">
      <c r="A163" t="s">
        <v>7944</v>
      </c>
      <c r="B163" s="1" t="s">
        <v>9098</v>
      </c>
      <c r="C163" t="s">
        <v>1</v>
      </c>
      <c r="D163" t="s">
        <v>7706</v>
      </c>
      <c r="E163" t="s">
        <v>9095</v>
      </c>
      <c r="F163" t="s">
        <v>9096</v>
      </c>
      <c r="G163">
        <v>1762</v>
      </c>
      <c r="H163">
        <v>1762</v>
      </c>
      <c r="I163">
        <v>1762</v>
      </c>
      <c r="J163">
        <v>1762</v>
      </c>
      <c r="L163" s="2">
        <v>0</v>
      </c>
      <c r="M163" s="2">
        <v>0</v>
      </c>
      <c r="N163" s="2">
        <v>0</v>
      </c>
      <c r="O163" s="2">
        <v>17.75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17.75</v>
      </c>
      <c r="V163">
        <v>2</v>
      </c>
    </row>
    <row r="164" spans="1:22" hidden="1" x14ac:dyDescent="0.25">
      <c r="A164" t="s">
        <v>7944</v>
      </c>
      <c r="B164" s="1" t="s">
        <v>9099</v>
      </c>
      <c r="C164" t="s">
        <v>1</v>
      </c>
      <c r="D164" t="s">
        <v>7706</v>
      </c>
      <c r="E164" t="s">
        <v>9095</v>
      </c>
      <c r="F164" t="s">
        <v>9096</v>
      </c>
      <c r="G164">
        <v>1763</v>
      </c>
      <c r="H164">
        <v>1763</v>
      </c>
      <c r="I164">
        <v>1763</v>
      </c>
      <c r="J164">
        <v>1763</v>
      </c>
      <c r="L164" s="2">
        <v>0</v>
      </c>
      <c r="M164" s="2">
        <v>0</v>
      </c>
      <c r="N164" s="2">
        <v>0</v>
      </c>
      <c r="O164" s="2">
        <v>24.75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24.75</v>
      </c>
      <c r="V164">
        <v>2</v>
      </c>
    </row>
    <row r="165" spans="1:22" hidden="1" x14ac:dyDescent="0.25">
      <c r="A165" t="s">
        <v>7944</v>
      </c>
      <c r="B165" s="1" t="s">
        <v>9100</v>
      </c>
      <c r="C165" t="s">
        <v>1</v>
      </c>
      <c r="D165" t="s">
        <v>7706</v>
      </c>
      <c r="E165" t="s">
        <v>9095</v>
      </c>
      <c r="F165" t="s">
        <v>9096</v>
      </c>
      <c r="G165">
        <v>1764</v>
      </c>
      <c r="H165">
        <v>1764</v>
      </c>
      <c r="I165">
        <v>1764</v>
      </c>
      <c r="J165">
        <v>1764</v>
      </c>
      <c r="L165" s="2">
        <v>0</v>
      </c>
      <c r="M165" s="2">
        <v>0</v>
      </c>
      <c r="N165" s="2">
        <v>0</v>
      </c>
      <c r="O165" s="2">
        <v>15.25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15.25</v>
      </c>
      <c r="V165">
        <v>2</v>
      </c>
    </row>
    <row r="166" spans="1:22" hidden="1" x14ac:dyDescent="0.25">
      <c r="A166" t="s">
        <v>7944</v>
      </c>
      <c r="B166" s="1" t="s">
        <v>9101</v>
      </c>
      <c r="C166" t="s">
        <v>1</v>
      </c>
      <c r="D166" t="s">
        <v>7706</v>
      </c>
      <c r="E166" t="s">
        <v>9095</v>
      </c>
      <c r="F166" t="s">
        <v>9096</v>
      </c>
      <c r="G166">
        <v>1765</v>
      </c>
      <c r="H166">
        <v>1765</v>
      </c>
      <c r="I166">
        <v>1765</v>
      </c>
      <c r="J166">
        <v>1765</v>
      </c>
      <c r="L166" s="2">
        <v>0</v>
      </c>
      <c r="M166" s="2">
        <v>0</v>
      </c>
      <c r="N166" s="2">
        <v>0</v>
      </c>
      <c r="O166" s="2">
        <v>24.5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24.5</v>
      </c>
      <c r="V166">
        <v>2</v>
      </c>
    </row>
    <row r="167" spans="1:22" hidden="1" x14ac:dyDescent="0.25">
      <c r="A167" t="s">
        <v>7944</v>
      </c>
      <c r="B167" s="1" t="s">
        <v>9091</v>
      </c>
      <c r="C167" t="s">
        <v>1</v>
      </c>
      <c r="D167" t="s">
        <v>7706</v>
      </c>
      <c r="E167" t="s">
        <v>9095</v>
      </c>
      <c r="F167" t="s">
        <v>9096</v>
      </c>
      <c r="G167">
        <v>1766</v>
      </c>
      <c r="H167">
        <v>1766</v>
      </c>
      <c r="I167">
        <v>1766</v>
      </c>
      <c r="J167">
        <v>1766</v>
      </c>
      <c r="L167" s="2">
        <v>0</v>
      </c>
      <c r="M167" s="2">
        <v>0</v>
      </c>
      <c r="N167" s="2">
        <v>0</v>
      </c>
      <c r="O167" s="2">
        <v>17.25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17.25</v>
      </c>
      <c r="V167">
        <v>2</v>
      </c>
    </row>
    <row r="168" spans="1:22" hidden="1" x14ac:dyDescent="0.25">
      <c r="A168" t="s">
        <v>7944</v>
      </c>
      <c r="B168" s="1" t="s">
        <v>9102</v>
      </c>
      <c r="C168" t="s">
        <v>1</v>
      </c>
      <c r="D168" t="s">
        <v>7706</v>
      </c>
      <c r="E168" t="s">
        <v>9095</v>
      </c>
      <c r="F168" t="s">
        <v>9096</v>
      </c>
      <c r="G168">
        <v>1767</v>
      </c>
      <c r="H168">
        <v>1767</v>
      </c>
      <c r="I168">
        <v>1767</v>
      </c>
      <c r="J168">
        <v>1767</v>
      </c>
      <c r="L168" s="2">
        <v>0</v>
      </c>
      <c r="M168" s="2">
        <v>0</v>
      </c>
      <c r="N168" s="2">
        <v>0</v>
      </c>
      <c r="O168" s="2">
        <v>8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8</v>
      </c>
      <c r="V168">
        <v>2</v>
      </c>
    </row>
    <row r="169" spans="1:22" hidden="1" x14ac:dyDescent="0.25">
      <c r="A169" t="s">
        <v>7944</v>
      </c>
      <c r="B169" s="1" t="s">
        <v>9090</v>
      </c>
      <c r="C169" t="s">
        <v>1</v>
      </c>
      <c r="D169" t="s">
        <v>7706</v>
      </c>
      <c r="E169" t="s">
        <v>9095</v>
      </c>
      <c r="F169" t="s">
        <v>9096</v>
      </c>
      <c r="G169">
        <v>1768</v>
      </c>
      <c r="H169">
        <v>1768</v>
      </c>
      <c r="I169">
        <v>1768</v>
      </c>
      <c r="J169">
        <v>1768</v>
      </c>
      <c r="L169" s="2">
        <v>0</v>
      </c>
      <c r="M169" s="2">
        <v>0</v>
      </c>
      <c r="N169" s="2">
        <v>0</v>
      </c>
      <c r="O169" s="2">
        <v>27.5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27.5</v>
      </c>
      <c r="V169">
        <v>2</v>
      </c>
    </row>
    <row r="170" spans="1:22" hidden="1" x14ac:dyDescent="0.25">
      <c r="A170" t="s">
        <v>7944</v>
      </c>
      <c r="B170" s="1" t="s">
        <v>9103</v>
      </c>
      <c r="C170" t="s">
        <v>1</v>
      </c>
      <c r="D170" t="s">
        <v>7706</v>
      </c>
      <c r="E170" t="s">
        <v>9095</v>
      </c>
      <c r="F170" t="s">
        <v>9096</v>
      </c>
      <c r="G170">
        <v>1769</v>
      </c>
      <c r="H170">
        <v>1769</v>
      </c>
      <c r="I170">
        <v>1769</v>
      </c>
      <c r="J170">
        <v>1769</v>
      </c>
      <c r="L170" s="2">
        <v>0</v>
      </c>
      <c r="M170" s="2">
        <v>0</v>
      </c>
      <c r="N170" s="2">
        <v>0</v>
      </c>
      <c r="O170" s="2">
        <v>8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8</v>
      </c>
      <c r="V170">
        <v>2</v>
      </c>
    </row>
    <row r="171" spans="1:22" hidden="1" x14ac:dyDescent="0.25">
      <c r="A171" t="s">
        <v>7944</v>
      </c>
      <c r="B171" s="1" t="s">
        <v>9092</v>
      </c>
      <c r="C171" t="s">
        <v>1</v>
      </c>
      <c r="D171" t="s">
        <v>7706</v>
      </c>
      <c r="E171" t="s">
        <v>9095</v>
      </c>
      <c r="F171" t="s">
        <v>9096</v>
      </c>
      <c r="G171">
        <v>1770</v>
      </c>
      <c r="H171">
        <v>1770</v>
      </c>
      <c r="I171">
        <v>1770</v>
      </c>
      <c r="J171">
        <v>1770</v>
      </c>
      <c r="L171" s="2">
        <v>0</v>
      </c>
      <c r="M171" s="2">
        <v>0</v>
      </c>
      <c r="N171" s="2">
        <v>0</v>
      </c>
      <c r="O171" s="2">
        <v>20.5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20.5</v>
      </c>
      <c r="V171">
        <v>2</v>
      </c>
    </row>
    <row r="172" spans="1:22" hidden="1" x14ac:dyDescent="0.25">
      <c r="A172" t="s">
        <v>7944</v>
      </c>
      <c r="B172" s="1" t="s">
        <v>9104</v>
      </c>
      <c r="C172" t="s">
        <v>1</v>
      </c>
      <c r="D172" t="s">
        <v>7706</v>
      </c>
      <c r="E172" t="s">
        <v>9095</v>
      </c>
      <c r="F172" t="s">
        <v>9096</v>
      </c>
      <c r="G172">
        <v>1771</v>
      </c>
      <c r="H172">
        <v>1771</v>
      </c>
      <c r="I172">
        <v>1771</v>
      </c>
      <c r="J172">
        <v>1771</v>
      </c>
      <c r="L172" s="2">
        <v>0</v>
      </c>
      <c r="M172" s="2">
        <v>0</v>
      </c>
      <c r="N172" s="2">
        <v>0</v>
      </c>
      <c r="O172" s="2">
        <v>5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5</v>
      </c>
      <c r="V172">
        <v>2</v>
      </c>
    </row>
    <row r="173" spans="1:22" hidden="1" x14ac:dyDescent="0.25">
      <c r="A173" t="s">
        <v>7944</v>
      </c>
      <c r="B173" s="1" t="s">
        <v>9105</v>
      </c>
      <c r="C173" t="s">
        <v>1</v>
      </c>
      <c r="D173" t="s">
        <v>7706</v>
      </c>
      <c r="E173" t="s">
        <v>9095</v>
      </c>
      <c r="F173" t="s">
        <v>9096</v>
      </c>
      <c r="G173">
        <v>1772</v>
      </c>
      <c r="H173">
        <v>1772</v>
      </c>
      <c r="I173">
        <v>1772</v>
      </c>
      <c r="J173">
        <v>1772</v>
      </c>
      <c r="L173" s="2">
        <v>0</v>
      </c>
      <c r="M173" s="2">
        <v>0</v>
      </c>
      <c r="N173" s="2">
        <v>0</v>
      </c>
      <c r="O173" s="2">
        <v>4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4</v>
      </c>
      <c r="V173">
        <v>2</v>
      </c>
    </row>
    <row r="174" spans="1:22" hidden="1" x14ac:dyDescent="0.25">
      <c r="A174" t="s">
        <v>7944</v>
      </c>
      <c r="B174" s="1" t="s">
        <v>9106</v>
      </c>
      <c r="C174" t="s">
        <v>1</v>
      </c>
      <c r="D174" t="s">
        <v>7706</v>
      </c>
      <c r="E174" t="s">
        <v>9095</v>
      </c>
      <c r="F174" t="s">
        <v>9096</v>
      </c>
      <c r="G174">
        <v>1773</v>
      </c>
      <c r="H174">
        <v>1773</v>
      </c>
      <c r="I174">
        <v>1773</v>
      </c>
      <c r="J174">
        <v>1773</v>
      </c>
      <c r="L174" s="2">
        <v>0</v>
      </c>
      <c r="M174" s="2">
        <v>0</v>
      </c>
      <c r="N174" s="2">
        <v>0</v>
      </c>
      <c r="O174" s="2">
        <v>6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6</v>
      </c>
      <c r="V174">
        <v>2</v>
      </c>
    </row>
    <row r="175" spans="1:22" hidden="1" x14ac:dyDescent="0.25">
      <c r="A175" t="s">
        <v>7944</v>
      </c>
      <c r="B175" s="1" t="s">
        <v>9107</v>
      </c>
      <c r="C175" t="s">
        <v>1</v>
      </c>
      <c r="D175" t="s">
        <v>7706</v>
      </c>
      <c r="E175" t="s">
        <v>9095</v>
      </c>
      <c r="F175" t="s">
        <v>9096</v>
      </c>
      <c r="G175">
        <v>1774</v>
      </c>
      <c r="H175">
        <v>1774</v>
      </c>
      <c r="I175">
        <v>1774</v>
      </c>
      <c r="J175">
        <v>1774</v>
      </c>
      <c r="L175" s="2">
        <v>0</v>
      </c>
      <c r="M175" s="2">
        <v>0</v>
      </c>
      <c r="N175" s="2">
        <v>0</v>
      </c>
      <c r="O175" s="2">
        <v>29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29</v>
      </c>
      <c r="V175">
        <v>2</v>
      </c>
    </row>
    <row r="176" spans="1:22" hidden="1" x14ac:dyDescent="0.25">
      <c r="A176" t="s">
        <v>7944</v>
      </c>
      <c r="B176" s="1" t="s">
        <v>9089</v>
      </c>
      <c r="C176" t="s">
        <v>1</v>
      </c>
      <c r="D176" t="s">
        <v>7706</v>
      </c>
      <c r="E176" t="s">
        <v>9095</v>
      </c>
      <c r="F176" t="s">
        <v>9096</v>
      </c>
      <c r="G176">
        <v>1775</v>
      </c>
      <c r="H176">
        <v>1775</v>
      </c>
      <c r="I176">
        <v>1775</v>
      </c>
      <c r="J176">
        <v>1775</v>
      </c>
      <c r="L176" s="2">
        <v>0</v>
      </c>
      <c r="M176" s="2">
        <v>0</v>
      </c>
      <c r="N176" s="2">
        <v>0</v>
      </c>
      <c r="O176" s="2">
        <v>8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8</v>
      </c>
      <c r="V176">
        <v>2</v>
      </c>
    </row>
    <row r="177" spans="1:22" hidden="1" x14ac:dyDescent="0.25">
      <c r="A177" t="s">
        <v>7944</v>
      </c>
      <c r="B177" s="1" t="s">
        <v>9108</v>
      </c>
      <c r="C177" t="s">
        <v>1</v>
      </c>
      <c r="D177" t="s">
        <v>7706</v>
      </c>
      <c r="E177" t="s">
        <v>9095</v>
      </c>
      <c r="F177" t="s">
        <v>9096</v>
      </c>
      <c r="G177">
        <v>1776</v>
      </c>
      <c r="H177">
        <v>1776</v>
      </c>
      <c r="I177">
        <v>1776</v>
      </c>
      <c r="J177">
        <v>1776</v>
      </c>
      <c r="L177" s="2">
        <v>0</v>
      </c>
      <c r="M177" s="2">
        <v>0</v>
      </c>
      <c r="N177" s="2">
        <v>0</v>
      </c>
      <c r="O177" s="2">
        <v>2.5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2.5</v>
      </c>
      <c r="V177">
        <v>2</v>
      </c>
    </row>
    <row r="178" spans="1:22" hidden="1" x14ac:dyDescent="0.25">
      <c r="A178" t="s">
        <v>7944</v>
      </c>
      <c r="B178" s="1" t="s">
        <v>9014</v>
      </c>
      <c r="C178" t="s">
        <v>1</v>
      </c>
      <c r="D178" t="s">
        <v>7706</v>
      </c>
      <c r="E178" t="s">
        <v>9095</v>
      </c>
      <c r="F178" t="s">
        <v>9096</v>
      </c>
      <c r="G178">
        <v>1777</v>
      </c>
      <c r="H178">
        <v>1777</v>
      </c>
      <c r="I178">
        <v>1777</v>
      </c>
      <c r="J178">
        <v>1777</v>
      </c>
      <c r="L178" s="2">
        <v>0</v>
      </c>
      <c r="M178" s="2">
        <v>0</v>
      </c>
      <c r="N178" s="2">
        <v>0</v>
      </c>
      <c r="O178" s="2">
        <v>7.25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7.25</v>
      </c>
      <c r="V178">
        <v>2</v>
      </c>
    </row>
    <row r="179" spans="1:22" hidden="1" x14ac:dyDescent="0.25">
      <c r="A179" t="s">
        <v>7944</v>
      </c>
      <c r="B179" s="1" t="s">
        <v>9109</v>
      </c>
      <c r="C179" t="s">
        <v>1</v>
      </c>
      <c r="D179" t="s">
        <v>7706</v>
      </c>
      <c r="E179" t="s">
        <v>9095</v>
      </c>
      <c r="F179" t="s">
        <v>9096</v>
      </c>
      <c r="G179">
        <v>1778</v>
      </c>
      <c r="H179">
        <v>1778</v>
      </c>
      <c r="I179">
        <v>1778</v>
      </c>
      <c r="J179">
        <v>1778</v>
      </c>
      <c r="L179" s="2">
        <v>0</v>
      </c>
      <c r="M179" s="2">
        <v>0</v>
      </c>
      <c r="N179" s="2">
        <v>0</v>
      </c>
      <c r="O179" s="2">
        <v>30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30</v>
      </c>
      <c r="V179">
        <v>2</v>
      </c>
    </row>
    <row r="180" spans="1:22" hidden="1" x14ac:dyDescent="0.25">
      <c r="A180" t="s">
        <v>7944</v>
      </c>
      <c r="B180" s="1" t="s">
        <v>9110</v>
      </c>
      <c r="C180" t="s">
        <v>1</v>
      </c>
      <c r="D180" t="s">
        <v>7706</v>
      </c>
      <c r="E180" t="s">
        <v>9095</v>
      </c>
      <c r="F180" t="s">
        <v>9096</v>
      </c>
      <c r="G180">
        <v>1779</v>
      </c>
      <c r="H180">
        <v>1779</v>
      </c>
      <c r="I180">
        <v>1779</v>
      </c>
      <c r="J180">
        <v>1779</v>
      </c>
      <c r="L180" s="2">
        <v>0</v>
      </c>
      <c r="M180" s="2">
        <v>0</v>
      </c>
      <c r="N180" s="2">
        <v>0</v>
      </c>
      <c r="O180" s="2">
        <v>18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18</v>
      </c>
      <c r="V180">
        <v>2</v>
      </c>
    </row>
    <row r="181" spans="1:22" hidden="1" x14ac:dyDescent="0.25">
      <c r="A181" t="s">
        <v>7944</v>
      </c>
      <c r="B181" s="1" t="s">
        <v>9015</v>
      </c>
      <c r="C181" t="s">
        <v>1</v>
      </c>
      <c r="D181" t="s">
        <v>7706</v>
      </c>
      <c r="E181" t="s">
        <v>9095</v>
      </c>
      <c r="F181" t="s">
        <v>9096</v>
      </c>
      <c r="G181">
        <v>1780</v>
      </c>
      <c r="H181">
        <v>1780</v>
      </c>
      <c r="I181">
        <v>1780</v>
      </c>
      <c r="J181">
        <v>1780</v>
      </c>
      <c r="L181" s="2">
        <v>0</v>
      </c>
      <c r="M181" s="2">
        <v>0</v>
      </c>
      <c r="N181" s="2">
        <v>0</v>
      </c>
      <c r="O181" s="2">
        <v>9.75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9.75</v>
      </c>
      <c r="V181">
        <v>2</v>
      </c>
    </row>
    <row r="182" spans="1:22" hidden="1" x14ac:dyDescent="0.25">
      <c r="A182" t="s">
        <v>7981</v>
      </c>
      <c r="B182" s="1" t="s">
        <v>9111</v>
      </c>
      <c r="C182" t="s">
        <v>1</v>
      </c>
      <c r="D182" t="s">
        <v>7706</v>
      </c>
      <c r="E182" t="s">
        <v>9095</v>
      </c>
      <c r="F182" t="s">
        <v>9096</v>
      </c>
      <c r="G182">
        <v>1781</v>
      </c>
      <c r="H182">
        <v>1781</v>
      </c>
      <c r="I182">
        <v>1781</v>
      </c>
      <c r="J182">
        <v>1781</v>
      </c>
      <c r="L182" s="2">
        <v>0</v>
      </c>
      <c r="M182" s="2">
        <v>0</v>
      </c>
      <c r="N182" s="2">
        <v>0</v>
      </c>
      <c r="O182" s="2">
        <v>11.25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11.25</v>
      </c>
      <c r="V182">
        <v>2</v>
      </c>
    </row>
    <row r="183" spans="1:22" hidden="1" x14ac:dyDescent="0.25">
      <c r="A183" t="s">
        <v>7981</v>
      </c>
      <c r="B183" s="1" t="s">
        <v>9072</v>
      </c>
      <c r="C183" t="s">
        <v>1</v>
      </c>
      <c r="D183" t="s">
        <v>7706</v>
      </c>
      <c r="E183" t="s">
        <v>9095</v>
      </c>
      <c r="F183" t="s">
        <v>9096</v>
      </c>
      <c r="G183">
        <v>1782</v>
      </c>
      <c r="H183">
        <v>1782</v>
      </c>
      <c r="I183">
        <v>1782</v>
      </c>
      <c r="J183">
        <v>1782</v>
      </c>
      <c r="L183" s="2">
        <v>0</v>
      </c>
      <c r="M183" s="2">
        <v>0</v>
      </c>
      <c r="N183" s="2">
        <v>0</v>
      </c>
      <c r="O183" s="2">
        <v>2.5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2.5</v>
      </c>
      <c r="V183">
        <v>2</v>
      </c>
    </row>
    <row r="184" spans="1:22" hidden="1" x14ac:dyDescent="0.25">
      <c r="A184" t="s">
        <v>7981</v>
      </c>
      <c r="B184" s="1" t="s">
        <v>9112</v>
      </c>
      <c r="C184" t="s">
        <v>1</v>
      </c>
      <c r="D184" t="s">
        <v>7706</v>
      </c>
      <c r="E184" t="s">
        <v>9095</v>
      </c>
      <c r="F184" t="s">
        <v>9096</v>
      </c>
      <c r="G184">
        <v>1783</v>
      </c>
      <c r="H184">
        <v>1783</v>
      </c>
      <c r="I184">
        <v>1783</v>
      </c>
      <c r="J184">
        <v>1783</v>
      </c>
      <c r="L184" s="2">
        <v>0</v>
      </c>
      <c r="M184" s="2">
        <v>0</v>
      </c>
      <c r="N184" s="2">
        <v>0</v>
      </c>
      <c r="O184" s="2">
        <v>20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20</v>
      </c>
      <c r="V184">
        <v>2</v>
      </c>
    </row>
    <row r="185" spans="1:22" hidden="1" x14ac:dyDescent="0.25">
      <c r="A185" t="s">
        <v>7981</v>
      </c>
      <c r="B185" s="1" t="s">
        <v>9113</v>
      </c>
      <c r="C185" t="s">
        <v>1</v>
      </c>
      <c r="D185" t="s">
        <v>7706</v>
      </c>
      <c r="E185" t="s">
        <v>9095</v>
      </c>
      <c r="F185" t="s">
        <v>9096</v>
      </c>
      <c r="G185">
        <v>1784</v>
      </c>
      <c r="H185">
        <v>1784</v>
      </c>
      <c r="I185">
        <v>1784</v>
      </c>
      <c r="J185">
        <v>1784</v>
      </c>
      <c r="L185" s="2">
        <v>0</v>
      </c>
      <c r="M185" s="2">
        <v>0</v>
      </c>
      <c r="N185" s="2">
        <v>0</v>
      </c>
      <c r="O185" s="2">
        <v>9.75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9.75</v>
      </c>
      <c r="V185">
        <v>2</v>
      </c>
    </row>
    <row r="186" spans="1:22" hidden="1" x14ac:dyDescent="0.25">
      <c r="A186" t="s">
        <v>7981</v>
      </c>
      <c r="B186" s="1" t="s">
        <v>9085</v>
      </c>
      <c r="C186" t="s">
        <v>1</v>
      </c>
      <c r="D186" t="s">
        <v>7706</v>
      </c>
      <c r="E186" t="s">
        <v>9095</v>
      </c>
      <c r="F186" t="s">
        <v>9096</v>
      </c>
      <c r="G186">
        <v>1785</v>
      </c>
      <c r="H186">
        <v>1785</v>
      </c>
      <c r="I186">
        <v>1785</v>
      </c>
      <c r="J186">
        <v>1785</v>
      </c>
      <c r="L186" s="2">
        <v>0</v>
      </c>
      <c r="M186" s="2">
        <v>0</v>
      </c>
      <c r="N186" s="2">
        <v>0</v>
      </c>
      <c r="O186" s="2">
        <v>11.25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11.25</v>
      </c>
      <c r="V186">
        <v>2</v>
      </c>
    </row>
    <row r="187" spans="1:22" hidden="1" x14ac:dyDescent="0.25">
      <c r="A187" t="s">
        <v>7981</v>
      </c>
      <c r="B187" s="1" t="s">
        <v>9114</v>
      </c>
      <c r="C187" t="s">
        <v>1</v>
      </c>
      <c r="D187" t="s">
        <v>7706</v>
      </c>
      <c r="E187" t="s">
        <v>9095</v>
      </c>
      <c r="F187" t="s">
        <v>9096</v>
      </c>
      <c r="G187">
        <v>1786</v>
      </c>
      <c r="H187">
        <v>1786</v>
      </c>
      <c r="I187">
        <v>1786</v>
      </c>
      <c r="J187">
        <v>1786</v>
      </c>
      <c r="L187" s="2">
        <v>0</v>
      </c>
      <c r="M187" s="2">
        <v>0</v>
      </c>
      <c r="N187" s="2">
        <v>0</v>
      </c>
      <c r="O187" s="2">
        <v>6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6</v>
      </c>
      <c r="V187">
        <v>2</v>
      </c>
    </row>
    <row r="188" spans="1:22" hidden="1" x14ac:dyDescent="0.25">
      <c r="A188" t="s">
        <v>7981</v>
      </c>
      <c r="B188" s="1" t="s">
        <v>9115</v>
      </c>
      <c r="C188" t="s">
        <v>1</v>
      </c>
      <c r="D188" t="s">
        <v>7706</v>
      </c>
      <c r="E188" t="s">
        <v>9095</v>
      </c>
      <c r="F188" t="s">
        <v>9096</v>
      </c>
      <c r="G188">
        <v>1787</v>
      </c>
      <c r="H188">
        <v>1787</v>
      </c>
      <c r="I188">
        <v>1787</v>
      </c>
      <c r="J188">
        <v>1787</v>
      </c>
      <c r="L188" s="2">
        <v>0</v>
      </c>
      <c r="M188" s="2">
        <v>0</v>
      </c>
      <c r="N188" s="2">
        <v>0</v>
      </c>
      <c r="O188" s="2">
        <v>30.5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30.5</v>
      </c>
      <c r="V188">
        <v>2</v>
      </c>
    </row>
    <row r="189" spans="1:22" hidden="1" x14ac:dyDescent="0.25">
      <c r="A189" t="s">
        <v>7981</v>
      </c>
      <c r="B189" s="1" t="s">
        <v>9116</v>
      </c>
      <c r="C189" t="s">
        <v>1</v>
      </c>
      <c r="D189" t="s">
        <v>7706</v>
      </c>
      <c r="E189" t="s">
        <v>9095</v>
      </c>
      <c r="F189" t="s">
        <v>9096</v>
      </c>
      <c r="G189">
        <v>1788</v>
      </c>
      <c r="H189">
        <v>1788</v>
      </c>
      <c r="I189">
        <v>1788</v>
      </c>
      <c r="J189">
        <v>1788</v>
      </c>
      <c r="L189" s="2">
        <v>0</v>
      </c>
      <c r="M189" s="2">
        <v>0</v>
      </c>
      <c r="N189" s="2">
        <v>0</v>
      </c>
      <c r="O189" s="2">
        <v>30.5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30.5</v>
      </c>
      <c r="V189">
        <v>2</v>
      </c>
    </row>
    <row r="190" spans="1:22" hidden="1" x14ac:dyDescent="0.25">
      <c r="A190" t="s">
        <v>7981</v>
      </c>
      <c r="B190" s="1" t="s">
        <v>9117</v>
      </c>
      <c r="C190" t="s">
        <v>1</v>
      </c>
      <c r="D190" t="s">
        <v>7706</v>
      </c>
      <c r="E190" t="s">
        <v>9095</v>
      </c>
      <c r="F190" t="s">
        <v>9096</v>
      </c>
      <c r="G190">
        <v>1789</v>
      </c>
      <c r="H190">
        <v>1789</v>
      </c>
      <c r="I190">
        <v>1789</v>
      </c>
      <c r="J190">
        <v>1789</v>
      </c>
      <c r="L190" s="2">
        <v>0</v>
      </c>
      <c r="M190" s="2">
        <v>0</v>
      </c>
      <c r="N190" s="2">
        <v>0</v>
      </c>
      <c r="O190" s="2">
        <v>10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10</v>
      </c>
      <c r="V190">
        <v>2</v>
      </c>
    </row>
    <row r="191" spans="1:22" hidden="1" x14ac:dyDescent="0.25">
      <c r="A191" t="s">
        <v>7981</v>
      </c>
      <c r="B191" s="1" t="s">
        <v>9118</v>
      </c>
      <c r="C191" t="s">
        <v>1</v>
      </c>
      <c r="D191" t="s">
        <v>7706</v>
      </c>
      <c r="E191" t="s">
        <v>9095</v>
      </c>
      <c r="F191" t="s">
        <v>9096</v>
      </c>
      <c r="G191">
        <v>1790</v>
      </c>
      <c r="H191">
        <v>1790</v>
      </c>
      <c r="I191">
        <v>1790</v>
      </c>
      <c r="J191">
        <v>1790</v>
      </c>
      <c r="L191" s="2">
        <v>0</v>
      </c>
      <c r="M191" s="2">
        <v>0</v>
      </c>
      <c r="N191" s="2">
        <v>0</v>
      </c>
      <c r="O191" s="2">
        <v>20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20</v>
      </c>
      <c r="V191">
        <v>2</v>
      </c>
    </row>
    <row r="192" spans="1:22" hidden="1" x14ac:dyDescent="0.25">
      <c r="A192" t="s">
        <v>7981</v>
      </c>
      <c r="B192" s="1" t="s">
        <v>9084</v>
      </c>
      <c r="C192" t="s">
        <v>1</v>
      </c>
      <c r="D192" t="s">
        <v>7706</v>
      </c>
      <c r="E192" t="s">
        <v>9095</v>
      </c>
      <c r="F192" t="s">
        <v>9096</v>
      </c>
      <c r="G192">
        <v>1791</v>
      </c>
      <c r="H192">
        <v>1791</v>
      </c>
      <c r="I192">
        <v>1791</v>
      </c>
      <c r="J192">
        <v>1791</v>
      </c>
      <c r="L192" s="2">
        <v>0</v>
      </c>
      <c r="M192" s="2">
        <v>0</v>
      </c>
      <c r="N192" s="2">
        <v>0</v>
      </c>
      <c r="O192" s="2">
        <v>19.25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19.25</v>
      </c>
      <c r="V192">
        <v>2</v>
      </c>
    </row>
    <row r="193" spans="1:22" hidden="1" x14ac:dyDescent="0.25">
      <c r="A193" t="s">
        <v>7981</v>
      </c>
      <c r="B193" s="1" t="s">
        <v>9119</v>
      </c>
      <c r="C193" t="s">
        <v>1</v>
      </c>
      <c r="D193" t="s">
        <v>7706</v>
      </c>
      <c r="E193" t="s">
        <v>9095</v>
      </c>
      <c r="F193" t="s">
        <v>9096</v>
      </c>
      <c r="G193">
        <v>1792</v>
      </c>
      <c r="H193">
        <v>1792</v>
      </c>
      <c r="I193">
        <v>1792</v>
      </c>
      <c r="J193">
        <v>1792</v>
      </c>
      <c r="L193" s="2">
        <v>0</v>
      </c>
      <c r="M193" s="2">
        <v>0</v>
      </c>
      <c r="N193" s="2">
        <v>0</v>
      </c>
      <c r="O193" s="2">
        <v>4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4</v>
      </c>
      <c r="V193">
        <v>2</v>
      </c>
    </row>
    <row r="194" spans="1:22" hidden="1" x14ac:dyDescent="0.25">
      <c r="A194" t="s">
        <v>7981</v>
      </c>
      <c r="B194" s="1" t="s">
        <v>9120</v>
      </c>
      <c r="C194" t="s">
        <v>1</v>
      </c>
      <c r="D194" t="s">
        <v>7706</v>
      </c>
      <c r="E194" t="s">
        <v>9095</v>
      </c>
      <c r="F194" t="s">
        <v>9096</v>
      </c>
      <c r="G194">
        <v>1793</v>
      </c>
      <c r="H194">
        <v>1793</v>
      </c>
      <c r="I194">
        <v>1793</v>
      </c>
      <c r="J194">
        <v>1793</v>
      </c>
      <c r="L194" s="2">
        <v>0</v>
      </c>
      <c r="M194" s="2">
        <v>0</v>
      </c>
      <c r="N194" s="2">
        <v>0</v>
      </c>
      <c r="O194" s="2">
        <v>12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12</v>
      </c>
      <c r="V194">
        <v>2</v>
      </c>
    </row>
    <row r="195" spans="1:22" hidden="1" x14ac:dyDescent="0.25">
      <c r="A195" t="s">
        <v>7981</v>
      </c>
      <c r="B195" s="1" t="s">
        <v>9078</v>
      </c>
      <c r="C195" t="s">
        <v>1</v>
      </c>
      <c r="D195" t="s">
        <v>7706</v>
      </c>
      <c r="E195" t="s">
        <v>9095</v>
      </c>
      <c r="F195" t="s">
        <v>9096</v>
      </c>
      <c r="G195">
        <v>1794</v>
      </c>
      <c r="H195">
        <v>1794</v>
      </c>
      <c r="I195">
        <v>1794</v>
      </c>
      <c r="J195">
        <v>1794</v>
      </c>
      <c r="L195" s="2">
        <v>0</v>
      </c>
      <c r="M195" s="2">
        <v>0</v>
      </c>
      <c r="N195" s="2">
        <v>0</v>
      </c>
      <c r="O195" s="2">
        <v>16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16</v>
      </c>
      <c r="V195">
        <v>2</v>
      </c>
    </row>
    <row r="196" spans="1:22" hidden="1" x14ac:dyDescent="0.25">
      <c r="A196" t="s">
        <v>7981</v>
      </c>
      <c r="B196" s="1" t="s">
        <v>9083</v>
      </c>
      <c r="C196" t="s">
        <v>1</v>
      </c>
      <c r="D196" t="s">
        <v>7706</v>
      </c>
      <c r="E196" t="s">
        <v>9095</v>
      </c>
      <c r="F196" t="s">
        <v>9096</v>
      </c>
      <c r="G196">
        <v>1795</v>
      </c>
      <c r="H196">
        <v>1795</v>
      </c>
      <c r="I196">
        <v>1795</v>
      </c>
      <c r="J196">
        <v>1795</v>
      </c>
      <c r="L196" s="2">
        <v>0</v>
      </c>
      <c r="M196" s="2">
        <v>0</v>
      </c>
      <c r="N196" s="2">
        <v>0</v>
      </c>
      <c r="O196" s="2">
        <v>12.25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12.25</v>
      </c>
      <c r="V196">
        <v>2</v>
      </c>
    </row>
    <row r="197" spans="1:22" hidden="1" x14ac:dyDescent="0.25">
      <c r="A197" t="s">
        <v>7981</v>
      </c>
      <c r="B197" s="1" t="s">
        <v>9121</v>
      </c>
      <c r="C197" t="s">
        <v>1</v>
      </c>
      <c r="D197" t="s">
        <v>7706</v>
      </c>
      <c r="E197" t="s">
        <v>9095</v>
      </c>
      <c r="F197" t="s">
        <v>9096</v>
      </c>
      <c r="G197">
        <v>1796</v>
      </c>
      <c r="H197">
        <v>1796</v>
      </c>
      <c r="I197">
        <v>1796</v>
      </c>
      <c r="J197">
        <v>1796</v>
      </c>
      <c r="L197" s="2">
        <v>0</v>
      </c>
      <c r="M197" s="2">
        <v>0</v>
      </c>
      <c r="N197" s="2">
        <v>0</v>
      </c>
      <c r="O197" s="2">
        <v>10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10</v>
      </c>
      <c r="V197">
        <v>2</v>
      </c>
    </row>
    <row r="198" spans="1:22" hidden="1" x14ac:dyDescent="0.25">
      <c r="A198" t="s">
        <v>7981</v>
      </c>
      <c r="B198" s="1" t="s">
        <v>9121</v>
      </c>
      <c r="C198" t="s">
        <v>1</v>
      </c>
      <c r="D198" t="s">
        <v>7706</v>
      </c>
      <c r="E198" t="s">
        <v>9095</v>
      </c>
      <c r="F198" t="s">
        <v>9096</v>
      </c>
      <c r="G198">
        <v>1797</v>
      </c>
      <c r="H198">
        <v>1797</v>
      </c>
      <c r="I198">
        <v>1797</v>
      </c>
      <c r="J198">
        <v>1797</v>
      </c>
      <c r="L198" s="2">
        <v>0</v>
      </c>
      <c r="M198" s="2">
        <v>0</v>
      </c>
      <c r="N198" s="2">
        <v>0</v>
      </c>
      <c r="O198" s="2">
        <v>35.25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35.25</v>
      </c>
      <c r="V198">
        <v>2</v>
      </c>
    </row>
    <row r="199" spans="1:22" hidden="1" x14ac:dyDescent="0.25">
      <c r="A199" t="s">
        <v>7981</v>
      </c>
      <c r="B199" s="1" t="s">
        <v>9122</v>
      </c>
      <c r="C199" t="s">
        <v>1</v>
      </c>
      <c r="D199" t="s">
        <v>7706</v>
      </c>
      <c r="E199" t="s">
        <v>9095</v>
      </c>
      <c r="F199" t="s">
        <v>9096</v>
      </c>
      <c r="G199">
        <v>1798</v>
      </c>
      <c r="H199">
        <v>1798</v>
      </c>
      <c r="I199">
        <v>1798</v>
      </c>
      <c r="J199">
        <v>1798</v>
      </c>
      <c r="L199" s="2">
        <v>0</v>
      </c>
      <c r="M199" s="2">
        <v>0</v>
      </c>
      <c r="N199" s="2">
        <v>0</v>
      </c>
      <c r="O199" s="2">
        <v>21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21</v>
      </c>
      <c r="V199">
        <v>2</v>
      </c>
    </row>
    <row r="200" spans="1:22" hidden="1" x14ac:dyDescent="0.25">
      <c r="A200" t="s">
        <v>7981</v>
      </c>
      <c r="B200" s="1" t="s">
        <v>9123</v>
      </c>
      <c r="C200" t="s">
        <v>1</v>
      </c>
      <c r="D200" t="s">
        <v>7706</v>
      </c>
      <c r="E200" t="s">
        <v>9095</v>
      </c>
      <c r="F200" t="s">
        <v>9096</v>
      </c>
      <c r="G200">
        <v>1799</v>
      </c>
      <c r="H200">
        <v>1799</v>
      </c>
      <c r="I200">
        <v>1799</v>
      </c>
      <c r="J200">
        <v>1799</v>
      </c>
      <c r="L200" s="2">
        <v>0</v>
      </c>
      <c r="M200" s="2">
        <v>0</v>
      </c>
      <c r="N200" s="2">
        <v>0</v>
      </c>
      <c r="O200" s="2">
        <v>30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30</v>
      </c>
      <c r="V200">
        <v>2</v>
      </c>
    </row>
    <row r="201" spans="1:22" hidden="1" x14ac:dyDescent="0.25">
      <c r="A201" t="s">
        <v>7981</v>
      </c>
      <c r="B201" s="1" t="s">
        <v>9124</v>
      </c>
      <c r="C201" t="s">
        <v>1</v>
      </c>
      <c r="D201" t="s">
        <v>7706</v>
      </c>
      <c r="E201" t="s">
        <v>9095</v>
      </c>
      <c r="F201" t="s">
        <v>9096</v>
      </c>
      <c r="G201">
        <v>1800</v>
      </c>
      <c r="H201">
        <v>1800</v>
      </c>
      <c r="I201">
        <v>1800</v>
      </c>
      <c r="J201">
        <v>1800</v>
      </c>
      <c r="L201" s="2">
        <v>0</v>
      </c>
      <c r="M201" s="2">
        <v>0</v>
      </c>
      <c r="N201" s="2">
        <v>0</v>
      </c>
      <c r="O201" s="2">
        <v>23.25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23.25</v>
      </c>
      <c r="V201">
        <v>2</v>
      </c>
    </row>
    <row r="202" spans="1:22" hidden="1" x14ac:dyDescent="0.25">
      <c r="A202" t="s">
        <v>8153</v>
      </c>
      <c r="B202" s="1" t="s">
        <v>9125</v>
      </c>
      <c r="C202" t="s">
        <v>1</v>
      </c>
      <c r="D202" t="s">
        <v>7706</v>
      </c>
      <c r="E202" t="s">
        <v>9095</v>
      </c>
      <c r="F202" t="s">
        <v>9096</v>
      </c>
      <c r="G202">
        <v>1801</v>
      </c>
      <c r="H202">
        <v>1801</v>
      </c>
      <c r="I202">
        <v>1801</v>
      </c>
      <c r="J202">
        <v>1801</v>
      </c>
      <c r="L202" s="2">
        <v>0</v>
      </c>
      <c r="M202" s="2">
        <v>0</v>
      </c>
      <c r="N202" s="2">
        <v>0</v>
      </c>
      <c r="O202" s="2">
        <v>20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20</v>
      </c>
      <c r="V202">
        <v>2</v>
      </c>
    </row>
    <row r="203" spans="1:22" hidden="1" x14ac:dyDescent="0.25">
      <c r="A203" t="s">
        <v>8153</v>
      </c>
      <c r="B203" s="1" t="s">
        <v>9126</v>
      </c>
      <c r="C203" t="s">
        <v>1</v>
      </c>
      <c r="D203" t="s">
        <v>7706</v>
      </c>
      <c r="E203" t="s">
        <v>9095</v>
      </c>
      <c r="F203" t="s">
        <v>9096</v>
      </c>
      <c r="G203">
        <v>1802</v>
      </c>
      <c r="H203">
        <v>1802</v>
      </c>
      <c r="I203">
        <v>1802</v>
      </c>
      <c r="J203">
        <v>1802</v>
      </c>
      <c r="L203" s="2">
        <v>0</v>
      </c>
      <c r="M203" s="2">
        <v>0</v>
      </c>
      <c r="N203" s="2">
        <v>0</v>
      </c>
      <c r="O203" s="2">
        <v>16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16</v>
      </c>
      <c r="V203">
        <v>2</v>
      </c>
    </row>
    <row r="204" spans="1:22" hidden="1" x14ac:dyDescent="0.25">
      <c r="A204" t="s">
        <v>8153</v>
      </c>
      <c r="B204" s="1" t="s">
        <v>9127</v>
      </c>
      <c r="C204" t="s">
        <v>1</v>
      </c>
      <c r="D204" t="s">
        <v>7706</v>
      </c>
      <c r="E204" t="s">
        <v>9095</v>
      </c>
      <c r="F204" t="s">
        <v>9096</v>
      </c>
      <c r="G204">
        <v>1803</v>
      </c>
      <c r="H204">
        <v>1803</v>
      </c>
      <c r="I204">
        <v>1803</v>
      </c>
      <c r="J204">
        <v>1803</v>
      </c>
      <c r="L204" s="2">
        <v>0</v>
      </c>
      <c r="M204" s="2">
        <v>0</v>
      </c>
      <c r="N204" s="2">
        <v>0</v>
      </c>
      <c r="O204" s="2">
        <v>18.5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18.5</v>
      </c>
      <c r="V204">
        <v>2</v>
      </c>
    </row>
    <row r="205" spans="1:22" hidden="1" x14ac:dyDescent="0.25">
      <c r="A205" t="s">
        <v>8153</v>
      </c>
      <c r="B205" s="1" t="s">
        <v>9128</v>
      </c>
      <c r="C205" t="s">
        <v>1</v>
      </c>
      <c r="D205" t="s">
        <v>7706</v>
      </c>
      <c r="E205" t="s">
        <v>9095</v>
      </c>
      <c r="F205" t="s">
        <v>9096</v>
      </c>
      <c r="G205">
        <v>1804</v>
      </c>
      <c r="H205">
        <v>1804</v>
      </c>
      <c r="I205">
        <v>1804</v>
      </c>
      <c r="J205">
        <v>1804</v>
      </c>
      <c r="L205" s="2">
        <v>0</v>
      </c>
      <c r="M205" s="2">
        <v>0</v>
      </c>
      <c r="N205" s="2">
        <v>0</v>
      </c>
      <c r="O205" s="2">
        <v>4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4</v>
      </c>
      <c r="V205">
        <v>2</v>
      </c>
    </row>
    <row r="206" spans="1:22" hidden="1" x14ac:dyDescent="0.25">
      <c r="A206" t="s">
        <v>8153</v>
      </c>
      <c r="B206" s="1" t="s">
        <v>9129</v>
      </c>
      <c r="C206" t="s">
        <v>1</v>
      </c>
      <c r="D206" t="s">
        <v>7706</v>
      </c>
      <c r="E206" t="s">
        <v>9095</v>
      </c>
      <c r="F206" t="s">
        <v>9096</v>
      </c>
      <c r="G206">
        <v>1805</v>
      </c>
      <c r="H206">
        <v>1805</v>
      </c>
      <c r="I206">
        <v>1805</v>
      </c>
      <c r="J206">
        <v>1805</v>
      </c>
      <c r="L206" s="2">
        <v>0</v>
      </c>
      <c r="M206" s="2">
        <v>0</v>
      </c>
      <c r="N206" s="2">
        <v>0</v>
      </c>
      <c r="O206" s="2">
        <v>6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6</v>
      </c>
      <c r="V206">
        <v>2</v>
      </c>
    </row>
    <row r="207" spans="1:22" hidden="1" x14ac:dyDescent="0.25">
      <c r="A207" t="s">
        <v>8153</v>
      </c>
      <c r="B207" s="1" t="s">
        <v>9130</v>
      </c>
      <c r="C207" t="s">
        <v>1</v>
      </c>
      <c r="D207" t="s">
        <v>7706</v>
      </c>
      <c r="E207" t="s">
        <v>9095</v>
      </c>
      <c r="F207" t="s">
        <v>9096</v>
      </c>
      <c r="G207">
        <v>1806</v>
      </c>
      <c r="H207">
        <v>1806</v>
      </c>
      <c r="I207">
        <v>1806</v>
      </c>
      <c r="J207">
        <v>1806</v>
      </c>
      <c r="L207" s="2">
        <v>0</v>
      </c>
      <c r="M207" s="2">
        <v>0</v>
      </c>
      <c r="N207" s="2">
        <v>0</v>
      </c>
      <c r="O207" s="2">
        <v>11.25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11.25</v>
      </c>
      <c r="V207">
        <v>2</v>
      </c>
    </row>
    <row r="208" spans="1:22" hidden="1" x14ac:dyDescent="0.25">
      <c r="A208" t="s">
        <v>8153</v>
      </c>
      <c r="B208" s="1" t="s">
        <v>9067</v>
      </c>
      <c r="C208" t="s">
        <v>1</v>
      </c>
      <c r="D208" t="s">
        <v>7706</v>
      </c>
      <c r="E208" t="s">
        <v>9095</v>
      </c>
      <c r="F208" t="s">
        <v>9096</v>
      </c>
      <c r="G208">
        <v>1807</v>
      </c>
      <c r="H208">
        <v>1807</v>
      </c>
      <c r="I208">
        <v>1807</v>
      </c>
      <c r="J208">
        <v>1807</v>
      </c>
      <c r="L208" s="2">
        <v>0</v>
      </c>
      <c r="M208" s="2">
        <v>0</v>
      </c>
      <c r="N208" s="2">
        <v>0</v>
      </c>
      <c r="O208" s="2">
        <v>11.25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11.25</v>
      </c>
      <c r="V208">
        <v>2</v>
      </c>
    </row>
    <row r="209" spans="1:22" hidden="1" x14ac:dyDescent="0.25">
      <c r="A209" t="s">
        <v>8153</v>
      </c>
      <c r="B209" s="1" t="s">
        <v>9131</v>
      </c>
      <c r="C209" t="s">
        <v>1</v>
      </c>
      <c r="D209" t="s">
        <v>7706</v>
      </c>
      <c r="E209" t="s">
        <v>9095</v>
      </c>
      <c r="F209" t="s">
        <v>9096</v>
      </c>
      <c r="G209">
        <v>1808</v>
      </c>
      <c r="H209">
        <v>1808</v>
      </c>
      <c r="I209">
        <v>1808</v>
      </c>
      <c r="J209">
        <v>1808</v>
      </c>
      <c r="L209" s="2">
        <v>0</v>
      </c>
      <c r="M209" s="2">
        <v>0</v>
      </c>
      <c r="N209" s="2">
        <v>0</v>
      </c>
      <c r="O209" s="2">
        <v>5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5</v>
      </c>
      <c r="V209">
        <v>2</v>
      </c>
    </row>
    <row r="210" spans="1:22" hidden="1" x14ac:dyDescent="0.25">
      <c r="A210" t="s">
        <v>8153</v>
      </c>
      <c r="B210" s="1" t="s">
        <v>9064</v>
      </c>
      <c r="C210" t="s">
        <v>1</v>
      </c>
      <c r="D210" t="s">
        <v>7706</v>
      </c>
      <c r="E210" t="s">
        <v>9095</v>
      </c>
      <c r="F210" t="s">
        <v>9096</v>
      </c>
      <c r="G210">
        <v>1809</v>
      </c>
      <c r="H210">
        <v>1809</v>
      </c>
      <c r="I210">
        <v>1809</v>
      </c>
      <c r="J210">
        <v>1809</v>
      </c>
      <c r="L210" s="2">
        <v>0</v>
      </c>
      <c r="M210" s="2">
        <v>0</v>
      </c>
      <c r="N210" s="2">
        <v>0</v>
      </c>
      <c r="O210" s="2">
        <v>19.25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19.25</v>
      </c>
      <c r="V210">
        <v>2</v>
      </c>
    </row>
    <row r="211" spans="1:22" hidden="1" x14ac:dyDescent="0.25">
      <c r="A211" t="s">
        <v>8153</v>
      </c>
      <c r="B211" s="1" t="s">
        <v>9132</v>
      </c>
      <c r="C211" t="s">
        <v>1</v>
      </c>
      <c r="D211" t="s">
        <v>7706</v>
      </c>
      <c r="E211" t="s">
        <v>9095</v>
      </c>
      <c r="F211" t="s">
        <v>9096</v>
      </c>
      <c r="G211">
        <v>1810</v>
      </c>
      <c r="H211">
        <v>1810</v>
      </c>
      <c r="I211">
        <v>1810</v>
      </c>
      <c r="J211">
        <v>1810</v>
      </c>
      <c r="L211" s="2">
        <v>0</v>
      </c>
      <c r="M211" s="2">
        <v>0</v>
      </c>
      <c r="N211" s="2">
        <v>0</v>
      </c>
      <c r="O211" s="2">
        <v>29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29</v>
      </c>
      <c r="V211">
        <v>2</v>
      </c>
    </row>
    <row r="212" spans="1:22" hidden="1" x14ac:dyDescent="0.25">
      <c r="A212" t="s">
        <v>8153</v>
      </c>
      <c r="B212" s="1" t="s">
        <v>9071</v>
      </c>
      <c r="C212" t="s">
        <v>1</v>
      </c>
      <c r="D212" t="s">
        <v>7706</v>
      </c>
      <c r="E212" t="s">
        <v>9095</v>
      </c>
      <c r="F212" t="s">
        <v>9096</v>
      </c>
      <c r="G212">
        <v>1811</v>
      </c>
      <c r="H212">
        <v>1811</v>
      </c>
      <c r="I212">
        <v>1811</v>
      </c>
      <c r="J212">
        <v>1811</v>
      </c>
      <c r="L212" s="2">
        <v>0</v>
      </c>
      <c r="M212" s="2">
        <v>0</v>
      </c>
      <c r="N212" s="2">
        <v>0</v>
      </c>
      <c r="O212" s="2">
        <v>6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6</v>
      </c>
      <c r="V212">
        <v>2</v>
      </c>
    </row>
    <row r="213" spans="1:22" hidden="1" x14ac:dyDescent="0.25">
      <c r="A213" t="s">
        <v>8153</v>
      </c>
      <c r="B213" s="1" t="s">
        <v>9133</v>
      </c>
      <c r="C213" t="s">
        <v>1</v>
      </c>
      <c r="D213" t="s">
        <v>7706</v>
      </c>
      <c r="E213" t="s">
        <v>9095</v>
      </c>
      <c r="F213" t="s">
        <v>9096</v>
      </c>
      <c r="G213">
        <v>1812</v>
      </c>
      <c r="H213">
        <v>1812</v>
      </c>
      <c r="I213">
        <v>1812</v>
      </c>
      <c r="J213">
        <v>1812</v>
      </c>
      <c r="L213" s="2">
        <v>0</v>
      </c>
      <c r="M213" s="2">
        <v>0</v>
      </c>
      <c r="N213" s="2">
        <v>0</v>
      </c>
      <c r="O213" s="2">
        <v>10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10</v>
      </c>
      <c r="V213">
        <v>2</v>
      </c>
    </row>
    <row r="214" spans="1:22" hidden="1" x14ac:dyDescent="0.25">
      <c r="A214" t="s">
        <v>8153</v>
      </c>
      <c r="B214" s="1" t="s">
        <v>9134</v>
      </c>
      <c r="C214" t="s">
        <v>1</v>
      </c>
      <c r="D214" t="s">
        <v>7706</v>
      </c>
      <c r="E214" t="s">
        <v>9095</v>
      </c>
      <c r="F214" t="s">
        <v>9096</v>
      </c>
      <c r="G214">
        <v>1813</v>
      </c>
      <c r="H214">
        <v>1813</v>
      </c>
      <c r="I214">
        <v>1813</v>
      </c>
      <c r="J214">
        <v>1813</v>
      </c>
      <c r="L214" s="2">
        <v>0</v>
      </c>
      <c r="M214" s="2">
        <v>0</v>
      </c>
      <c r="N214" s="2">
        <v>0</v>
      </c>
      <c r="O214" s="2">
        <v>5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5</v>
      </c>
      <c r="V214">
        <v>2</v>
      </c>
    </row>
    <row r="215" spans="1:22" hidden="1" x14ac:dyDescent="0.25">
      <c r="A215" t="s">
        <v>8153</v>
      </c>
      <c r="B215" s="1" t="s">
        <v>9135</v>
      </c>
      <c r="C215" t="s">
        <v>1</v>
      </c>
      <c r="D215" t="s">
        <v>7706</v>
      </c>
      <c r="E215" t="s">
        <v>9095</v>
      </c>
      <c r="F215" t="s">
        <v>9096</v>
      </c>
      <c r="G215">
        <v>1814</v>
      </c>
      <c r="H215">
        <v>1814</v>
      </c>
      <c r="I215">
        <v>1814</v>
      </c>
      <c r="J215">
        <v>1814</v>
      </c>
      <c r="L215" s="2">
        <v>0</v>
      </c>
      <c r="M215" s="2">
        <v>0</v>
      </c>
      <c r="N215" s="2">
        <v>0</v>
      </c>
      <c r="O215" s="2">
        <v>12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12</v>
      </c>
      <c r="V215">
        <v>2</v>
      </c>
    </row>
    <row r="216" spans="1:22" hidden="1" x14ac:dyDescent="0.25">
      <c r="A216" t="s">
        <v>8153</v>
      </c>
      <c r="B216" s="1" t="s">
        <v>9136</v>
      </c>
      <c r="C216" t="s">
        <v>1</v>
      </c>
      <c r="D216" t="s">
        <v>7706</v>
      </c>
      <c r="E216" t="s">
        <v>9095</v>
      </c>
      <c r="F216" t="s">
        <v>9096</v>
      </c>
      <c r="G216">
        <v>1815</v>
      </c>
      <c r="H216">
        <v>1815</v>
      </c>
      <c r="I216">
        <v>1815</v>
      </c>
      <c r="J216">
        <v>1815</v>
      </c>
      <c r="L216" s="2">
        <v>0</v>
      </c>
      <c r="M216" s="2">
        <v>0</v>
      </c>
      <c r="N216" s="2">
        <v>0</v>
      </c>
      <c r="O216" s="2">
        <v>28.25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28.25</v>
      </c>
      <c r="V216">
        <v>2</v>
      </c>
    </row>
    <row r="217" spans="1:22" hidden="1" x14ac:dyDescent="0.25">
      <c r="A217" t="s">
        <v>8153</v>
      </c>
      <c r="B217" s="1" t="s">
        <v>9137</v>
      </c>
      <c r="C217" t="s">
        <v>1</v>
      </c>
      <c r="D217" t="s">
        <v>7706</v>
      </c>
      <c r="E217" t="s">
        <v>9095</v>
      </c>
      <c r="F217" t="s">
        <v>9096</v>
      </c>
      <c r="G217">
        <v>1816</v>
      </c>
      <c r="H217">
        <v>1816</v>
      </c>
      <c r="I217">
        <v>1816</v>
      </c>
      <c r="J217">
        <v>1816</v>
      </c>
      <c r="L217" s="2">
        <v>0</v>
      </c>
      <c r="M217" s="2">
        <v>0</v>
      </c>
      <c r="N217" s="2">
        <v>0</v>
      </c>
      <c r="O217" s="2">
        <v>12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12</v>
      </c>
      <c r="V217">
        <v>2</v>
      </c>
    </row>
    <row r="218" spans="1:22" hidden="1" x14ac:dyDescent="0.25">
      <c r="A218" t="s">
        <v>8153</v>
      </c>
      <c r="B218" s="1" t="s">
        <v>9138</v>
      </c>
      <c r="C218" t="s">
        <v>1</v>
      </c>
      <c r="D218" t="s">
        <v>7706</v>
      </c>
      <c r="E218" t="s">
        <v>9095</v>
      </c>
      <c r="F218" t="s">
        <v>9096</v>
      </c>
      <c r="G218">
        <v>1817</v>
      </c>
      <c r="H218">
        <v>1817</v>
      </c>
      <c r="I218">
        <v>1817</v>
      </c>
      <c r="J218">
        <v>1817</v>
      </c>
      <c r="L218" s="2">
        <v>0</v>
      </c>
      <c r="M218" s="2">
        <v>0</v>
      </c>
      <c r="N218" s="2">
        <v>0</v>
      </c>
      <c r="O218" s="2">
        <v>13.75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13.75</v>
      </c>
      <c r="V218">
        <v>2</v>
      </c>
    </row>
    <row r="219" spans="1:22" hidden="1" x14ac:dyDescent="0.25">
      <c r="A219" t="s">
        <v>8153</v>
      </c>
      <c r="B219" s="1" t="s">
        <v>9139</v>
      </c>
      <c r="C219" t="s">
        <v>1</v>
      </c>
      <c r="D219" t="s">
        <v>7706</v>
      </c>
      <c r="E219" t="s">
        <v>9095</v>
      </c>
      <c r="F219" t="s">
        <v>9096</v>
      </c>
      <c r="G219">
        <v>1818</v>
      </c>
      <c r="H219">
        <v>1818</v>
      </c>
      <c r="I219">
        <v>1818</v>
      </c>
      <c r="J219">
        <v>1818</v>
      </c>
      <c r="L219" s="2">
        <v>0</v>
      </c>
      <c r="M219" s="2">
        <v>0</v>
      </c>
      <c r="N219" s="2">
        <v>0</v>
      </c>
      <c r="O219" s="2">
        <v>9.75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9.75</v>
      </c>
      <c r="V219">
        <v>2</v>
      </c>
    </row>
    <row r="220" spans="1:22" hidden="1" x14ac:dyDescent="0.25">
      <c r="A220" t="s">
        <v>8153</v>
      </c>
      <c r="B220" s="1" t="s">
        <v>9140</v>
      </c>
      <c r="C220" t="s">
        <v>1</v>
      </c>
      <c r="D220" t="s">
        <v>7706</v>
      </c>
      <c r="E220" t="s">
        <v>9095</v>
      </c>
      <c r="F220" t="s">
        <v>9096</v>
      </c>
      <c r="G220">
        <v>1819</v>
      </c>
      <c r="H220">
        <v>1819</v>
      </c>
      <c r="I220">
        <v>1819</v>
      </c>
      <c r="J220">
        <v>1819</v>
      </c>
      <c r="L220" s="2">
        <v>0</v>
      </c>
      <c r="M220" s="2">
        <v>0</v>
      </c>
      <c r="N220" s="2">
        <v>0</v>
      </c>
      <c r="O220" s="2">
        <v>27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27</v>
      </c>
      <c r="V220">
        <v>2</v>
      </c>
    </row>
    <row r="221" spans="1:22" hidden="1" x14ac:dyDescent="0.25">
      <c r="A221" t="s">
        <v>8153</v>
      </c>
      <c r="B221" s="1" t="s">
        <v>9141</v>
      </c>
      <c r="C221" t="s">
        <v>1</v>
      </c>
      <c r="D221" t="s">
        <v>7706</v>
      </c>
      <c r="E221" t="s">
        <v>9095</v>
      </c>
      <c r="F221" t="s">
        <v>9096</v>
      </c>
      <c r="G221">
        <v>1820</v>
      </c>
      <c r="H221">
        <v>1820</v>
      </c>
      <c r="I221">
        <v>1820</v>
      </c>
      <c r="J221">
        <v>1820</v>
      </c>
      <c r="L221" s="2">
        <v>0</v>
      </c>
      <c r="M221" s="2">
        <v>0</v>
      </c>
      <c r="N221" s="2">
        <v>0</v>
      </c>
      <c r="O221" s="2">
        <v>20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20</v>
      </c>
      <c r="V221">
        <v>2</v>
      </c>
    </row>
    <row r="222" spans="1:22" hidden="1" x14ac:dyDescent="0.25">
      <c r="A222" t="s">
        <v>8153</v>
      </c>
      <c r="B222" s="1" t="s">
        <v>9142</v>
      </c>
      <c r="C222" t="s">
        <v>1</v>
      </c>
      <c r="D222" t="s">
        <v>7706</v>
      </c>
      <c r="E222" t="s">
        <v>9095</v>
      </c>
      <c r="F222" t="s">
        <v>9096</v>
      </c>
      <c r="G222">
        <v>1821</v>
      </c>
      <c r="H222">
        <v>1821</v>
      </c>
      <c r="I222">
        <v>1821</v>
      </c>
      <c r="J222">
        <v>1821</v>
      </c>
      <c r="L222" s="2">
        <v>0</v>
      </c>
      <c r="M222" s="2">
        <v>0</v>
      </c>
      <c r="N222" s="2">
        <v>0</v>
      </c>
      <c r="O222" s="2">
        <v>7.25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7.25</v>
      </c>
      <c r="V222">
        <v>2</v>
      </c>
    </row>
    <row r="223" spans="1:22" hidden="1" x14ac:dyDescent="0.25">
      <c r="A223" t="s">
        <v>8153</v>
      </c>
      <c r="B223" s="1" t="s">
        <v>9069</v>
      </c>
      <c r="C223" t="s">
        <v>1</v>
      </c>
      <c r="D223" t="s">
        <v>7706</v>
      </c>
      <c r="E223" t="s">
        <v>9095</v>
      </c>
      <c r="F223" t="s">
        <v>9096</v>
      </c>
      <c r="G223">
        <v>1822</v>
      </c>
      <c r="H223">
        <v>1822</v>
      </c>
      <c r="I223">
        <v>1822</v>
      </c>
      <c r="J223">
        <v>1822</v>
      </c>
      <c r="L223" s="2">
        <v>0</v>
      </c>
      <c r="M223" s="2">
        <v>0</v>
      </c>
      <c r="N223" s="2">
        <v>0</v>
      </c>
      <c r="O223" s="2">
        <v>11.25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11.25</v>
      </c>
      <c r="V223">
        <v>2</v>
      </c>
    </row>
    <row r="224" spans="1:22" hidden="1" x14ac:dyDescent="0.25">
      <c r="A224" t="s">
        <v>8265</v>
      </c>
      <c r="B224" s="1" t="s">
        <v>9143</v>
      </c>
      <c r="C224" t="s">
        <v>1</v>
      </c>
      <c r="D224" t="s">
        <v>7706</v>
      </c>
      <c r="E224" t="s">
        <v>9095</v>
      </c>
      <c r="F224" t="s">
        <v>9096</v>
      </c>
      <c r="G224">
        <v>1823</v>
      </c>
      <c r="H224">
        <v>1823</v>
      </c>
      <c r="I224">
        <v>1823</v>
      </c>
      <c r="J224">
        <v>1823</v>
      </c>
      <c r="L224" s="2">
        <v>0</v>
      </c>
      <c r="M224" s="2">
        <v>0</v>
      </c>
      <c r="N224" s="2">
        <v>0</v>
      </c>
      <c r="O224" s="2">
        <v>15.2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15.2</v>
      </c>
      <c r="V224">
        <v>2</v>
      </c>
    </row>
    <row r="225" spans="1:22" hidden="1" x14ac:dyDescent="0.25">
      <c r="A225" t="s">
        <v>8265</v>
      </c>
      <c r="B225" s="1" t="s">
        <v>9063</v>
      </c>
      <c r="C225" t="s">
        <v>1</v>
      </c>
      <c r="D225" t="s">
        <v>7706</v>
      </c>
      <c r="E225" t="s">
        <v>9095</v>
      </c>
      <c r="F225" t="s">
        <v>9096</v>
      </c>
      <c r="G225">
        <v>1824</v>
      </c>
      <c r="H225">
        <v>1824</v>
      </c>
      <c r="I225">
        <v>1824</v>
      </c>
      <c r="J225">
        <v>1824</v>
      </c>
      <c r="L225" s="2">
        <v>0</v>
      </c>
      <c r="M225" s="2">
        <v>0</v>
      </c>
      <c r="N225" s="2">
        <v>0</v>
      </c>
      <c r="O225" s="2">
        <v>11.25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11.25</v>
      </c>
      <c r="V225">
        <v>2</v>
      </c>
    </row>
    <row r="226" spans="1:22" hidden="1" x14ac:dyDescent="0.25">
      <c r="A226" t="s">
        <v>8265</v>
      </c>
      <c r="B226" s="1" t="s">
        <v>9144</v>
      </c>
      <c r="C226" t="s">
        <v>1</v>
      </c>
      <c r="D226" t="s">
        <v>7706</v>
      </c>
      <c r="E226" t="s">
        <v>9095</v>
      </c>
      <c r="F226" t="s">
        <v>9096</v>
      </c>
      <c r="G226">
        <v>1825</v>
      </c>
      <c r="H226">
        <v>1825</v>
      </c>
      <c r="I226">
        <v>1825</v>
      </c>
      <c r="J226">
        <v>1825</v>
      </c>
      <c r="L226" s="2">
        <v>0</v>
      </c>
      <c r="M226" s="2">
        <v>0</v>
      </c>
      <c r="N226" s="2">
        <v>0</v>
      </c>
      <c r="O226" s="2">
        <v>6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6</v>
      </c>
      <c r="V226">
        <v>2</v>
      </c>
    </row>
    <row r="227" spans="1:22" hidden="1" x14ac:dyDescent="0.25">
      <c r="A227" t="s">
        <v>8265</v>
      </c>
      <c r="B227" s="1" t="s">
        <v>9145</v>
      </c>
      <c r="C227" t="s">
        <v>1</v>
      </c>
      <c r="D227" t="s">
        <v>7706</v>
      </c>
      <c r="E227" t="s">
        <v>9095</v>
      </c>
      <c r="F227" t="s">
        <v>9096</v>
      </c>
      <c r="G227">
        <v>1826</v>
      </c>
      <c r="H227">
        <v>1826</v>
      </c>
      <c r="I227">
        <v>1826</v>
      </c>
      <c r="J227">
        <v>1826</v>
      </c>
      <c r="L227" s="2">
        <v>0</v>
      </c>
      <c r="M227" s="2">
        <v>0</v>
      </c>
      <c r="N227" s="2">
        <v>0</v>
      </c>
      <c r="O227" s="2">
        <v>6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6</v>
      </c>
      <c r="V227">
        <v>2</v>
      </c>
    </row>
    <row r="228" spans="1:22" hidden="1" x14ac:dyDescent="0.25">
      <c r="A228" t="s">
        <v>8265</v>
      </c>
      <c r="B228" s="1" t="s">
        <v>9146</v>
      </c>
      <c r="C228" t="s">
        <v>1</v>
      </c>
      <c r="D228" t="s">
        <v>7706</v>
      </c>
      <c r="E228" t="s">
        <v>9095</v>
      </c>
      <c r="F228" t="s">
        <v>9096</v>
      </c>
      <c r="G228">
        <v>1827</v>
      </c>
      <c r="H228">
        <v>1827</v>
      </c>
      <c r="I228">
        <v>1827</v>
      </c>
      <c r="J228">
        <v>1827</v>
      </c>
      <c r="L228" s="2">
        <v>0</v>
      </c>
      <c r="M228" s="2">
        <v>0</v>
      </c>
      <c r="N228" s="2">
        <v>0</v>
      </c>
      <c r="O228" s="2">
        <v>8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8</v>
      </c>
      <c r="V228">
        <v>2</v>
      </c>
    </row>
    <row r="229" spans="1:22" hidden="1" x14ac:dyDescent="0.25">
      <c r="A229" t="s">
        <v>8265</v>
      </c>
      <c r="B229" s="1" t="s">
        <v>9147</v>
      </c>
      <c r="C229" t="s">
        <v>1</v>
      </c>
      <c r="D229" t="s">
        <v>7706</v>
      </c>
      <c r="E229" t="s">
        <v>9095</v>
      </c>
      <c r="F229" t="s">
        <v>9096</v>
      </c>
      <c r="G229">
        <v>1828</v>
      </c>
      <c r="H229">
        <v>1828</v>
      </c>
      <c r="I229">
        <v>1828</v>
      </c>
      <c r="J229">
        <v>1828</v>
      </c>
      <c r="L229" s="2">
        <v>0</v>
      </c>
      <c r="M229" s="2">
        <v>0</v>
      </c>
      <c r="N229" s="2">
        <v>0</v>
      </c>
      <c r="O229" s="2">
        <v>10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10</v>
      </c>
      <c r="V229">
        <v>2</v>
      </c>
    </row>
    <row r="230" spans="1:22" hidden="1" x14ac:dyDescent="0.25">
      <c r="A230" t="s">
        <v>8265</v>
      </c>
      <c r="B230" s="1" t="s">
        <v>9148</v>
      </c>
      <c r="C230" t="s">
        <v>1</v>
      </c>
      <c r="D230" t="s">
        <v>7706</v>
      </c>
      <c r="E230" t="s">
        <v>9095</v>
      </c>
      <c r="F230" t="s">
        <v>9096</v>
      </c>
      <c r="G230">
        <v>1829</v>
      </c>
      <c r="H230">
        <v>1829</v>
      </c>
      <c r="I230">
        <v>1829</v>
      </c>
      <c r="J230">
        <v>1829</v>
      </c>
      <c r="L230" s="2">
        <v>0</v>
      </c>
      <c r="M230" s="2">
        <v>0</v>
      </c>
      <c r="N230" s="2">
        <v>0</v>
      </c>
      <c r="O230" s="2">
        <v>47.25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47.25</v>
      </c>
      <c r="V230">
        <v>2</v>
      </c>
    </row>
    <row r="231" spans="1:22" hidden="1" x14ac:dyDescent="0.25">
      <c r="A231" t="s">
        <v>8265</v>
      </c>
      <c r="B231" s="1" t="s">
        <v>9148</v>
      </c>
      <c r="C231" t="s">
        <v>1</v>
      </c>
      <c r="D231" t="s">
        <v>7706</v>
      </c>
      <c r="E231" t="s">
        <v>9095</v>
      </c>
      <c r="F231" t="s">
        <v>9096</v>
      </c>
      <c r="G231">
        <v>1830</v>
      </c>
      <c r="H231">
        <v>1830</v>
      </c>
      <c r="I231">
        <v>1830</v>
      </c>
      <c r="J231">
        <v>1830</v>
      </c>
      <c r="L231" s="2">
        <v>0</v>
      </c>
      <c r="M231" s="2">
        <v>0</v>
      </c>
      <c r="N231" s="2">
        <v>0</v>
      </c>
      <c r="O231" s="2">
        <v>11.25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11.25</v>
      </c>
      <c r="V231">
        <v>2</v>
      </c>
    </row>
    <row r="232" spans="1:22" hidden="1" x14ac:dyDescent="0.25">
      <c r="A232" t="s">
        <v>8265</v>
      </c>
      <c r="B232" s="1" t="s">
        <v>9061</v>
      </c>
      <c r="C232" t="s">
        <v>1</v>
      </c>
      <c r="D232" t="s">
        <v>7706</v>
      </c>
      <c r="E232" t="s">
        <v>9095</v>
      </c>
      <c r="F232" t="s">
        <v>9096</v>
      </c>
      <c r="G232">
        <v>1831</v>
      </c>
      <c r="H232">
        <v>1831</v>
      </c>
      <c r="I232">
        <v>1831</v>
      </c>
      <c r="J232">
        <v>1831</v>
      </c>
      <c r="L232" s="2">
        <v>0</v>
      </c>
      <c r="M232" s="2">
        <v>0</v>
      </c>
      <c r="N232" s="2">
        <v>0</v>
      </c>
      <c r="O232" s="2">
        <v>12.25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12.25</v>
      </c>
      <c r="V232">
        <v>2</v>
      </c>
    </row>
    <row r="233" spans="1:22" hidden="1" x14ac:dyDescent="0.25">
      <c r="A233" t="s">
        <v>8265</v>
      </c>
      <c r="B233" s="1" t="s">
        <v>9149</v>
      </c>
      <c r="C233" t="s">
        <v>1</v>
      </c>
      <c r="D233" t="s">
        <v>7706</v>
      </c>
      <c r="E233" t="s">
        <v>9095</v>
      </c>
      <c r="F233" t="s">
        <v>9096</v>
      </c>
      <c r="G233">
        <v>1832</v>
      </c>
      <c r="H233">
        <v>1832</v>
      </c>
      <c r="I233">
        <v>1832</v>
      </c>
      <c r="J233">
        <v>1832</v>
      </c>
      <c r="L233" s="2">
        <v>0</v>
      </c>
      <c r="M233" s="2">
        <v>0</v>
      </c>
      <c r="N233" s="2">
        <v>0</v>
      </c>
      <c r="O233" s="2">
        <v>16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16</v>
      </c>
      <c r="V233">
        <v>2</v>
      </c>
    </row>
    <row r="234" spans="1:22" hidden="1" x14ac:dyDescent="0.25">
      <c r="A234" t="s">
        <v>8265</v>
      </c>
      <c r="B234" s="1" t="s">
        <v>9150</v>
      </c>
      <c r="C234" t="s">
        <v>1</v>
      </c>
      <c r="D234" t="s">
        <v>7706</v>
      </c>
      <c r="E234" t="s">
        <v>9095</v>
      </c>
      <c r="F234" t="s">
        <v>9096</v>
      </c>
      <c r="G234">
        <v>1833</v>
      </c>
      <c r="H234">
        <v>1833</v>
      </c>
      <c r="I234">
        <v>1833</v>
      </c>
      <c r="J234">
        <v>1833</v>
      </c>
      <c r="L234" s="2">
        <v>0</v>
      </c>
      <c r="M234" s="2">
        <v>0</v>
      </c>
      <c r="N234" s="2">
        <v>0</v>
      </c>
      <c r="O234" s="2">
        <v>20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20</v>
      </c>
      <c r="V234">
        <v>2</v>
      </c>
    </row>
    <row r="235" spans="1:22" hidden="1" x14ac:dyDescent="0.25">
      <c r="A235" t="s">
        <v>8265</v>
      </c>
      <c r="B235" s="1" t="s">
        <v>9151</v>
      </c>
      <c r="C235" t="s">
        <v>1</v>
      </c>
      <c r="D235" t="s">
        <v>7706</v>
      </c>
      <c r="E235" t="s">
        <v>9095</v>
      </c>
      <c r="F235" t="s">
        <v>9096</v>
      </c>
      <c r="G235">
        <v>1834</v>
      </c>
      <c r="H235">
        <v>1834</v>
      </c>
      <c r="I235">
        <v>1834</v>
      </c>
      <c r="J235">
        <v>1834</v>
      </c>
      <c r="L235" s="2">
        <v>0</v>
      </c>
      <c r="M235" s="2">
        <v>0</v>
      </c>
      <c r="N235" s="2">
        <v>0</v>
      </c>
      <c r="O235" s="2">
        <v>11.25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11.25</v>
      </c>
      <c r="V235">
        <v>2</v>
      </c>
    </row>
    <row r="236" spans="1:22" hidden="1" x14ac:dyDescent="0.25">
      <c r="A236" t="s">
        <v>8265</v>
      </c>
      <c r="B236" s="1" t="s">
        <v>9152</v>
      </c>
      <c r="C236" t="s">
        <v>1</v>
      </c>
      <c r="D236" t="s">
        <v>7706</v>
      </c>
      <c r="E236" t="s">
        <v>9095</v>
      </c>
      <c r="F236" t="s">
        <v>9096</v>
      </c>
      <c r="G236">
        <v>1835</v>
      </c>
      <c r="H236">
        <v>1835</v>
      </c>
      <c r="I236">
        <v>1835</v>
      </c>
      <c r="J236">
        <v>1835</v>
      </c>
      <c r="L236" s="2">
        <v>0</v>
      </c>
      <c r="M236" s="2">
        <v>0</v>
      </c>
      <c r="N236" s="2">
        <v>0</v>
      </c>
      <c r="O236" s="2">
        <v>25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25</v>
      </c>
      <c r="V236">
        <v>2</v>
      </c>
    </row>
    <row r="237" spans="1:22" hidden="1" x14ac:dyDescent="0.25">
      <c r="A237" t="s">
        <v>8265</v>
      </c>
      <c r="B237" s="1" t="s">
        <v>9153</v>
      </c>
      <c r="C237" t="s">
        <v>1</v>
      </c>
      <c r="D237" t="s">
        <v>7706</v>
      </c>
      <c r="E237" t="s">
        <v>9095</v>
      </c>
      <c r="F237" t="s">
        <v>9096</v>
      </c>
      <c r="G237">
        <v>1836</v>
      </c>
      <c r="H237">
        <v>1836</v>
      </c>
      <c r="I237">
        <v>1836</v>
      </c>
      <c r="J237">
        <v>1836</v>
      </c>
      <c r="L237" s="2">
        <v>0</v>
      </c>
      <c r="M237" s="2">
        <v>0</v>
      </c>
      <c r="N237" s="2">
        <v>0</v>
      </c>
      <c r="O237" s="2">
        <v>6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6</v>
      </c>
      <c r="V237">
        <v>2</v>
      </c>
    </row>
    <row r="238" spans="1:22" hidden="1" x14ac:dyDescent="0.25">
      <c r="A238" t="s">
        <v>8265</v>
      </c>
      <c r="B238" s="1" t="s">
        <v>9154</v>
      </c>
      <c r="C238" t="s">
        <v>1</v>
      </c>
      <c r="D238" t="s">
        <v>7706</v>
      </c>
      <c r="E238" t="s">
        <v>9095</v>
      </c>
      <c r="F238" t="s">
        <v>9096</v>
      </c>
      <c r="G238">
        <v>1837</v>
      </c>
      <c r="H238">
        <v>1837</v>
      </c>
      <c r="I238">
        <v>1837</v>
      </c>
      <c r="J238">
        <v>1837</v>
      </c>
      <c r="L238" s="2">
        <v>0</v>
      </c>
      <c r="M238" s="2">
        <v>0</v>
      </c>
      <c r="N238" s="2">
        <v>0</v>
      </c>
      <c r="O238" s="2">
        <v>13.75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13.75</v>
      </c>
      <c r="V238">
        <v>2</v>
      </c>
    </row>
    <row r="239" spans="1:22" hidden="1" x14ac:dyDescent="0.25">
      <c r="A239" t="s">
        <v>8265</v>
      </c>
      <c r="B239" s="1" t="s">
        <v>9155</v>
      </c>
      <c r="C239" t="s">
        <v>1</v>
      </c>
      <c r="D239" t="s">
        <v>7706</v>
      </c>
      <c r="E239" t="s">
        <v>9095</v>
      </c>
      <c r="F239" t="s">
        <v>9096</v>
      </c>
      <c r="G239">
        <v>1838</v>
      </c>
      <c r="H239">
        <v>1838</v>
      </c>
      <c r="I239">
        <v>1838</v>
      </c>
      <c r="J239">
        <v>1838</v>
      </c>
      <c r="L239" s="2">
        <v>0</v>
      </c>
      <c r="M239" s="2">
        <v>0</v>
      </c>
      <c r="N239" s="2">
        <v>0</v>
      </c>
      <c r="O239" s="2">
        <v>15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15</v>
      </c>
      <c r="V239">
        <v>2</v>
      </c>
    </row>
    <row r="240" spans="1:22" hidden="1" x14ac:dyDescent="0.25">
      <c r="A240" t="s">
        <v>8265</v>
      </c>
      <c r="B240" s="1" t="s">
        <v>9156</v>
      </c>
      <c r="C240" t="s">
        <v>1</v>
      </c>
      <c r="D240" t="s">
        <v>7706</v>
      </c>
      <c r="E240" t="s">
        <v>9095</v>
      </c>
      <c r="F240" t="s">
        <v>9096</v>
      </c>
      <c r="G240">
        <v>1839</v>
      </c>
      <c r="H240">
        <v>1839</v>
      </c>
      <c r="I240">
        <v>1839</v>
      </c>
      <c r="J240">
        <v>1839</v>
      </c>
      <c r="L240" s="2">
        <v>0</v>
      </c>
      <c r="M240" s="2">
        <v>0</v>
      </c>
      <c r="N240" s="2">
        <v>0</v>
      </c>
      <c r="O240" s="2">
        <v>19.25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19.25</v>
      </c>
      <c r="V240">
        <v>2</v>
      </c>
    </row>
    <row r="241" spans="1:22" hidden="1" x14ac:dyDescent="0.25">
      <c r="A241" t="s">
        <v>8265</v>
      </c>
      <c r="B241" s="1" t="s">
        <v>9157</v>
      </c>
      <c r="C241" t="s">
        <v>1</v>
      </c>
      <c r="D241" t="s">
        <v>7706</v>
      </c>
      <c r="E241" t="s">
        <v>9095</v>
      </c>
      <c r="F241" t="s">
        <v>9096</v>
      </c>
      <c r="G241">
        <v>1840</v>
      </c>
      <c r="H241">
        <v>1840</v>
      </c>
      <c r="I241">
        <v>1840</v>
      </c>
      <c r="J241">
        <v>1840</v>
      </c>
      <c r="L241" s="2">
        <v>0</v>
      </c>
      <c r="M241" s="2">
        <v>0</v>
      </c>
      <c r="N241" s="2">
        <v>0</v>
      </c>
      <c r="O241" s="2">
        <v>19.25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19.25</v>
      </c>
      <c r="V241">
        <v>2</v>
      </c>
    </row>
    <row r="242" spans="1:22" hidden="1" x14ac:dyDescent="0.25">
      <c r="A242" t="s">
        <v>8265</v>
      </c>
      <c r="B242" s="1" t="s">
        <v>9158</v>
      </c>
      <c r="C242" t="s">
        <v>1</v>
      </c>
      <c r="D242" t="s">
        <v>7706</v>
      </c>
      <c r="E242" t="s">
        <v>9095</v>
      </c>
      <c r="F242" t="s">
        <v>9096</v>
      </c>
      <c r="G242">
        <v>1841</v>
      </c>
      <c r="H242">
        <v>1841</v>
      </c>
      <c r="I242">
        <v>1841</v>
      </c>
      <c r="J242">
        <v>1841</v>
      </c>
      <c r="L242" s="2">
        <v>0</v>
      </c>
      <c r="M242" s="2">
        <v>0</v>
      </c>
      <c r="N242" s="2">
        <v>0</v>
      </c>
      <c r="O242" s="2">
        <v>25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25</v>
      </c>
      <c r="V242">
        <v>2</v>
      </c>
    </row>
    <row r="243" spans="1:22" hidden="1" x14ac:dyDescent="0.25">
      <c r="A243" t="s">
        <v>8265</v>
      </c>
      <c r="B243" s="1" t="s">
        <v>9158</v>
      </c>
      <c r="C243" t="s">
        <v>1</v>
      </c>
      <c r="D243" t="s">
        <v>7706</v>
      </c>
      <c r="E243" t="s">
        <v>9095</v>
      </c>
      <c r="F243" t="s">
        <v>9096</v>
      </c>
      <c r="G243">
        <v>1842</v>
      </c>
      <c r="H243">
        <v>1842</v>
      </c>
      <c r="I243">
        <v>1842</v>
      </c>
      <c r="J243">
        <v>1842</v>
      </c>
      <c r="L243" s="2">
        <v>0</v>
      </c>
      <c r="M243" s="2">
        <v>0</v>
      </c>
      <c r="N243" s="2">
        <v>0</v>
      </c>
      <c r="O243" s="2">
        <v>25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25</v>
      </c>
      <c r="V243">
        <v>2</v>
      </c>
    </row>
    <row r="244" spans="1:22" hidden="1" x14ac:dyDescent="0.25">
      <c r="A244" t="s">
        <v>8265</v>
      </c>
      <c r="B244" s="1" t="s">
        <v>9059</v>
      </c>
      <c r="C244" t="s">
        <v>1</v>
      </c>
      <c r="D244" t="s">
        <v>7706</v>
      </c>
      <c r="E244" t="s">
        <v>9095</v>
      </c>
      <c r="F244" t="s">
        <v>9096</v>
      </c>
      <c r="G244">
        <v>1843</v>
      </c>
      <c r="H244">
        <v>1843</v>
      </c>
      <c r="I244">
        <v>1843</v>
      </c>
      <c r="J244">
        <v>1843</v>
      </c>
      <c r="L244" s="2">
        <v>0</v>
      </c>
      <c r="M244" s="2">
        <v>0</v>
      </c>
      <c r="N244" s="2">
        <v>0</v>
      </c>
      <c r="O244" s="2">
        <v>11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11</v>
      </c>
      <c r="V244">
        <v>2</v>
      </c>
    </row>
    <row r="245" spans="1:22" hidden="1" x14ac:dyDescent="0.25">
      <c r="A245" t="s">
        <v>8265</v>
      </c>
      <c r="B245" s="1" t="s">
        <v>9159</v>
      </c>
      <c r="C245" t="s">
        <v>1</v>
      </c>
      <c r="D245" t="s">
        <v>7706</v>
      </c>
      <c r="E245" t="s">
        <v>9095</v>
      </c>
      <c r="F245" t="s">
        <v>9096</v>
      </c>
      <c r="G245">
        <v>1844</v>
      </c>
      <c r="H245">
        <v>1844</v>
      </c>
      <c r="I245">
        <v>1844</v>
      </c>
      <c r="J245">
        <v>1844</v>
      </c>
      <c r="L245" s="2">
        <v>0</v>
      </c>
      <c r="M245" s="2">
        <v>0</v>
      </c>
      <c r="N245" s="2">
        <v>0</v>
      </c>
      <c r="O245" s="2">
        <v>15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15</v>
      </c>
      <c r="V245">
        <v>2</v>
      </c>
    </row>
    <row r="246" spans="1:22" ht="15.75" hidden="1" thickBot="1" x14ac:dyDescent="0.3">
      <c r="A246" t="s">
        <v>8265</v>
      </c>
      <c r="B246" s="1" t="s">
        <v>9160</v>
      </c>
      <c r="C246" t="s">
        <v>1</v>
      </c>
      <c r="D246" t="s">
        <v>7706</v>
      </c>
      <c r="E246" t="s">
        <v>9095</v>
      </c>
      <c r="F246" t="s">
        <v>9096</v>
      </c>
      <c r="G246">
        <v>1845</v>
      </c>
      <c r="H246">
        <v>1845</v>
      </c>
      <c r="I246">
        <v>1845</v>
      </c>
      <c r="J246">
        <v>1845</v>
      </c>
      <c r="L246" s="2">
        <v>0</v>
      </c>
      <c r="M246" s="2">
        <v>0</v>
      </c>
      <c r="N246" s="2">
        <v>0</v>
      </c>
      <c r="O246" s="2">
        <v>40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40</v>
      </c>
      <c r="V246">
        <v>2</v>
      </c>
    </row>
    <row r="247" spans="1:22" ht="15.75" thickBot="1" x14ac:dyDescent="0.3">
      <c r="A247" s="127" t="s">
        <v>76</v>
      </c>
      <c r="B247" s="128"/>
      <c r="C247" s="128"/>
      <c r="D247" s="128"/>
      <c r="E247" s="128"/>
      <c r="F247" s="128"/>
      <c r="G247" s="128"/>
      <c r="H247" s="128"/>
      <c r="I247" s="128"/>
      <c r="J247" s="128"/>
      <c r="K247" s="129"/>
      <c r="L247" s="4">
        <f>+SUBTOTAL(9,Tabla3[V EXENTA])</f>
        <v>0</v>
      </c>
      <c r="M247" s="4">
        <f>+SUBTOTAL(9,Tabla3[VENTAS NO])</f>
        <v>0</v>
      </c>
      <c r="N247" s="4">
        <f>+SUBTOTAL(9,Tabla3[V NO SUJETAS])</f>
        <v>0</v>
      </c>
      <c r="O247" s="4">
        <f>+SUBTOTAL(9,Tabla3[V GRAVADAS])</f>
        <v>280.25</v>
      </c>
      <c r="P247" s="4">
        <f>+SUBTOTAL(9,Tabla3[EX IN CA])</f>
        <v>0</v>
      </c>
      <c r="Q247" s="4">
        <f>+SUBTOTAL(9,Tabla3[EX OUT CA])</f>
        <v>0</v>
      </c>
      <c r="R247" s="4">
        <f>+SUBTOTAL(9,Tabla3[EX SERVICE])</f>
        <v>0</v>
      </c>
      <c r="S247" s="4">
        <f>+SUBTOTAL(9,Tabla3[V ZONA FRAN])</f>
        <v>0</v>
      </c>
      <c r="T247" s="4">
        <f>+SUBTOTAL(9,Tabla3[V CTA A 3ERO])</f>
        <v>0</v>
      </c>
      <c r="U247" s="4">
        <f>+SUBTOTAL(9,Tabla3[TOTAL VENTA])</f>
        <v>280.25</v>
      </c>
    </row>
    <row r="248" spans="1:22" x14ac:dyDescent="0.25">
      <c r="O248" s="2">
        <f>O247/1.13</f>
        <v>248.00884955752215</v>
      </c>
    </row>
    <row r="249" spans="1:22" x14ac:dyDescent="0.25">
      <c r="O249" s="2">
        <f>O248*0.13</f>
        <v>32.241150442477881</v>
      </c>
    </row>
  </sheetData>
  <mergeCells count="1">
    <mergeCell ref="A247:K247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8" t="s">
        <v>8494</v>
      </c>
      <c r="B1" s="59" t="s">
        <v>8495</v>
      </c>
      <c r="C1" s="59" t="s">
        <v>8496</v>
      </c>
      <c r="D1" s="60" t="s">
        <v>8497</v>
      </c>
      <c r="E1" s="62" t="s">
        <v>8498</v>
      </c>
      <c r="F1" s="63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4" t="s">
        <v>8500</v>
      </c>
      <c r="B1" s="59" t="s">
        <v>8501</v>
      </c>
      <c r="C1" s="59" t="s">
        <v>8502</v>
      </c>
      <c r="D1" s="59" t="s">
        <v>8503</v>
      </c>
      <c r="E1" s="59" t="s">
        <v>8504</v>
      </c>
      <c r="F1" s="65" t="s">
        <v>8505</v>
      </c>
      <c r="G1" s="59" t="s">
        <v>8495</v>
      </c>
      <c r="H1" s="60" t="s">
        <v>8497</v>
      </c>
      <c r="I1" s="60" t="s">
        <v>14</v>
      </c>
      <c r="J1" s="61" t="s">
        <v>7737</v>
      </c>
      <c r="K1" s="61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7" t="s">
        <v>8484</v>
      </c>
      <c r="F4"/>
      <c r="G4"/>
    </row>
    <row r="5" spans="2:7" x14ac:dyDescent="0.25">
      <c r="B5" s="20" t="s">
        <v>67</v>
      </c>
      <c r="C5" s="20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4" t="s">
        <v>8483</v>
      </c>
      <c r="B1" s="54" t="s">
        <v>17</v>
      </c>
      <c r="C1" s="55" t="s">
        <v>8486</v>
      </c>
      <c r="D1" s="55" t="s">
        <v>8493</v>
      </c>
      <c r="E1" s="55" t="s">
        <v>2</v>
      </c>
      <c r="F1" s="55" t="s">
        <v>3</v>
      </c>
      <c r="G1" s="55" t="s">
        <v>4</v>
      </c>
      <c r="H1" s="55" t="s">
        <v>69</v>
      </c>
      <c r="I1" s="55" t="s">
        <v>68</v>
      </c>
      <c r="J1" s="55" t="s">
        <v>67</v>
      </c>
      <c r="K1" s="55" t="s">
        <v>66</v>
      </c>
      <c r="L1" s="55" t="s">
        <v>77</v>
      </c>
      <c r="M1" s="55" t="s">
        <v>78</v>
      </c>
      <c r="N1" s="57" t="s">
        <v>65</v>
      </c>
      <c r="O1" s="57" t="s">
        <v>64</v>
      </c>
      <c r="P1" s="57" t="s">
        <v>63</v>
      </c>
      <c r="Q1" s="57" t="s">
        <v>62</v>
      </c>
      <c r="R1" s="57" t="s">
        <v>61</v>
      </c>
      <c r="S1" s="57" t="s">
        <v>60</v>
      </c>
      <c r="T1" s="57" t="s">
        <v>59</v>
      </c>
      <c r="U1" s="57" t="s">
        <v>58</v>
      </c>
      <c r="V1" s="57" t="s">
        <v>57</v>
      </c>
      <c r="W1" s="57" t="s">
        <v>56</v>
      </c>
      <c r="X1" s="57" t="s">
        <v>19</v>
      </c>
      <c r="Y1" s="56" t="s">
        <v>18</v>
      </c>
      <c r="Z1" s="56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8929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8929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8482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>
    <sortState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B1:F12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9" t="s">
        <v>567</v>
      </c>
    </row>
    <row r="6" spans="2:6" x14ac:dyDescent="0.25">
      <c r="B6" s="23" t="s">
        <v>2</v>
      </c>
      <c r="D6" s="50"/>
      <c r="F6" s="13"/>
    </row>
    <row r="7" spans="2:6" x14ac:dyDescent="0.25">
      <c r="B7" s="23" t="s">
        <v>4</v>
      </c>
      <c r="D7" s="51" t="s">
        <v>8264</v>
      </c>
    </row>
    <row r="8" spans="2:6" x14ac:dyDescent="0.25">
      <c r="B8" s="23" t="s">
        <v>68</v>
      </c>
      <c r="D8" s="51" t="s">
        <v>9018</v>
      </c>
    </row>
    <row r="9" spans="2:6" x14ac:dyDescent="0.25">
      <c r="B9" s="23" t="s">
        <v>5</v>
      </c>
      <c r="D9" s="51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>
      <formula1>0</formula1>
      <formula2>10000000</formula2>
    </dataValidation>
    <dataValidation type="textLength" allowBlank="1" showInputMessage="1" showErrorMessage="1" errorTitle="Numero de NIT no valido" error="Debes ingresar 14 digitos" sqref="D5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J273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1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9" t="s">
        <v>7714</v>
      </c>
      <c r="E1" s="17" t="s">
        <v>7715</v>
      </c>
      <c r="F1" s="17" t="s">
        <v>7716</v>
      </c>
      <c r="G1" s="17" t="s">
        <v>7717</v>
      </c>
      <c r="H1" s="80" t="s">
        <v>7718</v>
      </c>
      <c r="I1" s="17" t="s">
        <v>7736</v>
      </c>
      <c r="J1" s="17" t="s">
        <v>18</v>
      </c>
    </row>
    <row r="2" spans="1:10" s="18" customFormat="1" x14ac:dyDescent="0.25">
      <c r="A2"/>
      <c r="B2"/>
      <c r="C2"/>
      <c r="D2" s="13"/>
      <c r="E2" s="1"/>
      <c r="F2" s="34"/>
      <c r="G2" s="34"/>
      <c r="H2" s="76"/>
      <c r="I2" s="2"/>
      <c r="J2" s="82"/>
    </row>
    <row r="3" spans="1:10" s="18" customFormat="1" x14ac:dyDescent="0.25">
      <c r="A3" t="s">
        <v>7719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6">
        <f>SUBTOTAL(109,Tabla6[Monto sujeto])</f>
        <v>0</v>
      </c>
      <c r="I3" s="36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81"/>
      <c r="I4" s="81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81"/>
      <c r="I5" s="81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81"/>
      <c r="I6" s="81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1"/>
      <c r="I7" s="81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1"/>
      <c r="I8" s="81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1"/>
      <c r="I9" s="81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1"/>
      <c r="I10" s="81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1"/>
      <c r="I11" s="81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1"/>
      <c r="I12" s="81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1"/>
      <c r="I13" s="81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1"/>
      <c r="I14" s="81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1"/>
      <c r="I15" s="81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1"/>
      <c r="I16" s="81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1"/>
      <c r="I17" s="81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1"/>
      <c r="I18" s="81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1"/>
      <c r="I19" s="81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1"/>
      <c r="I20" s="81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1"/>
      <c r="I21" s="81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1"/>
      <c r="I22" s="81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1"/>
      <c r="I23" s="81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1"/>
      <c r="I24" s="81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1"/>
      <c r="I25" s="81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1"/>
      <c r="I26" s="81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1"/>
      <c r="I27" s="81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1"/>
      <c r="I28" s="81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1"/>
      <c r="I29" s="81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1"/>
      <c r="I30" s="81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1"/>
      <c r="I31" s="81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1"/>
      <c r="I32" s="81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1"/>
      <c r="I33" s="81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1"/>
      <c r="I34" s="81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1"/>
      <c r="I35" s="81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1"/>
      <c r="I36" s="81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1"/>
      <c r="I37" s="81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1"/>
      <c r="I38" s="81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1"/>
      <c r="I39" s="81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1"/>
      <c r="I40" s="81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1"/>
      <c r="I41" s="81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1"/>
      <c r="I42" s="81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1"/>
      <c r="I43" s="81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1"/>
      <c r="I44" s="81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1"/>
      <c r="I45" s="81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1"/>
      <c r="I46" s="81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1"/>
      <c r="I47" s="81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1"/>
      <c r="I48" s="81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1"/>
      <c r="I49" s="81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1"/>
      <c r="I50" s="81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1"/>
      <c r="I51" s="81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1"/>
      <c r="I52" s="81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1"/>
      <c r="I53" s="81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1"/>
      <c r="I54" s="81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1"/>
      <c r="I55" s="81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1"/>
      <c r="I56" s="81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1"/>
      <c r="I57" s="81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1"/>
      <c r="I58" s="81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1"/>
      <c r="I59" s="81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1"/>
      <c r="I60" s="81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1"/>
      <c r="I61" s="81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1"/>
      <c r="I62" s="81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1"/>
      <c r="I63" s="81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1"/>
      <c r="I64" s="81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1"/>
      <c r="I65" s="81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1"/>
      <c r="I66" s="81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1"/>
      <c r="I67" s="81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1"/>
      <c r="I68" s="81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1"/>
      <c r="I69" s="81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1"/>
      <c r="I70" s="81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1"/>
      <c r="I71" s="81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1"/>
      <c r="I72" s="81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1"/>
      <c r="I73" s="81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1"/>
      <c r="I74" s="81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1"/>
      <c r="I75" s="81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1"/>
      <c r="I76" s="81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1"/>
      <c r="I77" s="81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1"/>
      <c r="I78" s="81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1"/>
      <c r="I79" s="81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1"/>
      <c r="I80" s="81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1"/>
      <c r="I81" s="81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1"/>
      <c r="I82" s="81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1"/>
      <c r="I83" s="81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1"/>
      <c r="I84" s="81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1"/>
      <c r="I85" s="81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1"/>
      <c r="I86" s="81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1"/>
      <c r="I87" s="81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1"/>
      <c r="I88" s="81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1"/>
      <c r="I89" s="81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1"/>
      <c r="I90" s="81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1"/>
      <c r="I91" s="81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1"/>
      <c r="I92" s="81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1"/>
      <c r="I93" s="81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1"/>
      <c r="I94" s="81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1"/>
      <c r="I95" s="81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1"/>
      <c r="I96" s="81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1"/>
      <c r="I97" s="81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1"/>
      <c r="I98" s="81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1"/>
      <c r="I99" s="81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1"/>
      <c r="I100" s="81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1"/>
      <c r="I101" s="81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1"/>
      <c r="I102" s="81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1"/>
      <c r="I103" s="81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1"/>
      <c r="I104" s="81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1"/>
      <c r="I105" s="81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1"/>
      <c r="I106" s="81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1"/>
      <c r="I107" s="81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1"/>
      <c r="I108" s="81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1"/>
      <c r="I109" s="81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1"/>
      <c r="I110" s="81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1"/>
      <c r="I111" s="81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1"/>
      <c r="I112" s="81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1"/>
      <c r="I113" s="81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1"/>
      <c r="I114" s="81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1"/>
      <c r="I115" s="81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1"/>
      <c r="I116" s="81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1"/>
      <c r="I117" s="81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1"/>
      <c r="I118" s="81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1"/>
      <c r="I119" s="81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1"/>
      <c r="I120" s="81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1"/>
      <c r="I121" s="81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1"/>
      <c r="I122" s="81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1"/>
      <c r="I123" s="81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1"/>
      <c r="I124" s="81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1"/>
      <c r="I125" s="81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1"/>
      <c r="I126" s="81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1"/>
      <c r="I127" s="81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1"/>
      <c r="I128" s="81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1"/>
      <c r="I129" s="81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1"/>
      <c r="I130" s="81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1"/>
      <c r="I131" s="81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1"/>
      <c r="I132" s="81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1"/>
      <c r="I133" s="81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1"/>
      <c r="I134" s="81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1"/>
      <c r="I135" s="81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1"/>
      <c r="I136" s="81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1"/>
      <c r="I137" s="81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1"/>
      <c r="I138" s="81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1"/>
      <c r="I139" s="81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1"/>
      <c r="I140" s="81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1"/>
      <c r="I141" s="81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1"/>
      <c r="I142" s="81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1"/>
      <c r="I143" s="81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1"/>
      <c r="I144" s="81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1"/>
      <c r="I145" s="81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1"/>
      <c r="I146" s="81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1"/>
      <c r="I147" s="81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1"/>
      <c r="I148" s="81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1"/>
      <c r="I149" s="81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1"/>
      <c r="I150" s="81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1"/>
      <c r="I151" s="81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1"/>
      <c r="I152" s="81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1"/>
      <c r="I153" s="81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1"/>
      <c r="I154" s="81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1"/>
      <c r="I155" s="81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1"/>
      <c r="I156" s="81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1"/>
      <c r="I157" s="81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1"/>
      <c r="I158" s="81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1"/>
      <c r="I159" s="81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1"/>
      <c r="I160" s="81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1"/>
      <c r="I161" s="81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1"/>
      <c r="I162" s="81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1"/>
      <c r="I163" s="81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1"/>
      <c r="I164" s="81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1"/>
      <c r="I165" s="81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1"/>
      <c r="I166" s="81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1"/>
      <c r="I167" s="81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1"/>
      <c r="I168" s="81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1"/>
      <c r="I169" s="81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1"/>
      <c r="I170" s="81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1"/>
      <c r="I171" s="81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1"/>
      <c r="I172" s="81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1"/>
      <c r="I173" s="81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1"/>
      <c r="I174" s="81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1"/>
      <c r="I175" s="81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1"/>
      <c r="I176" s="81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1"/>
      <c r="I177" s="81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1"/>
      <c r="I178" s="81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1"/>
      <c r="I179" s="81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1"/>
      <c r="I180" s="81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1"/>
      <c r="I181" s="81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1"/>
      <c r="I182" s="81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1"/>
      <c r="I183" s="81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1"/>
      <c r="I184" s="81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1"/>
      <c r="I185" s="81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1"/>
      <c r="I186" s="81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1"/>
      <c r="I187" s="81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1"/>
      <c r="I188" s="81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1"/>
      <c r="I189" s="81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1"/>
      <c r="I190" s="81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1"/>
      <c r="I191" s="81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1"/>
      <c r="I192" s="81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1"/>
      <c r="I193" s="81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1"/>
      <c r="I194" s="81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1"/>
      <c r="I195" s="81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1"/>
      <c r="I196" s="81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1"/>
      <c r="I197" s="81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1"/>
      <c r="I198" s="81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1"/>
      <c r="I199" s="81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1"/>
      <c r="I200" s="81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1"/>
      <c r="I201" s="81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1"/>
      <c r="I202" s="81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1"/>
      <c r="I203" s="81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1"/>
      <c r="I204" s="81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1"/>
      <c r="I205" s="81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1"/>
      <c r="I206" s="81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1"/>
      <c r="I207" s="81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1"/>
      <c r="I208" s="81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1"/>
      <c r="I209" s="81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1"/>
      <c r="I210" s="81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1"/>
      <c r="I211" s="81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1"/>
      <c r="I212" s="81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1"/>
      <c r="I213" s="81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1"/>
      <c r="I214" s="81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1"/>
      <c r="I215" s="81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1"/>
      <c r="I216" s="81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1"/>
      <c r="I217" s="81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1"/>
      <c r="I218" s="81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1"/>
      <c r="I219" s="81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1"/>
      <c r="I220" s="81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1"/>
      <c r="I221" s="81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1"/>
      <c r="I222" s="81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1"/>
      <c r="I223" s="81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1"/>
      <c r="I224" s="81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1"/>
      <c r="I225" s="81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1"/>
      <c r="I226" s="81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1"/>
      <c r="I227" s="81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1"/>
      <c r="I228" s="81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1"/>
      <c r="I229" s="81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1"/>
      <c r="I230" s="81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1"/>
      <c r="I231" s="81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1"/>
      <c r="I232" s="81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1"/>
      <c r="I233" s="81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1"/>
      <c r="I234" s="81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1"/>
      <c r="I235" s="81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1"/>
      <c r="I236" s="81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1"/>
      <c r="I237" s="81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1"/>
      <c r="I238" s="81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1"/>
      <c r="I239" s="81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1"/>
      <c r="I240" s="81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1"/>
      <c r="I241" s="81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1"/>
      <c r="I242" s="81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1"/>
      <c r="I243" s="81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1"/>
      <c r="I244" s="81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1"/>
      <c r="I245" s="81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1"/>
      <c r="I246" s="81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1"/>
      <c r="I247" s="81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1"/>
      <c r="I248" s="81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1"/>
      <c r="I249" s="81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1"/>
      <c r="I250" s="81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1"/>
      <c r="I251" s="81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1"/>
      <c r="I252" s="81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1"/>
      <c r="I253" s="81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1"/>
      <c r="I254" s="81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1"/>
      <c r="I255" s="81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1"/>
      <c r="I256" s="81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1"/>
      <c r="I257" s="81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1"/>
      <c r="I258" s="81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1"/>
      <c r="I259" s="81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1"/>
      <c r="I260" s="81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1"/>
      <c r="I261" s="81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1"/>
      <c r="I262" s="81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1"/>
      <c r="I263" s="81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1"/>
      <c r="I264" s="81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1"/>
      <c r="I265" s="81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1"/>
      <c r="I266" s="81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1"/>
      <c r="I267" s="81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1"/>
      <c r="I268" s="81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1"/>
      <c r="I269" s="81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1"/>
      <c r="I270" s="81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1"/>
      <c r="I271" s="81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1"/>
      <c r="I272" s="81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1"/>
      <c r="I273" s="81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8772</v>
      </c>
      <c r="E1" s="17" t="s">
        <v>8773</v>
      </c>
      <c r="F1" s="17" t="s">
        <v>8688</v>
      </c>
      <c r="G1" s="17" t="s">
        <v>8689</v>
      </c>
      <c r="H1" s="17" t="s">
        <v>8575</v>
      </c>
      <c r="I1" s="17" t="s">
        <v>8574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8576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6"/>
      <c r="O4" s="2"/>
      <c r="P4" s="76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F4580"/>
  <sheetViews>
    <sheetView topLeftCell="A747" workbookViewId="0">
      <selection activeCell="A758" sqref="A758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8805</v>
      </c>
      <c r="B427" t="s">
        <v>8806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8807</v>
      </c>
      <c r="B429" t="s">
        <v>8808</v>
      </c>
    </row>
    <row r="430" spans="1:2" x14ac:dyDescent="0.25">
      <c r="A430" s="1" t="s">
        <v>8627</v>
      </c>
      <c r="B430" t="s">
        <v>8809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8481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8438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8532</v>
      </c>
      <c r="B533" t="s">
        <v>8533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8855</v>
      </c>
      <c r="B536" t="s">
        <v>8856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8508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8412</v>
      </c>
      <c r="B4234" t="s">
        <v>8413</v>
      </c>
    </row>
    <row r="4235" spans="1:2" x14ac:dyDescent="0.25">
      <c r="A4235" s="1" t="s">
        <v>8414</v>
      </c>
      <c r="B4235" t="s">
        <v>8415</v>
      </c>
    </row>
    <row r="4236" spans="1:2" x14ac:dyDescent="0.25">
      <c r="A4236" s="1" t="s">
        <v>8416</v>
      </c>
      <c r="B4236" t="s">
        <v>8417</v>
      </c>
    </row>
    <row r="4237" spans="1:2" x14ac:dyDescent="0.25">
      <c r="A4237" s="1" t="s">
        <v>8418</v>
      </c>
      <c r="B4237" t="s">
        <v>8419</v>
      </c>
    </row>
    <row r="4238" spans="1:2" x14ac:dyDescent="0.25">
      <c r="A4238" s="1" t="s">
        <v>8420</v>
      </c>
      <c r="B4238" t="s">
        <v>8421</v>
      </c>
    </row>
    <row r="4239" spans="1:2" x14ac:dyDescent="0.25">
      <c r="A4239" s="1" t="s">
        <v>8423</v>
      </c>
      <c r="B4239" t="s">
        <v>8422</v>
      </c>
    </row>
    <row r="4240" spans="1:2" x14ac:dyDescent="0.25">
      <c r="A4240" s="1" t="s">
        <v>8424</v>
      </c>
      <c r="B4240" t="s">
        <v>1072</v>
      </c>
    </row>
    <row r="4241" spans="1:2" x14ac:dyDescent="0.25">
      <c r="A4241" s="1" t="s">
        <v>8425</v>
      </c>
      <c r="B4241" t="s">
        <v>8426</v>
      </c>
    </row>
    <row r="4242" spans="1:2" x14ac:dyDescent="0.25">
      <c r="A4242" s="1" t="s">
        <v>8427</v>
      </c>
      <c r="B4242" t="s">
        <v>8428</v>
      </c>
    </row>
    <row r="4243" spans="1:2" x14ac:dyDescent="0.25">
      <c r="A4243" s="123" t="s">
        <v>8429</v>
      </c>
      <c r="B4243" t="s">
        <v>8430</v>
      </c>
    </row>
    <row r="4244" spans="1:2" x14ac:dyDescent="0.25">
      <c r="A4244" s="1" t="s">
        <v>8431</v>
      </c>
      <c r="B4244" t="s">
        <v>8432</v>
      </c>
    </row>
    <row r="4245" spans="1:2" x14ac:dyDescent="0.25">
      <c r="A4245" s="1" t="s">
        <v>8434</v>
      </c>
      <c r="B4245" t="s">
        <v>8435</v>
      </c>
    </row>
    <row r="4246" spans="1:2" x14ac:dyDescent="0.25">
      <c r="A4246" s="1" t="s">
        <v>8436</v>
      </c>
      <c r="B4246" t="s">
        <v>8437</v>
      </c>
    </row>
    <row r="4247" spans="1:2" x14ac:dyDescent="0.25">
      <c r="A4247" s="1" t="s">
        <v>8439</v>
      </c>
      <c r="B4247" t="s">
        <v>8440</v>
      </c>
    </row>
    <row r="4248" spans="1:2" x14ac:dyDescent="0.25">
      <c r="A4248" s="1" t="s">
        <v>8458</v>
      </c>
      <c r="B4248" t="s">
        <v>8459</v>
      </c>
    </row>
    <row r="4249" spans="1:2" x14ac:dyDescent="0.25">
      <c r="A4249" s="1" t="s">
        <v>8460</v>
      </c>
      <c r="B4249" t="s">
        <v>8461</v>
      </c>
    </row>
    <row r="4250" spans="1:2" x14ac:dyDescent="0.25">
      <c r="A4250" s="1" t="s">
        <v>8462</v>
      </c>
      <c r="B4250" t="s">
        <v>8463</v>
      </c>
    </row>
    <row r="4251" spans="1:2" x14ac:dyDescent="0.25">
      <c r="A4251" s="1" t="s">
        <v>8464</v>
      </c>
      <c r="B4251" t="s">
        <v>8465</v>
      </c>
    </row>
    <row r="4252" spans="1:2" x14ac:dyDescent="0.25">
      <c r="A4252" s="1" t="s">
        <v>8466</v>
      </c>
      <c r="B4252" t="s">
        <v>8467</v>
      </c>
    </row>
    <row r="4253" spans="1:2" x14ac:dyDescent="0.25">
      <c r="A4253" s="1" t="s">
        <v>8469</v>
      </c>
      <c r="B4253" t="s">
        <v>8470</v>
      </c>
    </row>
    <row r="4254" spans="1:2" x14ac:dyDescent="0.25">
      <c r="A4254" s="1" t="s">
        <v>8474</v>
      </c>
      <c r="B4254" t="s">
        <v>8475</v>
      </c>
    </row>
    <row r="4255" spans="1:2" x14ac:dyDescent="0.25">
      <c r="A4255" s="1" t="s">
        <v>8476</v>
      </c>
      <c r="B4255" t="s">
        <v>8477</v>
      </c>
    </row>
    <row r="4256" spans="1:2" x14ac:dyDescent="0.25">
      <c r="A4256" s="1" t="s">
        <v>8528</v>
      </c>
      <c r="B4256" s="53" t="s">
        <v>8529</v>
      </c>
    </row>
    <row r="4257" spans="1:2" x14ac:dyDescent="0.25">
      <c r="A4257" s="1" t="s">
        <v>8530</v>
      </c>
      <c r="B4257" t="s">
        <v>8531</v>
      </c>
    </row>
    <row r="4258" spans="1:2" x14ac:dyDescent="0.25">
      <c r="A4258" s="1" t="s">
        <v>8534</v>
      </c>
      <c r="B4258" t="s">
        <v>8535</v>
      </c>
    </row>
    <row r="4259" spans="1:2" x14ac:dyDescent="0.25">
      <c r="A4259" s="1" t="s">
        <v>8536</v>
      </c>
      <c r="B4259" t="s">
        <v>8537</v>
      </c>
    </row>
    <row r="4260" spans="1:2" x14ac:dyDescent="0.25">
      <c r="A4260" s="1" t="s">
        <v>8538</v>
      </c>
      <c r="B4260" t="s">
        <v>8539</v>
      </c>
    </row>
    <row r="4261" spans="1:2" x14ac:dyDescent="0.25">
      <c r="A4261" s="1" t="s">
        <v>8540</v>
      </c>
      <c r="B4261" t="s">
        <v>974</v>
      </c>
    </row>
    <row r="4262" spans="1:2" x14ac:dyDescent="0.25">
      <c r="A4262" s="1" t="s">
        <v>8541</v>
      </c>
      <c r="B4262" t="s">
        <v>8542</v>
      </c>
    </row>
    <row r="4263" spans="1:2" x14ac:dyDescent="0.25">
      <c r="A4263" s="1" t="s">
        <v>8543</v>
      </c>
      <c r="B4263" t="s">
        <v>8544</v>
      </c>
    </row>
    <row r="4264" spans="1:2" x14ac:dyDescent="0.25">
      <c r="A4264" s="1" t="s">
        <v>8545</v>
      </c>
      <c r="B4264" t="s">
        <v>8546</v>
      </c>
    </row>
    <row r="4265" spans="1:2" x14ac:dyDescent="0.25">
      <c r="A4265" s="1" t="s">
        <v>8547</v>
      </c>
      <c r="B4265" t="s">
        <v>8548</v>
      </c>
    </row>
    <row r="4266" spans="1:2" x14ac:dyDescent="0.25">
      <c r="A4266" s="1" t="s">
        <v>8549</v>
      </c>
      <c r="B4266" t="s">
        <v>8550</v>
      </c>
    </row>
    <row r="4267" spans="1:2" x14ac:dyDescent="0.25">
      <c r="A4267" s="1" t="s">
        <v>8551</v>
      </c>
      <c r="B4267" t="s">
        <v>8552</v>
      </c>
    </row>
    <row r="4268" spans="1:2" x14ac:dyDescent="0.25">
      <c r="A4268" s="1" t="s">
        <v>8553</v>
      </c>
      <c r="B4268" t="s">
        <v>8554</v>
      </c>
    </row>
    <row r="4269" spans="1:2" x14ac:dyDescent="0.25">
      <c r="A4269" s="1" t="s">
        <v>8558</v>
      </c>
      <c r="B4269" t="s">
        <v>8559</v>
      </c>
    </row>
    <row r="4270" spans="1:2" x14ac:dyDescent="0.25">
      <c r="A4270" t="s">
        <v>8573</v>
      </c>
      <c r="B4270" t="s">
        <v>8561</v>
      </c>
    </row>
    <row r="4271" spans="1:2" x14ac:dyDescent="0.25">
      <c r="A4271" s="1" t="s">
        <v>8562</v>
      </c>
      <c r="B4271" t="s">
        <v>8563</v>
      </c>
    </row>
    <row r="4272" spans="1:2" x14ac:dyDescent="0.25">
      <c r="A4272" s="1" t="s">
        <v>8565</v>
      </c>
      <c r="B4272" t="s">
        <v>8566</v>
      </c>
    </row>
    <row r="4273" spans="1:2" x14ac:dyDescent="0.25">
      <c r="A4273" s="1" t="s">
        <v>8568</v>
      </c>
      <c r="B4273" t="s">
        <v>8569</v>
      </c>
    </row>
    <row r="4274" spans="1:2" x14ac:dyDescent="0.25">
      <c r="A4274" s="1" t="s">
        <v>8626</v>
      </c>
      <c r="B4274" t="s">
        <v>8625</v>
      </c>
    </row>
    <row r="4275" spans="1:2" x14ac:dyDescent="0.25">
      <c r="A4275" s="1" t="s">
        <v>8624</v>
      </c>
      <c r="B4275" t="s">
        <v>8623</v>
      </c>
    </row>
    <row r="4276" spans="1:2" x14ac:dyDescent="0.25">
      <c r="A4276" s="1" t="s">
        <v>7761</v>
      </c>
      <c r="B4276" t="s">
        <v>8629</v>
      </c>
    </row>
    <row r="4277" spans="1:2" x14ac:dyDescent="0.25">
      <c r="A4277" s="1" t="s">
        <v>8622</v>
      </c>
      <c r="B4277" t="s">
        <v>8621</v>
      </c>
    </row>
    <row r="4278" spans="1:2" x14ac:dyDescent="0.25">
      <c r="A4278" s="1" t="s">
        <v>8620</v>
      </c>
      <c r="B4278" t="s">
        <v>8619</v>
      </c>
    </row>
    <row r="4279" spans="1:2" x14ac:dyDescent="0.25">
      <c r="A4279" s="1" t="s">
        <v>8618</v>
      </c>
      <c r="B4279" t="s">
        <v>8617</v>
      </c>
    </row>
    <row r="4280" spans="1:2" x14ac:dyDescent="0.25">
      <c r="A4280" s="1" t="s">
        <v>348</v>
      </c>
      <c r="B4280" t="s">
        <v>8630</v>
      </c>
    </row>
    <row r="4281" spans="1:2" x14ac:dyDescent="0.25">
      <c r="A4281" s="1" t="s">
        <v>8616</v>
      </c>
      <c r="B4281" t="s">
        <v>8615</v>
      </c>
    </row>
    <row r="4282" spans="1:2" x14ac:dyDescent="0.25">
      <c r="A4282" s="1" t="s">
        <v>8614</v>
      </c>
      <c r="B4282" t="s">
        <v>8613</v>
      </c>
    </row>
    <row r="4283" spans="1:2" x14ac:dyDescent="0.25">
      <c r="A4283" s="1" t="s">
        <v>390</v>
      </c>
      <c r="B4283" t="s">
        <v>8631</v>
      </c>
    </row>
    <row r="4284" spans="1:2" x14ac:dyDescent="0.25">
      <c r="A4284" s="1" t="s">
        <v>8611</v>
      </c>
      <c r="B4284" t="s">
        <v>8612</v>
      </c>
    </row>
    <row r="4285" spans="1:2" x14ac:dyDescent="0.25">
      <c r="A4285" s="1" t="s">
        <v>8609</v>
      </c>
      <c r="B4285" t="s">
        <v>8610</v>
      </c>
    </row>
    <row r="4286" spans="1:2" x14ac:dyDescent="0.25">
      <c r="A4286" s="1" t="s">
        <v>8607</v>
      </c>
      <c r="B4286" t="s">
        <v>8606</v>
      </c>
    </row>
    <row r="4287" spans="1:2" x14ac:dyDescent="0.25">
      <c r="A4287" s="1" t="s">
        <v>8603</v>
      </c>
      <c r="B4287" t="s">
        <v>8602</v>
      </c>
    </row>
    <row r="4288" spans="1:2" x14ac:dyDescent="0.25">
      <c r="A4288" s="1" t="s">
        <v>8601</v>
      </c>
      <c r="B4288" t="s">
        <v>8600</v>
      </c>
    </row>
    <row r="4289" spans="1:2" x14ac:dyDescent="0.25">
      <c r="A4289" s="1" t="s">
        <v>8587</v>
      </c>
      <c r="B4289" t="s">
        <v>8588</v>
      </c>
    </row>
    <row r="4290" spans="1:2" x14ac:dyDescent="0.25">
      <c r="A4290" s="1" t="s">
        <v>8605</v>
      </c>
      <c r="B4290" t="s">
        <v>8508</v>
      </c>
    </row>
    <row r="4291" spans="1:2" x14ac:dyDescent="0.25">
      <c r="A4291" s="1" t="s">
        <v>8608</v>
      </c>
      <c r="B4291" t="s">
        <v>8028</v>
      </c>
    </row>
    <row r="4292" spans="1:2" x14ac:dyDescent="0.25">
      <c r="A4292" s="1" t="s">
        <v>8647</v>
      </c>
      <c r="B4292" t="s">
        <v>8648</v>
      </c>
    </row>
    <row r="4293" spans="1:2" x14ac:dyDescent="0.25">
      <c r="A4293" s="1" t="s">
        <v>8649</v>
      </c>
      <c r="B4293" t="s">
        <v>8650</v>
      </c>
    </row>
    <row r="4294" spans="1:2" x14ac:dyDescent="0.25">
      <c r="A4294" s="14" t="s">
        <v>8651</v>
      </c>
      <c r="B4294" t="s">
        <v>8652</v>
      </c>
    </row>
    <row r="4295" spans="1:2" x14ac:dyDescent="0.25">
      <c r="A4295" s="14" t="s">
        <v>8653</v>
      </c>
      <c r="B4295" t="s">
        <v>1050</v>
      </c>
    </row>
    <row r="4296" spans="1:2" x14ac:dyDescent="0.25">
      <c r="A4296" s="1" t="s">
        <v>8654</v>
      </c>
      <c r="B4296" t="s">
        <v>8655</v>
      </c>
    </row>
    <row r="4297" spans="1:2" x14ac:dyDescent="0.25">
      <c r="A4297" s="16" t="s">
        <v>8656</v>
      </c>
      <c r="B4297" t="s">
        <v>8657</v>
      </c>
    </row>
    <row r="4298" spans="1:2" x14ac:dyDescent="0.25">
      <c r="A4298" s="1" t="s">
        <v>8658</v>
      </c>
      <c r="B4298" t="s">
        <v>8659</v>
      </c>
    </row>
    <row r="4299" spans="1:2" x14ac:dyDescent="0.25">
      <c r="A4299" s="1" t="s">
        <v>8660</v>
      </c>
      <c r="B4299" t="s">
        <v>8661</v>
      </c>
    </row>
    <row r="4300" spans="1:2" x14ac:dyDescent="0.25">
      <c r="A4300" s="22" t="s">
        <v>8662</v>
      </c>
      <c r="B4300" t="s">
        <v>8663</v>
      </c>
    </row>
    <row r="4301" spans="1:2" x14ac:dyDescent="0.25">
      <c r="A4301" s="1" t="s">
        <v>8667</v>
      </c>
      <c r="B4301" t="s">
        <v>8668</v>
      </c>
    </row>
    <row r="4302" spans="1:2" x14ac:dyDescent="0.25">
      <c r="A4302" s="1" t="s">
        <v>8669</v>
      </c>
      <c r="B4302" t="s">
        <v>8670</v>
      </c>
    </row>
    <row r="4303" spans="1:2" x14ac:dyDescent="0.25">
      <c r="A4303" s="1" t="s">
        <v>8671</v>
      </c>
      <c r="B4303" t="s">
        <v>8672</v>
      </c>
    </row>
    <row r="4304" spans="1:2" x14ac:dyDescent="0.25">
      <c r="A4304" s="1" t="s">
        <v>8674</v>
      </c>
      <c r="B4304" t="s">
        <v>8675</v>
      </c>
    </row>
    <row r="4305" spans="1:2" x14ac:dyDescent="0.25">
      <c r="A4305" s="1" t="s">
        <v>8676</v>
      </c>
      <c r="B4305" t="s">
        <v>7889</v>
      </c>
    </row>
    <row r="4306" spans="1:2" x14ac:dyDescent="0.25">
      <c r="A4306" s="1" t="s">
        <v>8677</v>
      </c>
      <c r="B4306" t="s">
        <v>8678</v>
      </c>
    </row>
    <row r="4307" spans="1:2" x14ac:dyDescent="0.25">
      <c r="A4307" s="1" t="s">
        <v>8679</v>
      </c>
      <c r="B4307" t="s">
        <v>8680</v>
      </c>
    </row>
    <row r="4308" spans="1:2" x14ac:dyDescent="0.25">
      <c r="A4308" s="1" t="s">
        <v>8684</v>
      </c>
      <c r="B4308" t="s">
        <v>8685</v>
      </c>
    </row>
    <row r="4309" spans="1:2" x14ac:dyDescent="0.25">
      <c r="A4309" s="1" t="s">
        <v>8687</v>
      </c>
      <c r="B4309" t="s">
        <v>1559</v>
      </c>
    </row>
    <row r="4310" spans="1:2" x14ac:dyDescent="0.25">
      <c r="A4310" s="125" t="s">
        <v>8690</v>
      </c>
      <c r="B4310" t="s">
        <v>819</v>
      </c>
    </row>
    <row r="4311" spans="1:2" x14ac:dyDescent="0.25">
      <c r="A4311" s="1" t="s">
        <v>8691</v>
      </c>
      <c r="B4311" t="s">
        <v>8692</v>
      </c>
    </row>
    <row r="4312" spans="1:2" x14ac:dyDescent="0.25">
      <c r="A4312" s="14" t="s">
        <v>8693</v>
      </c>
      <c r="B4312" t="s">
        <v>1212</v>
      </c>
    </row>
    <row r="4313" spans="1:2" x14ac:dyDescent="0.25">
      <c r="A4313" s="14" t="s">
        <v>8694</v>
      </c>
      <c r="B4313" t="s">
        <v>8695</v>
      </c>
    </row>
    <row r="4314" spans="1:2" x14ac:dyDescent="0.25">
      <c r="A4314" s="1" t="s">
        <v>8696</v>
      </c>
      <c r="B4314" t="s">
        <v>8697</v>
      </c>
    </row>
    <row r="4315" spans="1:2" x14ac:dyDescent="0.25">
      <c r="A4315" s="14" t="s">
        <v>8698</v>
      </c>
      <c r="B4315" t="s">
        <v>8699</v>
      </c>
    </row>
    <row r="4316" spans="1:2" x14ac:dyDescent="0.25">
      <c r="A4316" s="14" t="s">
        <v>8700</v>
      </c>
      <c r="B4316" t="s">
        <v>8701</v>
      </c>
    </row>
    <row r="4317" spans="1:2" x14ac:dyDescent="0.25">
      <c r="A4317" s="14" t="s">
        <v>8702</v>
      </c>
      <c r="B4317" t="s">
        <v>8703</v>
      </c>
    </row>
    <row r="4318" spans="1:2" x14ac:dyDescent="0.25">
      <c r="A4318" s="14" t="s">
        <v>8704</v>
      </c>
      <c r="B4318" t="s">
        <v>8705</v>
      </c>
    </row>
    <row r="4319" spans="1:2" x14ac:dyDescent="0.25">
      <c r="A4319" s="14" t="s">
        <v>8706</v>
      </c>
      <c r="B4319" t="s">
        <v>8707</v>
      </c>
    </row>
    <row r="4320" spans="1:2" x14ac:dyDescent="0.25">
      <c r="A4320" s="14" t="s">
        <v>8708</v>
      </c>
      <c r="B4320" t="s">
        <v>8709</v>
      </c>
    </row>
    <row r="4321" spans="1:2" x14ac:dyDescent="0.25">
      <c r="A4321" s="14" t="s">
        <v>8710</v>
      </c>
      <c r="B4321" t="s">
        <v>8711</v>
      </c>
    </row>
    <row r="4322" spans="1:2" x14ac:dyDescent="0.25">
      <c r="A4322" s="14" t="s">
        <v>8712</v>
      </c>
      <c r="B4322" t="s">
        <v>8713</v>
      </c>
    </row>
    <row r="4323" spans="1:2" x14ac:dyDescent="0.25">
      <c r="A4323" s="14" t="s">
        <v>8714</v>
      </c>
      <c r="B4323" t="s">
        <v>8715</v>
      </c>
    </row>
    <row r="4324" spans="1:2" x14ac:dyDescent="0.25">
      <c r="A4324" s="14" t="s">
        <v>8716</v>
      </c>
      <c r="B4324" t="s">
        <v>8717</v>
      </c>
    </row>
    <row r="4325" spans="1:2" x14ac:dyDescent="0.25">
      <c r="A4325" s="14" t="s">
        <v>8736</v>
      </c>
      <c r="B4325" t="s">
        <v>8737</v>
      </c>
    </row>
    <row r="4326" spans="1:2" x14ac:dyDescent="0.25">
      <c r="A4326" s="14" t="s">
        <v>8738</v>
      </c>
      <c r="B4326" t="s">
        <v>8739</v>
      </c>
    </row>
    <row r="4327" spans="1:2" x14ac:dyDescent="0.25">
      <c r="A4327" s="1" t="s">
        <v>8741</v>
      </c>
      <c r="B4327" t="s">
        <v>8742</v>
      </c>
    </row>
    <row r="4328" spans="1:2" x14ac:dyDescent="0.25">
      <c r="A4328" s="1" t="s">
        <v>8745</v>
      </c>
      <c r="B4328" t="s">
        <v>7936</v>
      </c>
    </row>
    <row r="4329" spans="1:2" x14ac:dyDescent="0.25">
      <c r="A4329" s="1" t="s">
        <v>8748</v>
      </c>
      <c r="B4329" t="s">
        <v>8749</v>
      </c>
    </row>
    <row r="4330" spans="1:2" x14ac:dyDescent="0.25">
      <c r="A4330" s="14" t="s">
        <v>8750</v>
      </c>
      <c r="B4330" t="s">
        <v>8751</v>
      </c>
    </row>
    <row r="4331" spans="1:2" x14ac:dyDescent="0.25">
      <c r="A4331" s="14" t="s">
        <v>8755</v>
      </c>
      <c r="B4331" t="s">
        <v>8756</v>
      </c>
    </row>
    <row r="4332" spans="1:2" x14ac:dyDescent="0.25">
      <c r="A4332" s="14" t="s">
        <v>8810</v>
      </c>
      <c r="B4332" t="s">
        <v>8811</v>
      </c>
    </row>
    <row r="4333" spans="1:2" x14ac:dyDescent="0.25">
      <c r="A4333" s="14" t="s">
        <v>8812</v>
      </c>
      <c r="B4333" t="s">
        <v>8813</v>
      </c>
    </row>
    <row r="4334" spans="1:2" x14ac:dyDescent="0.25">
      <c r="A4334" s="14" t="s">
        <v>8814</v>
      </c>
      <c r="B4334" t="s">
        <v>8815</v>
      </c>
    </row>
    <row r="4335" spans="1:2" x14ac:dyDescent="0.25">
      <c r="A4335" s="14" t="s">
        <v>8816</v>
      </c>
      <c r="B4335" t="s">
        <v>8817</v>
      </c>
    </row>
    <row r="4336" spans="1:2" x14ac:dyDescent="0.25">
      <c r="A4336" s="14" t="s">
        <v>8818</v>
      </c>
      <c r="B4336" t="s">
        <v>8819</v>
      </c>
    </row>
    <row r="4337" spans="1:2" x14ac:dyDescent="0.25">
      <c r="A4337" s="14" t="s">
        <v>8820</v>
      </c>
      <c r="B4337" t="s">
        <v>8821</v>
      </c>
    </row>
    <row r="4338" spans="1:2" x14ac:dyDescent="0.25">
      <c r="A4338" s="14" t="s">
        <v>8822</v>
      </c>
      <c r="B4338" t="s">
        <v>8823</v>
      </c>
    </row>
    <row r="4339" spans="1:2" x14ac:dyDescent="0.25">
      <c r="A4339" s="14" t="s">
        <v>8824</v>
      </c>
      <c r="B4339" t="s">
        <v>8825</v>
      </c>
    </row>
    <row r="4340" spans="1:2" x14ac:dyDescent="0.25">
      <c r="A4340" s="14" t="s">
        <v>8826</v>
      </c>
      <c r="B4340" t="s">
        <v>8827</v>
      </c>
    </row>
    <row r="4341" spans="1:2" x14ac:dyDescent="0.25">
      <c r="A4341" s="1" t="s">
        <v>8828</v>
      </c>
      <c r="B4341" t="s">
        <v>8829</v>
      </c>
    </row>
    <row r="4342" spans="1:2" x14ac:dyDescent="0.25">
      <c r="A4342" s="1" t="s">
        <v>8830</v>
      </c>
      <c r="B4342" t="s">
        <v>8831</v>
      </c>
    </row>
    <row r="4343" spans="1:2" x14ac:dyDescent="0.25">
      <c r="A4343" s="1" t="s">
        <v>8832</v>
      </c>
      <c r="B4343" t="s">
        <v>8833</v>
      </c>
    </row>
    <row r="4344" spans="1:2" x14ac:dyDescent="0.25">
      <c r="A4344" s="22" t="s">
        <v>8858</v>
      </c>
      <c r="B4344" t="s">
        <v>8859</v>
      </c>
    </row>
    <row r="4345" spans="1:2" x14ac:dyDescent="0.25">
      <c r="A4345" s="1" t="s">
        <v>8860</v>
      </c>
      <c r="B4345" t="s">
        <v>8861</v>
      </c>
    </row>
    <row r="4346" spans="1:2" x14ac:dyDescent="0.25">
      <c r="A4346" s="1" t="s">
        <v>8862</v>
      </c>
      <c r="B4346" t="s">
        <v>8863</v>
      </c>
    </row>
    <row r="4347" spans="1:2" x14ac:dyDescent="0.25">
      <c r="A4347" s="1" t="s">
        <v>8864</v>
      </c>
      <c r="B4347" t="s">
        <v>8865</v>
      </c>
    </row>
    <row r="4348" spans="1:2" x14ac:dyDescent="0.25">
      <c r="A4348" s="1" t="s">
        <v>8866</v>
      </c>
      <c r="B4348" t="s">
        <v>8867</v>
      </c>
    </row>
    <row r="4349" spans="1:2" x14ac:dyDescent="0.25">
      <c r="A4349" s="1" t="s">
        <v>8870</v>
      </c>
      <c r="B4349" t="s">
        <v>8871</v>
      </c>
    </row>
    <row r="4350" spans="1:2" x14ac:dyDescent="0.25">
      <c r="A4350" s="1" t="s">
        <v>8872</v>
      </c>
      <c r="B4350" t="s">
        <v>8873</v>
      </c>
    </row>
    <row r="4351" spans="1:2" x14ac:dyDescent="0.25">
      <c r="A4351" s="1" t="s">
        <v>8875</v>
      </c>
      <c r="B4351" t="s">
        <v>8876</v>
      </c>
    </row>
    <row r="4352" spans="1:2" x14ac:dyDescent="0.25">
      <c r="A4352" s="1" t="s">
        <v>8878</v>
      </c>
      <c r="B4352" t="s">
        <v>8879</v>
      </c>
    </row>
    <row r="4353" spans="1:2" x14ac:dyDescent="0.25">
      <c r="A4353" s="1" t="s">
        <v>8880</v>
      </c>
      <c r="B4353" t="s">
        <v>8881</v>
      </c>
    </row>
    <row r="4354" spans="1:2" x14ac:dyDescent="0.25">
      <c r="A4354" s="1" t="s">
        <v>8882</v>
      </c>
      <c r="B4354" t="s">
        <v>8883</v>
      </c>
    </row>
    <row r="4355" spans="1:2" x14ac:dyDescent="0.25">
      <c r="A4355" s="1" t="s">
        <v>8891</v>
      </c>
      <c r="B4355" t="s">
        <v>8892</v>
      </c>
    </row>
    <row r="4356" spans="1:2" x14ac:dyDescent="0.25">
      <c r="A4356" s="1" t="s">
        <v>8893</v>
      </c>
      <c r="B4356" t="s">
        <v>8894</v>
      </c>
    </row>
    <row r="4357" spans="1:2" x14ac:dyDescent="0.25">
      <c r="A4357" s="1" t="s">
        <v>8895</v>
      </c>
      <c r="B4357" t="s">
        <v>8896</v>
      </c>
    </row>
    <row r="4358" spans="1:2" x14ac:dyDescent="0.25">
      <c r="A4358" s="1" t="s">
        <v>8897</v>
      </c>
      <c r="B4358" t="s">
        <v>8898</v>
      </c>
    </row>
    <row r="4359" spans="1:2" x14ac:dyDescent="0.25">
      <c r="A4359" s="1" t="s">
        <v>8899</v>
      </c>
      <c r="B4359" t="s">
        <v>8900</v>
      </c>
    </row>
    <row r="4360" spans="1:2" x14ac:dyDescent="0.25">
      <c r="A4360" s="1" t="s">
        <v>8901</v>
      </c>
      <c r="B4360" t="s">
        <v>8902</v>
      </c>
    </row>
    <row r="4361" spans="1:2" x14ac:dyDescent="0.25">
      <c r="A4361" s="1" t="s">
        <v>8903</v>
      </c>
      <c r="B4361" t="s">
        <v>8904</v>
      </c>
    </row>
    <row r="4362" spans="1:2" x14ac:dyDescent="0.25">
      <c r="A4362" s="1" t="s">
        <v>8905</v>
      </c>
      <c r="B4362" t="s">
        <v>8906</v>
      </c>
    </row>
    <row r="4363" spans="1:2" x14ac:dyDescent="0.25">
      <c r="A4363" s="1" t="s">
        <v>8907</v>
      </c>
      <c r="B4363" t="s">
        <v>8908</v>
      </c>
    </row>
    <row r="4364" spans="1:2" x14ac:dyDescent="0.25">
      <c r="A4364" s="1" t="s">
        <v>8909</v>
      </c>
      <c r="B4364" t="s">
        <v>8910</v>
      </c>
    </row>
    <row r="4365" spans="1:2" x14ac:dyDescent="0.25">
      <c r="A4365" s="1" t="s">
        <v>8911</v>
      </c>
      <c r="B4365" t="s">
        <v>8912</v>
      </c>
    </row>
    <row r="4366" spans="1:2" x14ac:dyDescent="0.25">
      <c r="A4366" s="1" t="s">
        <v>8913</v>
      </c>
      <c r="B4366" t="s">
        <v>8914</v>
      </c>
    </row>
    <row r="4367" spans="1:2" x14ac:dyDescent="0.25">
      <c r="A4367" s="124" t="s">
        <v>8915</v>
      </c>
      <c r="B4367" t="s">
        <v>8916</v>
      </c>
    </row>
    <row r="4368" spans="1:2" x14ac:dyDescent="0.25">
      <c r="A4368" s="1" t="s">
        <v>8931</v>
      </c>
      <c r="B4368" t="s">
        <v>8932</v>
      </c>
    </row>
    <row r="4369" spans="1:2" x14ac:dyDescent="0.25">
      <c r="A4369" s="1" t="s">
        <v>8933</v>
      </c>
      <c r="B4369" t="s">
        <v>8934</v>
      </c>
    </row>
    <row r="4370" spans="1:2" x14ac:dyDescent="0.25">
      <c r="A4370" s="1" t="s">
        <v>8935</v>
      </c>
      <c r="B4370" t="s">
        <v>1301</v>
      </c>
    </row>
    <row r="4371" spans="1:2" x14ac:dyDescent="0.25">
      <c r="A4371" s="1" t="s">
        <v>8936</v>
      </c>
      <c r="B4371" t="s">
        <v>8937</v>
      </c>
    </row>
    <row r="4372" spans="1:2" x14ac:dyDescent="0.25">
      <c r="A4372" s="1" t="s">
        <v>8938</v>
      </c>
      <c r="B4372" t="s">
        <v>8939</v>
      </c>
    </row>
    <row r="4373" spans="1:2" x14ac:dyDescent="0.25">
      <c r="A4373" s="1" t="s">
        <v>8941</v>
      </c>
      <c r="B4373" t="s">
        <v>8942</v>
      </c>
    </row>
    <row r="4374" spans="1:2" x14ac:dyDescent="0.25">
      <c r="A4374" s="1" t="s">
        <v>8943</v>
      </c>
      <c r="B4374" t="s">
        <v>7936</v>
      </c>
    </row>
    <row r="4375" spans="1:2" x14ac:dyDescent="0.25">
      <c r="A4375" s="1" t="s">
        <v>8946</v>
      </c>
      <c r="B4375" t="s">
        <v>7936</v>
      </c>
    </row>
    <row r="4376" spans="1:2" x14ac:dyDescent="0.25">
      <c r="A4376" s="1" t="s">
        <v>8947</v>
      </c>
      <c r="B4376" t="s">
        <v>8948</v>
      </c>
    </row>
    <row r="4377" spans="1:2" x14ac:dyDescent="0.25">
      <c r="A4377" s="1" t="s">
        <v>8951</v>
      </c>
      <c r="B4377" t="s">
        <v>8952</v>
      </c>
    </row>
    <row r="4378" spans="1:2" x14ac:dyDescent="0.25">
      <c r="A4378" s="22" t="s">
        <v>8956</v>
      </c>
      <c r="B4378" t="s">
        <v>8957</v>
      </c>
    </row>
    <row r="4379" spans="1:2" x14ac:dyDescent="0.25">
      <c r="A4379" s="1" t="s">
        <v>8958</v>
      </c>
      <c r="B4379" t="s">
        <v>8959</v>
      </c>
    </row>
    <row r="4380" spans="1:2" x14ac:dyDescent="0.25">
      <c r="A4380" s="1" t="s">
        <v>8960</v>
      </c>
      <c r="B4380" t="s">
        <v>8961</v>
      </c>
    </row>
    <row r="4381" spans="1:2" x14ac:dyDescent="0.25">
      <c r="A4381" s="1" t="s">
        <v>8962</v>
      </c>
      <c r="B4381" t="s">
        <v>8963</v>
      </c>
    </row>
    <row r="4382" spans="1:2" x14ac:dyDescent="0.25">
      <c r="A4382" s="1" t="s">
        <v>8964</v>
      </c>
      <c r="B4382" t="s">
        <v>8965</v>
      </c>
    </row>
    <row r="4383" spans="1:2" x14ac:dyDescent="0.25">
      <c r="A4383" s="1" t="s">
        <v>8161</v>
      </c>
      <c r="B4383" t="s">
        <v>8966</v>
      </c>
    </row>
    <row r="4384" spans="1:2" x14ac:dyDescent="0.25">
      <c r="A4384" s="1" t="s">
        <v>8967</v>
      </c>
      <c r="B4384" t="s">
        <v>8968</v>
      </c>
    </row>
    <row r="4385" spans="1:2" x14ac:dyDescent="0.25">
      <c r="A4385" s="1" t="s">
        <v>8969</v>
      </c>
      <c r="B4385" t="s">
        <v>8970</v>
      </c>
    </row>
    <row r="4386" spans="1:2" x14ac:dyDescent="0.25">
      <c r="A4386" s="1" t="s">
        <v>8971</v>
      </c>
      <c r="B4386" t="s">
        <v>8972</v>
      </c>
    </row>
    <row r="4387" spans="1:2" x14ac:dyDescent="0.25">
      <c r="A4387" s="1" t="s">
        <v>8973</v>
      </c>
      <c r="B4387" t="s">
        <v>8974</v>
      </c>
    </row>
    <row r="4388" spans="1:2" x14ac:dyDescent="0.25">
      <c r="A4388" s="22" t="s">
        <v>8976</v>
      </c>
      <c r="B4388" t="s">
        <v>8977</v>
      </c>
    </row>
    <row r="4389" spans="1:2" x14ac:dyDescent="0.25">
      <c r="A4389" s="22" t="s">
        <v>8978</v>
      </c>
      <c r="B4389" t="s">
        <v>8979</v>
      </c>
    </row>
    <row r="4390" spans="1:2" x14ac:dyDescent="0.25">
      <c r="A4390" s="1" t="s">
        <v>8980</v>
      </c>
      <c r="B4390" t="s">
        <v>8981</v>
      </c>
    </row>
    <row r="4391" spans="1:2" x14ac:dyDescent="0.25">
      <c r="A4391" s="1" t="s">
        <v>8975</v>
      </c>
      <c r="B4391" t="s">
        <v>8982</v>
      </c>
    </row>
    <row r="4392" spans="1:2" x14ac:dyDescent="0.25">
      <c r="A4392" s="1" t="s">
        <v>8983</v>
      </c>
      <c r="B4392" t="s">
        <v>8984</v>
      </c>
    </row>
    <row r="4393" spans="1:2" x14ac:dyDescent="0.25">
      <c r="A4393" s="1" t="s">
        <v>8985</v>
      </c>
      <c r="B4393" t="s">
        <v>8986</v>
      </c>
    </row>
    <row r="4394" spans="1:2" x14ac:dyDescent="0.25">
      <c r="A4394" s="1" t="s">
        <v>8987</v>
      </c>
      <c r="B4394" t="s">
        <v>8988</v>
      </c>
    </row>
    <row r="4395" spans="1:2" x14ac:dyDescent="0.25">
      <c r="A4395" s="1" t="s">
        <v>8989</v>
      </c>
      <c r="B4395" t="s">
        <v>8990</v>
      </c>
    </row>
    <row r="4396" spans="1:2" x14ac:dyDescent="0.25">
      <c r="A4396" s="1" t="s">
        <v>8991</v>
      </c>
      <c r="B4396" t="s">
        <v>8992</v>
      </c>
    </row>
    <row r="4397" spans="1:2" x14ac:dyDescent="0.25">
      <c r="A4397" s="1" t="s">
        <v>8993</v>
      </c>
      <c r="B4397" t="s">
        <v>197</v>
      </c>
    </row>
    <row r="4398" spans="1:2" x14ac:dyDescent="0.25">
      <c r="A4398" s="1" t="s">
        <v>8994</v>
      </c>
      <c r="B4398" t="s">
        <v>8995</v>
      </c>
    </row>
    <row r="4399" spans="1:2" x14ac:dyDescent="0.25">
      <c r="A4399" s="1" t="s">
        <v>8996</v>
      </c>
      <c r="B4399" t="s">
        <v>8997</v>
      </c>
    </row>
    <row r="4400" spans="1:2" x14ac:dyDescent="0.25">
      <c r="A4400" s="1" t="s">
        <v>8998</v>
      </c>
      <c r="B4400" t="s">
        <v>8999</v>
      </c>
    </row>
    <row r="4401" spans="1:2" x14ac:dyDescent="0.25">
      <c r="A4401" s="1" t="s">
        <v>9000</v>
      </c>
      <c r="B4401" t="s">
        <v>9001</v>
      </c>
    </row>
    <row r="4402" spans="1:2" x14ac:dyDescent="0.25">
      <c r="A4402" s="1" t="s">
        <v>9002</v>
      </c>
      <c r="B4402" t="s">
        <v>9003</v>
      </c>
    </row>
    <row r="4403" spans="1:2" x14ac:dyDescent="0.25">
      <c r="A4403" s="1" t="s">
        <v>9004</v>
      </c>
      <c r="B4403" t="s">
        <v>9005</v>
      </c>
    </row>
    <row r="4404" spans="1:2" x14ac:dyDescent="0.25">
      <c r="A4404" s="1" t="s">
        <v>9006</v>
      </c>
      <c r="B4404" t="s">
        <v>9007</v>
      </c>
    </row>
    <row r="4405" spans="1:2" x14ac:dyDescent="0.25">
      <c r="A4405" s="1" t="s">
        <v>9008</v>
      </c>
      <c r="B4405" t="s">
        <v>6526</v>
      </c>
    </row>
    <row r="4406" spans="1:2" x14ac:dyDescent="0.25">
      <c r="A4406" s="1" t="s">
        <v>9009</v>
      </c>
      <c r="B4406" t="s">
        <v>9010</v>
      </c>
    </row>
    <row r="4407" spans="1:2" x14ac:dyDescent="0.25">
      <c r="A4407" s="1" t="s">
        <v>9011</v>
      </c>
      <c r="B4407" t="s">
        <v>9012</v>
      </c>
    </row>
    <row r="4408" spans="1:2" x14ac:dyDescent="0.25">
      <c r="A4408" s="1" t="s">
        <v>9013</v>
      </c>
      <c r="B4408" t="s">
        <v>1447</v>
      </c>
    </row>
    <row r="4409" spans="1:2" x14ac:dyDescent="0.25">
      <c r="A4409" s="1" t="s">
        <v>9016</v>
      </c>
      <c r="B4409" t="s">
        <v>9017</v>
      </c>
    </row>
    <row r="4410" spans="1:2" x14ac:dyDescent="0.25">
      <c r="A4410" s="1" t="s">
        <v>9019</v>
      </c>
      <c r="B4410" t="s">
        <v>9020</v>
      </c>
    </row>
    <row r="4411" spans="1:2" x14ac:dyDescent="0.25">
      <c r="A4411" s="1" t="s">
        <v>9021</v>
      </c>
      <c r="B4411" t="s">
        <v>9022</v>
      </c>
    </row>
    <row r="4412" spans="1:2" x14ac:dyDescent="0.25">
      <c r="A4412" s="1" t="s">
        <v>9032</v>
      </c>
      <c r="B4412" t="s">
        <v>9031</v>
      </c>
    </row>
    <row r="4413" spans="1:2" x14ac:dyDescent="0.25">
      <c r="A4413" s="1" t="s">
        <v>9034</v>
      </c>
      <c r="B4413" t="s">
        <v>9033</v>
      </c>
    </row>
    <row r="4414" spans="1:2" x14ac:dyDescent="0.25">
      <c r="A4414" s="1" t="s">
        <v>9035</v>
      </c>
      <c r="B4414" t="s">
        <v>9047</v>
      </c>
    </row>
    <row r="4415" spans="1:2" x14ac:dyDescent="0.25">
      <c r="A4415" s="1" t="s">
        <v>9036</v>
      </c>
      <c r="B4415" t="s">
        <v>9048</v>
      </c>
    </row>
    <row r="4416" spans="1:2" x14ac:dyDescent="0.25">
      <c r="A4416" s="1" t="s">
        <v>9037</v>
      </c>
      <c r="B4416" t="s">
        <v>9049</v>
      </c>
    </row>
    <row r="4417" spans="1:2" x14ac:dyDescent="0.25">
      <c r="A4417" s="1" t="s">
        <v>9038</v>
      </c>
      <c r="B4417" t="s">
        <v>9050</v>
      </c>
    </row>
    <row r="4418" spans="1:2" x14ac:dyDescent="0.25">
      <c r="A4418" s="1" t="s">
        <v>9039</v>
      </c>
      <c r="B4418" t="s">
        <v>9051</v>
      </c>
    </row>
    <row r="4419" spans="1:2" x14ac:dyDescent="0.25">
      <c r="A4419" s="1" t="s">
        <v>9040</v>
      </c>
      <c r="B4419" t="s">
        <v>9052</v>
      </c>
    </row>
    <row r="4420" spans="1:2" x14ac:dyDescent="0.25">
      <c r="A4420" s="1" t="s">
        <v>9041</v>
      </c>
      <c r="B4420" t="s">
        <v>9053</v>
      </c>
    </row>
    <row r="4421" spans="1:2" x14ac:dyDescent="0.25">
      <c r="A4421" s="1" t="s">
        <v>9042</v>
      </c>
      <c r="B4421" t="s">
        <v>9054</v>
      </c>
    </row>
    <row r="4422" spans="1:2" x14ac:dyDescent="0.25">
      <c r="A4422" s="1" t="s">
        <v>9043</v>
      </c>
      <c r="B4422" t="s">
        <v>9055</v>
      </c>
    </row>
    <row r="4423" spans="1:2" x14ac:dyDescent="0.25">
      <c r="A4423" s="1" t="s">
        <v>9044</v>
      </c>
      <c r="B4423" t="s">
        <v>9056</v>
      </c>
    </row>
    <row r="4424" spans="1:2" x14ac:dyDescent="0.25">
      <c r="A4424" s="1" t="s">
        <v>9045</v>
      </c>
      <c r="B4424" t="s">
        <v>9057</v>
      </c>
    </row>
    <row r="4425" spans="1:2" x14ac:dyDescent="0.25">
      <c r="A4425" s="1" t="s">
        <v>9046</v>
      </c>
      <c r="B4425" t="s">
        <v>9058</v>
      </c>
    </row>
    <row r="4426" spans="1:2" x14ac:dyDescent="0.25">
      <c r="A4426" s="1" t="s">
        <v>9161</v>
      </c>
      <c r="B4426" t="s">
        <v>9162</v>
      </c>
    </row>
    <row r="4427" spans="1:2" x14ac:dyDescent="0.25">
      <c r="A4427" s="1" t="s">
        <v>9163</v>
      </c>
      <c r="B4427" t="s">
        <v>9164</v>
      </c>
    </row>
    <row r="4428" spans="1:2" x14ac:dyDescent="0.25">
      <c r="A4428" s="1" t="s">
        <v>9165</v>
      </c>
      <c r="B4428" t="s">
        <v>9166</v>
      </c>
    </row>
    <row r="4429" spans="1:2" x14ac:dyDescent="0.25">
      <c r="A4429" s="1" t="s">
        <v>9167</v>
      </c>
      <c r="B4429" t="s">
        <v>9168</v>
      </c>
    </row>
    <row r="4430" spans="1:2" x14ac:dyDescent="0.25">
      <c r="A4430" s="1" t="s">
        <v>9169</v>
      </c>
      <c r="B4430" t="s">
        <v>9170</v>
      </c>
    </row>
    <row r="4431" spans="1:2" x14ac:dyDescent="0.25">
      <c r="A4431" s="1" t="s">
        <v>9171</v>
      </c>
      <c r="B4431" t="s">
        <v>9172</v>
      </c>
    </row>
    <row r="4432" spans="1:2" x14ac:dyDescent="0.25">
      <c r="A4432" s="1" t="s">
        <v>9173</v>
      </c>
      <c r="B4432" t="s">
        <v>9174</v>
      </c>
    </row>
    <row r="4433" spans="1:2" x14ac:dyDescent="0.25">
      <c r="A4433" s="1" t="s">
        <v>9175</v>
      </c>
      <c r="B4433" t="s">
        <v>9176</v>
      </c>
    </row>
    <row r="4434" spans="1:2" x14ac:dyDescent="0.25">
      <c r="A4434" s="1" t="s">
        <v>9177</v>
      </c>
      <c r="B4434" t="s">
        <v>9178</v>
      </c>
    </row>
    <row r="4435" spans="1:2" x14ac:dyDescent="0.25">
      <c r="A4435" s="1" t="s">
        <v>9179</v>
      </c>
      <c r="B4435" t="s">
        <v>9180</v>
      </c>
    </row>
    <row r="4436" spans="1:2" x14ac:dyDescent="0.25">
      <c r="A4436" s="1" t="s">
        <v>9181</v>
      </c>
      <c r="B4436" t="s">
        <v>9182</v>
      </c>
    </row>
    <row r="4437" spans="1:2" x14ac:dyDescent="0.25">
      <c r="A4437" s="1" t="s">
        <v>52</v>
      </c>
      <c r="B4437" t="s">
        <v>9183</v>
      </c>
    </row>
    <row r="4438" spans="1:2" x14ac:dyDescent="0.25">
      <c r="A4438" s="1" t="s">
        <v>9184</v>
      </c>
      <c r="B4438" t="s">
        <v>9185</v>
      </c>
    </row>
    <row r="4439" spans="1:2" x14ac:dyDescent="0.25">
      <c r="A4439" s="1" t="s">
        <v>9186</v>
      </c>
      <c r="B4439" t="s">
        <v>9187</v>
      </c>
    </row>
    <row r="4440" spans="1:2" x14ac:dyDescent="0.25">
      <c r="A4440" s="1" t="s">
        <v>9188</v>
      </c>
      <c r="B4440" t="s">
        <v>9189</v>
      </c>
    </row>
    <row r="4441" spans="1:2" x14ac:dyDescent="0.25">
      <c r="A4441" s="1" t="s">
        <v>9190</v>
      </c>
      <c r="B4441" t="s">
        <v>9191</v>
      </c>
    </row>
    <row r="4442" spans="1:2" x14ac:dyDescent="0.25">
      <c r="A4442" s="1" t="s">
        <v>9192</v>
      </c>
      <c r="B4442" t="s">
        <v>9193</v>
      </c>
    </row>
    <row r="4443" spans="1:2" x14ac:dyDescent="0.25">
      <c r="A4443" s="1" t="s">
        <v>9194</v>
      </c>
      <c r="B4443" t="s">
        <v>9195</v>
      </c>
    </row>
    <row r="4444" spans="1:2" x14ac:dyDescent="0.25">
      <c r="A4444" s="1" t="s">
        <v>49</v>
      </c>
      <c r="B4444" t="s">
        <v>9196</v>
      </c>
    </row>
    <row r="4445" spans="1:2" x14ac:dyDescent="0.25">
      <c r="A4445" s="1" t="s">
        <v>9197</v>
      </c>
      <c r="B4445" t="s">
        <v>9198</v>
      </c>
    </row>
    <row r="4446" spans="1:2" x14ac:dyDescent="0.25">
      <c r="A4446" s="1" t="s">
        <v>9199</v>
      </c>
      <c r="B4446" t="s">
        <v>9200</v>
      </c>
    </row>
    <row r="4447" spans="1:2" x14ac:dyDescent="0.25">
      <c r="A4447" s="1" t="s">
        <v>48</v>
      </c>
      <c r="B4447" t="s">
        <v>9201</v>
      </c>
    </row>
    <row r="4448" spans="1:2" x14ac:dyDescent="0.25">
      <c r="A4448" s="1" t="s">
        <v>9202</v>
      </c>
      <c r="B4448" t="s">
        <v>9203</v>
      </c>
    </row>
    <row r="4449" spans="1:2" x14ac:dyDescent="0.25">
      <c r="A4449" s="1" t="s">
        <v>7810</v>
      </c>
      <c r="B4449" t="s">
        <v>9204</v>
      </c>
    </row>
    <row r="4450" spans="1:2" x14ac:dyDescent="0.25">
      <c r="A4450" s="1" t="s">
        <v>9205</v>
      </c>
      <c r="B4450" t="s">
        <v>9206</v>
      </c>
    </row>
    <row r="4451" spans="1:2" x14ac:dyDescent="0.25">
      <c r="A4451" s="1" t="s">
        <v>1696</v>
      </c>
      <c r="B4451" t="s">
        <v>9207</v>
      </c>
    </row>
    <row r="4452" spans="1:2" x14ac:dyDescent="0.25">
      <c r="A4452" s="1" t="s">
        <v>46</v>
      </c>
      <c r="B4452" t="s">
        <v>9208</v>
      </c>
    </row>
    <row r="4453" spans="1:2" x14ac:dyDescent="0.25">
      <c r="A4453" s="1" t="s">
        <v>9209</v>
      </c>
      <c r="B4453" t="s">
        <v>9210</v>
      </c>
    </row>
    <row r="4454" spans="1:2" x14ac:dyDescent="0.25">
      <c r="A4454" s="1" t="s">
        <v>9211</v>
      </c>
      <c r="B4454" t="s">
        <v>9212</v>
      </c>
    </row>
    <row r="4455" spans="1:2" x14ac:dyDescent="0.25">
      <c r="A4455" s="1" t="s">
        <v>9213</v>
      </c>
      <c r="B4455" t="s">
        <v>9214</v>
      </c>
    </row>
    <row r="4456" spans="1:2" x14ac:dyDescent="0.25">
      <c r="A4456" s="1" t="s">
        <v>9215</v>
      </c>
      <c r="B4456" t="s">
        <v>9216</v>
      </c>
    </row>
    <row r="4457" spans="1:2" x14ac:dyDescent="0.25">
      <c r="A4457" s="1" t="s">
        <v>9217</v>
      </c>
      <c r="B4457" t="s">
        <v>9218</v>
      </c>
    </row>
    <row r="4458" spans="1:2" x14ac:dyDescent="0.25">
      <c r="A4458" s="1" t="s">
        <v>9219</v>
      </c>
      <c r="B4458" t="s">
        <v>9220</v>
      </c>
    </row>
    <row r="4459" spans="1:2" x14ac:dyDescent="0.25">
      <c r="A4459" s="1" t="s">
        <v>9221</v>
      </c>
      <c r="B4459" t="s">
        <v>9222</v>
      </c>
    </row>
    <row r="4460" spans="1:2" x14ac:dyDescent="0.25">
      <c r="A4460" s="1" t="s">
        <v>45</v>
      </c>
      <c r="B4460" t="s">
        <v>9223</v>
      </c>
    </row>
    <row r="4461" spans="1:2" x14ac:dyDescent="0.25">
      <c r="A4461" s="1" t="s">
        <v>9224</v>
      </c>
      <c r="B4461" t="s">
        <v>9225</v>
      </c>
    </row>
    <row r="4462" spans="1:2" x14ac:dyDescent="0.25">
      <c r="A4462" s="1" t="s">
        <v>44</v>
      </c>
      <c r="B4462" t="s">
        <v>9226</v>
      </c>
    </row>
    <row r="4463" spans="1:2" x14ac:dyDescent="0.25">
      <c r="A4463" s="1" t="s">
        <v>9227</v>
      </c>
      <c r="B4463" t="s">
        <v>9228</v>
      </c>
    </row>
    <row r="4464" spans="1:2" x14ac:dyDescent="0.25">
      <c r="A4464" s="1" t="s">
        <v>9229</v>
      </c>
      <c r="B4464" t="s">
        <v>9230</v>
      </c>
    </row>
    <row r="4465" spans="1:5" x14ac:dyDescent="0.25">
      <c r="A4465" s="1" t="s">
        <v>9231</v>
      </c>
      <c r="B4465" t="s">
        <v>9232</v>
      </c>
    </row>
    <row r="4466" spans="1:5" x14ac:dyDescent="0.25">
      <c r="A4466" s="1" t="s">
        <v>43</v>
      </c>
      <c r="B4466" t="s">
        <v>9233</v>
      </c>
    </row>
    <row r="4467" spans="1:5" x14ac:dyDescent="0.25">
      <c r="A4467" s="1" t="s">
        <v>9234</v>
      </c>
      <c r="B4467" t="s">
        <v>9235</v>
      </c>
    </row>
    <row r="4468" spans="1:5" x14ac:dyDescent="0.25">
      <c r="A4468" s="1" t="s">
        <v>9236</v>
      </c>
      <c r="B4468" t="s">
        <v>9237</v>
      </c>
    </row>
    <row r="4469" spans="1:5" x14ac:dyDescent="0.25">
      <c r="A4469" s="1" t="s">
        <v>42</v>
      </c>
      <c r="B4469" t="s">
        <v>9238</v>
      </c>
    </row>
    <row r="4470" spans="1:5" x14ac:dyDescent="0.25">
      <c r="A4470" s="1" t="s">
        <v>9239</v>
      </c>
      <c r="B4470" t="s">
        <v>9240</v>
      </c>
    </row>
    <row r="4471" spans="1:5" x14ac:dyDescent="0.25">
      <c r="A4471" s="1" t="s">
        <v>9241</v>
      </c>
      <c r="B4471" t="s">
        <v>41</v>
      </c>
    </row>
    <row r="4472" spans="1:5" x14ac:dyDescent="0.25">
      <c r="A4472" s="1" t="s">
        <v>9242</v>
      </c>
      <c r="B4472" t="s">
        <v>9243</v>
      </c>
    </row>
    <row r="4473" spans="1:5" x14ac:dyDescent="0.25">
      <c r="A4473" s="1" t="s">
        <v>40</v>
      </c>
      <c r="B4473" t="s">
        <v>9244</v>
      </c>
    </row>
    <row r="4474" spans="1:5" x14ac:dyDescent="0.25">
      <c r="A4474" s="1" t="s">
        <v>39</v>
      </c>
      <c r="B4474" t="s">
        <v>9245</v>
      </c>
      <c r="E4474">
        <v>288.04000000000002</v>
      </c>
    </row>
    <row r="4475" spans="1:5" x14ac:dyDescent="0.25">
      <c r="A4475" s="1" t="s">
        <v>38</v>
      </c>
      <c r="B4475" t="s">
        <v>9246</v>
      </c>
      <c r="C4475">
        <v>1936.16</v>
      </c>
      <c r="E4475">
        <v>703.16</v>
      </c>
    </row>
    <row r="4476" spans="1:5" x14ac:dyDescent="0.25">
      <c r="A4476" s="1" t="s">
        <v>37</v>
      </c>
      <c r="B4476" t="s">
        <v>9247</v>
      </c>
      <c r="C4476">
        <v>1946.16</v>
      </c>
      <c r="E4476">
        <v>191.61</v>
      </c>
    </row>
    <row r="4477" spans="1:5" x14ac:dyDescent="0.25">
      <c r="A4477" s="1" t="s">
        <v>9248</v>
      </c>
      <c r="B4477" t="s">
        <v>9249</v>
      </c>
      <c r="C4477">
        <f>SUM(C4475:C4476)</f>
        <v>3882.32</v>
      </c>
      <c r="E4477">
        <v>370.13</v>
      </c>
    </row>
    <row r="4478" spans="1:5" x14ac:dyDescent="0.25">
      <c r="A4478" s="1" t="s">
        <v>36</v>
      </c>
      <c r="B4478" t="s">
        <v>9250</v>
      </c>
      <c r="E4478">
        <v>393.22</v>
      </c>
    </row>
    <row r="4479" spans="1:5" x14ac:dyDescent="0.25">
      <c r="A4479" s="1" t="s">
        <v>35</v>
      </c>
      <c r="B4479" t="s">
        <v>9251</v>
      </c>
      <c r="E4479">
        <f>SUM(E4474:E4478)</f>
        <v>1946.16</v>
      </c>
    </row>
    <row r="4480" spans="1:5" x14ac:dyDescent="0.25">
      <c r="A4480" s="1" t="s">
        <v>34</v>
      </c>
      <c r="B4480" t="s">
        <v>9252</v>
      </c>
    </row>
    <row r="4481" spans="1:2" x14ac:dyDescent="0.25">
      <c r="A4481" s="1" t="s">
        <v>9253</v>
      </c>
      <c r="B4481" t="s">
        <v>9254</v>
      </c>
    </row>
    <row r="4482" spans="1:2" x14ac:dyDescent="0.25">
      <c r="A4482" s="1" t="s">
        <v>33</v>
      </c>
      <c r="B4482" t="s">
        <v>9255</v>
      </c>
    </row>
    <row r="4483" spans="1:2" x14ac:dyDescent="0.25">
      <c r="A4483" s="1" t="s">
        <v>32</v>
      </c>
      <c r="B4483" t="s">
        <v>9256</v>
      </c>
    </row>
    <row r="4484" spans="1:2" x14ac:dyDescent="0.25">
      <c r="A4484" s="1" t="s">
        <v>9257</v>
      </c>
      <c r="B4484" t="s">
        <v>9258</v>
      </c>
    </row>
    <row r="4485" spans="1:2" x14ac:dyDescent="0.25">
      <c r="A4485" s="1" t="s">
        <v>9259</v>
      </c>
      <c r="B4485" t="s">
        <v>9260</v>
      </c>
    </row>
    <row r="4486" spans="1:2" x14ac:dyDescent="0.25">
      <c r="A4486" s="1" t="s">
        <v>9261</v>
      </c>
      <c r="B4486" t="s">
        <v>9262</v>
      </c>
    </row>
    <row r="4487" spans="1:2" x14ac:dyDescent="0.25">
      <c r="A4487" s="1" t="s">
        <v>9263</v>
      </c>
      <c r="B4487" t="s">
        <v>9264</v>
      </c>
    </row>
    <row r="4488" spans="1:2" x14ac:dyDescent="0.25">
      <c r="A4488" s="1" t="s">
        <v>6843</v>
      </c>
      <c r="B4488" t="s">
        <v>9265</v>
      </c>
    </row>
    <row r="4489" spans="1:2" x14ac:dyDescent="0.25">
      <c r="A4489" s="1" t="s">
        <v>9266</v>
      </c>
      <c r="B4489" t="s">
        <v>9267</v>
      </c>
    </row>
    <row r="4490" spans="1:2" x14ac:dyDescent="0.25">
      <c r="A4490" s="1" t="s">
        <v>9268</v>
      </c>
      <c r="B4490" t="s">
        <v>9269</v>
      </c>
    </row>
    <row r="4491" spans="1:2" x14ac:dyDescent="0.25">
      <c r="A4491" s="1" t="s">
        <v>5111</v>
      </c>
      <c r="B4491" t="s">
        <v>9270</v>
      </c>
    </row>
    <row r="4492" spans="1:2" x14ac:dyDescent="0.25">
      <c r="A4492" s="1" t="s">
        <v>9271</v>
      </c>
      <c r="B4492" t="s">
        <v>9272</v>
      </c>
    </row>
    <row r="4493" spans="1:2" x14ac:dyDescent="0.25">
      <c r="A4493" s="1" t="s">
        <v>9273</v>
      </c>
      <c r="B4493" t="s">
        <v>9274</v>
      </c>
    </row>
    <row r="4494" spans="1:2" x14ac:dyDescent="0.25">
      <c r="A4494" s="1" t="s">
        <v>9275</v>
      </c>
      <c r="B4494" t="s">
        <v>9276</v>
      </c>
    </row>
    <row r="4495" spans="1:2" x14ac:dyDescent="0.25">
      <c r="A4495" s="1" t="s">
        <v>3874</v>
      </c>
      <c r="B4495" t="s">
        <v>9277</v>
      </c>
    </row>
    <row r="4496" spans="1:2" x14ac:dyDescent="0.25">
      <c r="A4496" s="1" t="s">
        <v>9278</v>
      </c>
      <c r="B4496" t="s">
        <v>9279</v>
      </c>
    </row>
    <row r="4497" spans="1:2" x14ac:dyDescent="0.25">
      <c r="A4497" s="1" t="s">
        <v>9280</v>
      </c>
      <c r="B4497" t="s">
        <v>9281</v>
      </c>
    </row>
    <row r="4498" spans="1:2" x14ac:dyDescent="0.25">
      <c r="A4498" s="1" t="s">
        <v>9282</v>
      </c>
      <c r="B4498" t="s">
        <v>9283</v>
      </c>
    </row>
    <row r="4499" spans="1:2" x14ac:dyDescent="0.25">
      <c r="A4499" s="1" t="s">
        <v>9284</v>
      </c>
      <c r="B4499" t="s">
        <v>9285</v>
      </c>
    </row>
    <row r="4500" spans="1:2" x14ac:dyDescent="0.25">
      <c r="A4500" s="1" t="s">
        <v>9286</v>
      </c>
      <c r="B4500" t="s">
        <v>9287</v>
      </c>
    </row>
    <row r="4501" spans="1:2" x14ac:dyDescent="0.25">
      <c r="A4501" s="1" t="s">
        <v>9288</v>
      </c>
      <c r="B4501" t="s">
        <v>9289</v>
      </c>
    </row>
    <row r="4502" spans="1:2" x14ac:dyDescent="0.25">
      <c r="A4502" s="1" t="s">
        <v>9290</v>
      </c>
      <c r="B4502" t="s">
        <v>9291</v>
      </c>
    </row>
    <row r="4503" spans="1:2" x14ac:dyDescent="0.25">
      <c r="A4503" s="1" t="s">
        <v>9292</v>
      </c>
      <c r="B4503" t="s">
        <v>9293</v>
      </c>
    </row>
    <row r="4504" spans="1:2" x14ac:dyDescent="0.25">
      <c r="A4504" s="1" t="s">
        <v>9294</v>
      </c>
      <c r="B4504" t="s">
        <v>9295</v>
      </c>
    </row>
    <row r="4505" spans="1:2" x14ac:dyDescent="0.25">
      <c r="A4505" s="1" t="s">
        <v>9296</v>
      </c>
      <c r="B4505" t="s">
        <v>9297</v>
      </c>
    </row>
    <row r="4506" spans="1:2" x14ac:dyDescent="0.25">
      <c r="A4506" s="1" t="s">
        <v>9298</v>
      </c>
      <c r="B4506" t="s">
        <v>9299</v>
      </c>
    </row>
    <row r="4507" spans="1:2" x14ac:dyDescent="0.25">
      <c r="A4507" s="1" t="s">
        <v>9300</v>
      </c>
      <c r="B4507" t="s">
        <v>9301</v>
      </c>
    </row>
    <row r="4508" spans="1:2" x14ac:dyDescent="0.25">
      <c r="A4508" s="1" t="s">
        <v>9302</v>
      </c>
      <c r="B4508" t="s">
        <v>9303</v>
      </c>
    </row>
    <row r="4509" spans="1:2" x14ac:dyDescent="0.25">
      <c r="A4509" s="1" t="s">
        <v>2475</v>
      </c>
      <c r="B4509" t="s">
        <v>9304</v>
      </c>
    </row>
    <row r="4510" spans="1:2" x14ac:dyDescent="0.25">
      <c r="A4510" s="1" t="s">
        <v>1672</v>
      </c>
      <c r="B4510" t="s">
        <v>9305</v>
      </c>
    </row>
    <row r="4511" spans="1:2" x14ac:dyDescent="0.25">
      <c r="A4511" s="1" t="s">
        <v>9306</v>
      </c>
      <c r="B4511" t="s">
        <v>9307</v>
      </c>
    </row>
    <row r="4512" spans="1:2" x14ac:dyDescent="0.25">
      <c r="A4512" s="1" t="s">
        <v>9308</v>
      </c>
      <c r="B4512" t="s">
        <v>9309</v>
      </c>
    </row>
    <row r="4513" spans="1:2" x14ac:dyDescent="0.25">
      <c r="A4513" s="1" t="s">
        <v>5755</v>
      </c>
      <c r="B4513" t="s">
        <v>9310</v>
      </c>
    </row>
    <row r="4514" spans="1:2" x14ac:dyDescent="0.25">
      <c r="A4514" s="1" t="s">
        <v>9311</v>
      </c>
      <c r="B4514" t="s">
        <v>9312</v>
      </c>
    </row>
    <row r="4515" spans="1:2" x14ac:dyDescent="0.25">
      <c r="A4515" s="1" t="s">
        <v>9313</v>
      </c>
      <c r="B4515" t="s">
        <v>9314</v>
      </c>
    </row>
    <row r="4516" spans="1:2" x14ac:dyDescent="0.25">
      <c r="A4516" s="1" t="s">
        <v>9315</v>
      </c>
      <c r="B4516" t="s">
        <v>9316</v>
      </c>
    </row>
    <row r="4517" spans="1:2" x14ac:dyDescent="0.25">
      <c r="A4517" s="1" t="s">
        <v>9317</v>
      </c>
      <c r="B4517" t="s">
        <v>9318</v>
      </c>
    </row>
    <row r="4518" spans="1:2" x14ac:dyDescent="0.25">
      <c r="A4518" s="1" t="s">
        <v>9319</v>
      </c>
      <c r="B4518" t="s">
        <v>9320</v>
      </c>
    </row>
    <row r="4519" spans="1:2" x14ac:dyDescent="0.25">
      <c r="A4519" s="1" t="s">
        <v>9321</v>
      </c>
      <c r="B4519" t="s">
        <v>9322</v>
      </c>
    </row>
    <row r="4520" spans="1:2" x14ac:dyDescent="0.25">
      <c r="A4520" s="1" t="s">
        <v>3089</v>
      </c>
      <c r="B4520" t="s">
        <v>9323</v>
      </c>
    </row>
    <row r="4521" spans="1:2" x14ac:dyDescent="0.25">
      <c r="A4521" s="1" t="s">
        <v>9324</v>
      </c>
      <c r="B4521" t="s">
        <v>9325</v>
      </c>
    </row>
    <row r="4522" spans="1:2" x14ac:dyDescent="0.25">
      <c r="A4522" s="1" t="s">
        <v>9326</v>
      </c>
      <c r="B4522" t="s">
        <v>9327</v>
      </c>
    </row>
    <row r="4523" spans="1:2" x14ac:dyDescent="0.25">
      <c r="A4523" s="1" t="s">
        <v>9328</v>
      </c>
      <c r="B4523" t="s">
        <v>9329</v>
      </c>
    </row>
    <row r="4524" spans="1:2" x14ac:dyDescent="0.25">
      <c r="A4524" s="1" t="s">
        <v>9330</v>
      </c>
      <c r="B4524" t="s">
        <v>9331</v>
      </c>
    </row>
    <row r="4525" spans="1:2" x14ac:dyDescent="0.25">
      <c r="A4525" s="1" t="s">
        <v>9332</v>
      </c>
      <c r="B4525" t="s">
        <v>9333</v>
      </c>
    </row>
    <row r="4526" spans="1:2" x14ac:dyDescent="0.25">
      <c r="A4526" s="1" t="s">
        <v>9334</v>
      </c>
      <c r="B4526" t="s">
        <v>9335</v>
      </c>
    </row>
    <row r="4527" spans="1:2" x14ac:dyDescent="0.25">
      <c r="A4527" s="1" t="s">
        <v>9336</v>
      </c>
      <c r="B4527" t="s">
        <v>9337</v>
      </c>
    </row>
    <row r="4528" spans="1:2" x14ac:dyDescent="0.25">
      <c r="A4528" s="1" t="s">
        <v>9338</v>
      </c>
      <c r="B4528" t="s">
        <v>9339</v>
      </c>
    </row>
    <row r="4529" spans="1:2" x14ac:dyDescent="0.25">
      <c r="A4529" s="1" t="s">
        <v>7494</v>
      </c>
      <c r="B4529" t="s">
        <v>9340</v>
      </c>
    </row>
    <row r="4530" spans="1:2" x14ac:dyDescent="0.25">
      <c r="A4530" s="1" t="s">
        <v>9341</v>
      </c>
      <c r="B4530" t="s">
        <v>9342</v>
      </c>
    </row>
    <row r="4531" spans="1:2" x14ac:dyDescent="0.25">
      <c r="A4531" s="1" t="s">
        <v>9343</v>
      </c>
      <c r="B4531" t="s">
        <v>9344</v>
      </c>
    </row>
    <row r="4532" spans="1:2" x14ac:dyDescent="0.25">
      <c r="A4532" s="1" t="s">
        <v>9345</v>
      </c>
      <c r="B4532" t="s">
        <v>9346</v>
      </c>
    </row>
    <row r="4533" spans="1:2" x14ac:dyDescent="0.25">
      <c r="A4533" s="1" t="s">
        <v>9347</v>
      </c>
      <c r="B4533" t="s">
        <v>9348</v>
      </c>
    </row>
    <row r="4534" spans="1:2" x14ac:dyDescent="0.25">
      <c r="A4534" s="1" t="s">
        <v>9349</v>
      </c>
      <c r="B4534" t="s">
        <v>9350</v>
      </c>
    </row>
    <row r="4535" spans="1:2" x14ac:dyDescent="0.25">
      <c r="A4535" s="1" t="s">
        <v>2453</v>
      </c>
      <c r="B4535" t="s">
        <v>9351</v>
      </c>
    </row>
    <row r="4536" spans="1:2" x14ac:dyDescent="0.25">
      <c r="A4536" s="1" t="s">
        <v>9352</v>
      </c>
      <c r="B4536" t="s">
        <v>9353</v>
      </c>
    </row>
    <row r="4537" spans="1:2" x14ac:dyDescent="0.25">
      <c r="A4537" s="1" t="s">
        <v>9354</v>
      </c>
      <c r="B4537" t="s">
        <v>9355</v>
      </c>
    </row>
    <row r="4538" spans="1:2" x14ac:dyDescent="0.25">
      <c r="A4538" s="1" t="s">
        <v>9356</v>
      </c>
      <c r="B4538" t="s">
        <v>9357</v>
      </c>
    </row>
    <row r="4539" spans="1:2" x14ac:dyDescent="0.25">
      <c r="A4539" s="1" t="s">
        <v>3984</v>
      </c>
      <c r="B4539" t="s">
        <v>9358</v>
      </c>
    </row>
    <row r="4540" spans="1:2" x14ac:dyDescent="0.25">
      <c r="A4540" s="1" t="s">
        <v>9359</v>
      </c>
      <c r="B4540" t="s">
        <v>9360</v>
      </c>
    </row>
    <row r="4541" spans="1:2" x14ac:dyDescent="0.25">
      <c r="A4541" s="1" t="s">
        <v>9361</v>
      </c>
      <c r="B4541" t="s">
        <v>9362</v>
      </c>
    </row>
    <row r="4542" spans="1:2" x14ac:dyDescent="0.25">
      <c r="A4542" s="1" t="s">
        <v>3704</v>
      </c>
      <c r="B4542" t="s">
        <v>9363</v>
      </c>
    </row>
    <row r="4543" spans="1:2" x14ac:dyDescent="0.25">
      <c r="A4543" s="1" t="s">
        <v>9364</v>
      </c>
      <c r="B4543" t="s">
        <v>9365</v>
      </c>
    </row>
    <row r="4544" spans="1:2" x14ac:dyDescent="0.25">
      <c r="A4544" s="1" t="s">
        <v>9366</v>
      </c>
      <c r="B4544" t="s">
        <v>9367</v>
      </c>
    </row>
    <row r="4545" spans="1:2" x14ac:dyDescent="0.25">
      <c r="A4545" s="1" t="s">
        <v>9368</v>
      </c>
      <c r="B4545" t="s">
        <v>9369</v>
      </c>
    </row>
    <row r="4546" spans="1:2" x14ac:dyDescent="0.25">
      <c r="A4546" s="1" t="s">
        <v>7369</v>
      </c>
      <c r="B4546" t="s">
        <v>9370</v>
      </c>
    </row>
    <row r="4547" spans="1:2" x14ac:dyDescent="0.25">
      <c r="A4547" s="1" t="s">
        <v>9371</v>
      </c>
      <c r="B4547" t="s">
        <v>9372</v>
      </c>
    </row>
    <row r="4548" spans="1:2" x14ac:dyDescent="0.25">
      <c r="A4548" s="1" t="s">
        <v>9373</v>
      </c>
      <c r="B4548" t="s">
        <v>9374</v>
      </c>
    </row>
    <row r="4549" spans="1:2" x14ac:dyDescent="0.25">
      <c r="A4549" s="1" t="s">
        <v>9375</v>
      </c>
      <c r="B4549" t="s">
        <v>9376</v>
      </c>
    </row>
    <row r="4550" spans="1:2" x14ac:dyDescent="0.25">
      <c r="A4550" s="1" t="s">
        <v>9377</v>
      </c>
      <c r="B4550" t="s">
        <v>9378</v>
      </c>
    </row>
    <row r="4551" spans="1:2" x14ac:dyDescent="0.25">
      <c r="A4551" s="1" t="s">
        <v>2192</v>
      </c>
      <c r="B4551" t="s">
        <v>9379</v>
      </c>
    </row>
    <row r="4552" spans="1:2" x14ac:dyDescent="0.25">
      <c r="A4552" s="1" t="s">
        <v>9380</v>
      </c>
      <c r="B4552" t="s">
        <v>9381</v>
      </c>
    </row>
    <row r="4553" spans="1:2" x14ac:dyDescent="0.25">
      <c r="A4553" s="1" t="s">
        <v>9382</v>
      </c>
      <c r="B4553" t="s">
        <v>9383</v>
      </c>
    </row>
    <row r="4554" spans="1:2" x14ac:dyDescent="0.25">
      <c r="A4554" s="1" t="s">
        <v>9384</v>
      </c>
      <c r="B4554" t="s">
        <v>9385</v>
      </c>
    </row>
    <row r="4555" spans="1:2" x14ac:dyDescent="0.25">
      <c r="A4555" s="1" t="s">
        <v>9386</v>
      </c>
      <c r="B4555" t="s">
        <v>9387</v>
      </c>
    </row>
    <row r="4556" spans="1:2" x14ac:dyDescent="0.25">
      <c r="A4556" s="1" t="s">
        <v>9388</v>
      </c>
      <c r="B4556" t="s">
        <v>9389</v>
      </c>
    </row>
    <row r="4557" spans="1:2" x14ac:dyDescent="0.25">
      <c r="A4557" s="1" t="s">
        <v>9390</v>
      </c>
      <c r="B4557" t="s">
        <v>9391</v>
      </c>
    </row>
    <row r="4558" spans="1:2" x14ac:dyDescent="0.25">
      <c r="A4558" s="1" t="s">
        <v>9392</v>
      </c>
      <c r="B4558" t="s">
        <v>9393</v>
      </c>
    </row>
    <row r="4559" spans="1:2" x14ac:dyDescent="0.25">
      <c r="A4559" s="1" t="s">
        <v>7484</v>
      </c>
      <c r="B4559" t="s">
        <v>9394</v>
      </c>
    </row>
    <row r="4560" spans="1:2" x14ac:dyDescent="0.25">
      <c r="A4560" s="1" t="s">
        <v>9395</v>
      </c>
      <c r="B4560" t="s">
        <v>9396</v>
      </c>
    </row>
    <row r="4561" spans="1:2" x14ac:dyDescent="0.25">
      <c r="A4561" s="1" t="s">
        <v>9397</v>
      </c>
      <c r="B4561" t="s">
        <v>9398</v>
      </c>
    </row>
    <row r="4562" spans="1:2" x14ac:dyDescent="0.25">
      <c r="A4562" s="1" t="s">
        <v>9399</v>
      </c>
      <c r="B4562" t="s">
        <v>9400</v>
      </c>
    </row>
    <row r="4563" spans="1:2" x14ac:dyDescent="0.25">
      <c r="A4563" s="1" t="s">
        <v>9401</v>
      </c>
      <c r="B4563" t="s">
        <v>9402</v>
      </c>
    </row>
    <row r="4564" spans="1:2" x14ac:dyDescent="0.25">
      <c r="A4564" s="1" t="s">
        <v>9403</v>
      </c>
      <c r="B4564" t="s">
        <v>9404</v>
      </c>
    </row>
    <row r="4565" spans="1:2" x14ac:dyDescent="0.25">
      <c r="A4565" s="1" t="s">
        <v>9405</v>
      </c>
      <c r="B4565" t="s">
        <v>9406</v>
      </c>
    </row>
    <row r="4566" spans="1:2" x14ac:dyDescent="0.25">
      <c r="A4566" s="1" t="s">
        <v>9407</v>
      </c>
      <c r="B4566" t="s">
        <v>9408</v>
      </c>
    </row>
    <row r="4567" spans="1:2" x14ac:dyDescent="0.25">
      <c r="A4567" s="1" t="s">
        <v>9409</v>
      </c>
      <c r="B4567" t="s">
        <v>9410</v>
      </c>
    </row>
    <row r="4568" spans="1:2" x14ac:dyDescent="0.25">
      <c r="A4568" s="1" t="s">
        <v>9411</v>
      </c>
      <c r="B4568" t="s">
        <v>9412</v>
      </c>
    </row>
    <row r="4569" spans="1:2" x14ac:dyDescent="0.25">
      <c r="A4569" s="1" t="s">
        <v>9413</v>
      </c>
      <c r="B4569" t="s">
        <v>9414</v>
      </c>
    </row>
    <row r="4570" spans="1:2" x14ac:dyDescent="0.25">
      <c r="A4570" s="1" t="s">
        <v>9415</v>
      </c>
      <c r="B4570" t="s">
        <v>9416</v>
      </c>
    </row>
    <row r="4571" spans="1:2" x14ac:dyDescent="0.25">
      <c r="A4571" s="1" t="s">
        <v>9417</v>
      </c>
      <c r="B4571" t="s">
        <v>9418</v>
      </c>
    </row>
    <row r="4572" spans="1:2" x14ac:dyDescent="0.25">
      <c r="A4572" s="1" t="s">
        <v>9419</v>
      </c>
      <c r="B4572" t="s">
        <v>9420</v>
      </c>
    </row>
    <row r="4573" spans="1:2" x14ac:dyDescent="0.25">
      <c r="A4573" s="1" t="s">
        <v>5037</v>
      </c>
      <c r="B4573" t="s">
        <v>9421</v>
      </c>
    </row>
    <row r="4574" spans="1:2" x14ac:dyDescent="0.25">
      <c r="A4574" s="1" t="s">
        <v>9422</v>
      </c>
      <c r="B4574" t="s">
        <v>9423</v>
      </c>
    </row>
    <row r="4575" spans="1:2" x14ac:dyDescent="0.25">
      <c r="A4575" s="1" t="s">
        <v>9424</v>
      </c>
      <c r="B4575" t="s">
        <v>9425</v>
      </c>
    </row>
    <row r="4576" spans="1:2" x14ac:dyDescent="0.25">
      <c r="A4576" s="1" t="s">
        <v>2758</v>
      </c>
      <c r="B4576" t="s">
        <v>9426</v>
      </c>
    </row>
    <row r="4577" spans="1:2" x14ac:dyDescent="0.25">
      <c r="A4577" s="1" t="s">
        <v>9427</v>
      </c>
      <c r="B4577" t="s">
        <v>9428</v>
      </c>
    </row>
    <row r="4578" spans="1:2" x14ac:dyDescent="0.25">
      <c r="A4578" s="22" t="s">
        <v>9076</v>
      </c>
      <c r="B4578" t="s">
        <v>9463</v>
      </c>
    </row>
    <row r="4579" spans="1:2" x14ac:dyDescent="0.25">
      <c r="A4579" s="22" t="s">
        <v>9073</v>
      </c>
      <c r="B4579" t="s">
        <v>9479</v>
      </c>
    </row>
    <row r="4580" spans="1:2" x14ac:dyDescent="0.25">
      <c r="A4580" s="22" t="s">
        <v>9564</v>
      </c>
      <c r="B4580" t="s">
        <v>9565</v>
      </c>
    </row>
  </sheetData>
  <dataValidations disablePrompts="1" count="1">
    <dataValidation type="textLength" allowBlank="1" showInputMessage="1" showErrorMessage="1" errorTitle="Debes ingresar 14 caracteres" sqref="A4334:A4335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S5"/>
  <sheetViews>
    <sheetView workbookViewId="0">
      <selection activeCell="A3" sqref="A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8796</v>
      </c>
    </row>
    <row r="3" spans="1:19" x14ac:dyDescent="0.25">
      <c r="A3" t="s">
        <v>8797</v>
      </c>
      <c r="B3" t="s">
        <v>8798</v>
      </c>
      <c r="C3" t="s">
        <v>8800</v>
      </c>
      <c r="D3" t="s">
        <v>8801</v>
      </c>
      <c r="F3" t="s">
        <v>8802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8799</v>
      </c>
    </row>
    <row r="4" spans="1:19" x14ac:dyDescent="0.25">
      <c r="A4" t="s">
        <v>8797</v>
      </c>
      <c r="B4" t="s">
        <v>8798</v>
      </c>
      <c r="C4" t="s">
        <v>8803</v>
      </c>
      <c r="D4" t="s">
        <v>8804</v>
      </c>
      <c r="F4" t="s">
        <v>8802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8799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499984740745262"/>
  </sheetPr>
  <dimension ref="A1:XFC16"/>
  <sheetViews>
    <sheetView showGridLines="0" tabSelected="1" zoomScaleNormal="100" workbookViewId="0">
      <selection activeCell="E5" sqref="E5"/>
    </sheetView>
  </sheetViews>
  <sheetFormatPr baseColWidth="10" defaultRowHeight="15" x14ac:dyDescent="0.25"/>
  <cols>
    <col min="1" max="1" width="2.28515625" style="91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8" customFormat="1" ht="44.25" customHeight="1" x14ac:dyDescent="0.2">
      <c r="A1" s="90"/>
      <c r="B1" s="132"/>
      <c r="C1" s="133"/>
      <c r="D1" s="130" t="s">
        <v>8955</v>
      </c>
      <c r="E1" s="131"/>
      <c r="F1" s="131"/>
      <c r="I1" s="89"/>
    </row>
    <row r="3" spans="1:10 16383:16383" ht="21.75" customHeight="1" x14ac:dyDescent="0.25">
      <c r="D3" s="85" t="s">
        <v>8574</v>
      </c>
      <c r="E3" s="86" t="s">
        <v>8329</v>
      </c>
      <c r="F3" s="87" t="s">
        <v>8776</v>
      </c>
      <c r="G3" s="77"/>
      <c r="H3" s="85" t="s">
        <v>8777</v>
      </c>
      <c r="I3" s="86" t="s">
        <v>8758</v>
      </c>
      <c r="XFC3" t="s">
        <v>7944</v>
      </c>
    </row>
    <row r="4" spans="1:10 16383:16383" ht="18" customHeight="1" x14ac:dyDescent="0.25">
      <c r="D4" s="92" t="s">
        <v>8759</v>
      </c>
      <c r="E4" s="93">
        <f>ROUND(SUMIFS(Tabla3[[#All],[V GRAVADAS]],Tabla3[[#All],[MES]],Tabla7[[#Headers],[DICIEMBRE]])/(1.13),2)</f>
        <v>248.01</v>
      </c>
      <c r="F4" s="94"/>
      <c r="G4" s="111"/>
      <c r="H4" s="92" t="s">
        <v>8760</v>
      </c>
      <c r="I4" s="116">
        <f>ROUND(F7*0.13-F11*0.13-E13-E14,2)</f>
        <v>19.72</v>
      </c>
      <c r="XFC4" t="s">
        <v>7981</v>
      </c>
    </row>
    <row r="5" spans="1:10 16383:16383" ht="18" customHeight="1" x14ac:dyDescent="0.25">
      <c r="D5" s="92" t="s">
        <v>8761</v>
      </c>
      <c r="E5" s="93">
        <f>ROUND(SUMIFS(Tabla2[[#All],[V. GRAVADA]],Tabla2[[#All],[MES]],Tabla7[[#Headers],[DICIEMBRE]],Tabla2[[#All],[TIPO DE DOC]],3),2)</f>
        <v>0</v>
      </c>
      <c r="F5" s="94"/>
      <c r="G5" s="77"/>
      <c r="H5" s="92" t="s">
        <v>8762</v>
      </c>
      <c r="I5" s="102">
        <f>ROUND(F7*0.0175,2)+E15</f>
        <v>4.34</v>
      </c>
      <c r="XFC5" t="s">
        <v>8153</v>
      </c>
    </row>
    <row r="6" spans="1:10 16383:16383" ht="18" customHeight="1" x14ac:dyDescent="0.25">
      <c r="D6" s="92" t="s">
        <v>8763</v>
      </c>
      <c r="E6" s="93">
        <f>ROUND(SUMIFS(Tabla2[[#All],[V. GRAVADA]],Tabla2[[#All],[MES]],Tabla7[[#Headers],[DICIEMBRE]],Tabla2[[#All],[TIPO DE DOC]],5),2)</f>
        <v>0</v>
      </c>
      <c r="F6" s="94"/>
      <c r="G6" s="111"/>
      <c r="H6" s="109" t="s">
        <v>8764</v>
      </c>
      <c r="I6" s="103">
        <f>SUM(I4:I5)</f>
        <v>24.06</v>
      </c>
      <c r="XFC6" t="s">
        <v>8265</v>
      </c>
    </row>
    <row r="7" spans="1:10 16383:16383" ht="18" customHeight="1" x14ac:dyDescent="0.25">
      <c r="D7" s="120" t="s">
        <v>8774</v>
      </c>
      <c r="E7" s="121"/>
      <c r="F7" s="122">
        <f>+E4+E5-E6</f>
        <v>248.01</v>
      </c>
      <c r="G7" s="77"/>
      <c r="H7" s="83"/>
      <c r="I7" s="84"/>
      <c r="XFC7" t="s">
        <v>8322</v>
      </c>
    </row>
    <row r="8" spans="1:10 16383:16383" ht="18" customHeight="1" x14ac:dyDescent="0.25">
      <c r="D8" s="92" t="s">
        <v>8765</v>
      </c>
      <c r="E8" s="93">
        <f>SUMIFS(Tabla1[[#All],[C. GRAVADA]],Tabla1[[#All],[MES]],Tabla7[[#Headers],[DICIEMBRE]],Tabla1[[#All],[TIPO DE DOC]],"03")</f>
        <v>96.289999999999992</v>
      </c>
      <c r="F8" s="95"/>
      <c r="G8" s="111"/>
      <c r="H8" s="77"/>
      <c r="I8" s="78"/>
      <c r="J8" s="15"/>
      <c r="XFC8" t="s">
        <v>8323</v>
      </c>
    </row>
    <row r="9" spans="1:10 16383:16383" ht="18" customHeight="1" x14ac:dyDescent="0.25">
      <c r="D9" s="92" t="s">
        <v>8766</v>
      </c>
      <c r="E9" s="93">
        <f>SUMIFS(Tabla1[[#All],[IMPOR BIENES]],Tabla1[[#All],[MES]],Tabla7[[#Headers],[DICIEMBRE]],Tabla1[[#All],[TIPO DE DOC]],12)</f>
        <v>0</v>
      </c>
      <c r="F9" s="95"/>
      <c r="G9" s="111"/>
      <c r="H9" s="77"/>
      <c r="I9" s="78"/>
      <c r="J9" s="15"/>
      <c r="XFC9" t="s">
        <v>8324</v>
      </c>
    </row>
    <row r="10" spans="1:10 16383:16383" ht="18" customHeight="1" x14ac:dyDescent="0.25">
      <c r="D10" s="92" t="s">
        <v>8767</v>
      </c>
      <c r="E10" s="93">
        <f>SUMIFS(Tabla1[[#All],[C. GRAVADA]],Tabla1[[#All],[MES]],Tabla7[[#Headers],[DICIEMBRE]],Tabla1[[#All],[TIPO DE DOC]],"05")</f>
        <v>0</v>
      </c>
      <c r="F10" s="96"/>
      <c r="XFC10" t="s">
        <v>8325</v>
      </c>
    </row>
    <row r="11" spans="1:10 16383:16383" ht="18" customHeight="1" x14ac:dyDescent="0.25">
      <c r="D11" s="120" t="s">
        <v>8775</v>
      </c>
      <c r="E11" s="121"/>
      <c r="F11" s="122">
        <f>IFERROR(+E8+E9-E10,"")</f>
        <v>96.289999999999992</v>
      </c>
      <c r="G11" s="15"/>
      <c r="XFC11" t="s">
        <v>8326</v>
      </c>
    </row>
    <row r="12" spans="1:10 16383:16383" ht="18" customHeight="1" x14ac:dyDescent="0.25">
      <c r="D12" s="92" t="s">
        <v>8768</v>
      </c>
      <c r="E12" s="93">
        <f>SUMIFS(Tabla1[[#All],[C. EXENTAS]],Tabla1[[#All],[MES]],Tabla7[[#Headers],[DICIEMBRE]],Tabla1[[#All],[TIPO DE DOC]],"03")</f>
        <v>1.9900000000000002</v>
      </c>
      <c r="F12" s="97"/>
      <c r="G12" s="15"/>
      <c r="XFC12" t="s">
        <v>8327</v>
      </c>
    </row>
    <row r="13" spans="1:10 16383:16383" ht="18" customHeight="1" x14ac:dyDescent="0.25">
      <c r="D13" s="92" t="s">
        <v>8769</v>
      </c>
      <c r="E13" s="93">
        <f>SUMIFS(Tabla1[[#All],[PERCEPCIONES]],Tabla1[[#All],[MES]],Tabla7[[#Headers],[DICIEMBRE]],Tabla1[[#All],[TIPO DE DOC]],"03")</f>
        <v>0</v>
      </c>
      <c r="F13" s="98"/>
      <c r="XFC13" t="s">
        <v>8328</v>
      </c>
    </row>
    <row r="14" spans="1:10 16383:16383" ht="18" customHeight="1" x14ac:dyDescent="0.25">
      <c r="D14" s="92" t="s">
        <v>8770</v>
      </c>
      <c r="E14" s="93">
        <f>SUMIFS(Tabla6[[#Headers],[#Data],[Monto Retención 1%]],Tabla6[[#Headers],[#Data],[Mes]],Tabla7[[#Headers],[DICIEMBRE]])</f>
        <v>0</v>
      </c>
      <c r="F14" s="99"/>
      <c r="XFC14" t="s">
        <v>8329</v>
      </c>
    </row>
    <row r="15" spans="1:10 16383:16383" ht="18" customHeight="1" x14ac:dyDescent="0.25">
      <c r="D15" s="100" t="s">
        <v>8771</v>
      </c>
      <c r="E15" s="101">
        <f>+Tabla9[[#Totals],[IMPUESTO RETENIDO ]]</f>
        <v>0</v>
      </c>
      <c r="F15" s="97"/>
    </row>
    <row r="16" spans="1:10 16383:16383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despachocontablerivas@gmail.com</cp:lastModifiedBy>
  <cp:lastPrinted>2022-12-13T14:09:17Z</cp:lastPrinted>
  <dcterms:created xsi:type="dcterms:W3CDTF">2021-04-05T22:54:25Z</dcterms:created>
  <dcterms:modified xsi:type="dcterms:W3CDTF">2024-01-16T19:19:44Z</dcterms:modified>
</cp:coreProperties>
</file>