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15480" windowHeight="7860" tabRatio="660" activeTab="10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RET 1%" sheetId="14" r:id="rId8"/>
    <sheet name="Hoja1 (2)" sheetId="12" r:id="rId9"/>
    <sheet name="DECLARACION" sheetId="13" r:id="rId10"/>
    <sheet name="Hoja1" sheetId="15" r:id="rId11"/>
  </sheets>
  <externalReferences>
    <externalReference r:id="rId12"/>
  </externalReferences>
  <definedNames>
    <definedName name="_xlnm._FilterDatabase" localSheetId="6" hidden="1">'base de clientes'!$A$1:$B$411</definedName>
    <definedName name="_xlnm._FilterDatabase" localSheetId="8" hidden="1">'Hoja1 (2)'!$A$1:$G$1</definedName>
    <definedName name="_xlnm._FilterDatabase" localSheetId="5" hidden="1">'Libro de Consumidor'!$A$150:$U$150</definedName>
    <definedName name="_xlnm._FilterDatabase" localSheetId="7" hidden="1">'RET 1%'!$A$1:$I$17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5" l="1"/>
  <c r="U115" i="8" l="1"/>
  <c r="E18" i="15" l="1"/>
  <c r="D18" i="15"/>
  <c r="C18" i="15"/>
  <c r="N32" i="12" l="1"/>
  <c r="N45" i="12" l="1"/>
  <c r="N42" i="12"/>
  <c r="N41" i="12"/>
  <c r="N38" i="12"/>
  <c r="N36" i="12"/>
  <c r="N34" i="12"/>
  <c r="N31" i="12"/>
  <c r="N29" i="12"/>
  <c r="N26" i="12"/>
  <c r="K37" i="12"/>
  <c r="L47" i="12" l="1"/>
  <c r="D11" i="5" l="1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G2" i="12"/>
  <c r="G3" i="12"/>
  <c r="G4" i="12"/>
  <c r="G5" i="12"/>
  <c r="G6" i="12"/>
  <c r="U24" i="10" l="1"/>
  <c r="U25" i="10"/>
  <c r="U26" i="10"/>
  <c r="U20" i="10"/>
  <c r="U21" i="10"/>
  <c r="U22" i="10"/>
  <c r="U23" i="10"/>
  <c r="U27" i="10"/>
  <c r="U28" i="10"/>
  <c r="U29" i="10"/>
  <c r="U30" i="10"/>
  <c r="U31" i="10"/>
  <c r="U32" i="10"/>
  <c r="G7" i="12"/>
  <c r="U44" i="10" l="1"/>
  <c r="U35" i="10"/>
  <c r="U43" i="10"/>
  <c r="U42" i="10"/>
  <c r="U41" i="10"/>
  <c r="U40" i="10"/>
  <c r="U34" i="10"/>
  <c r="U39" i="10"/>
  <c r="U33" i="10"/>
  <c r="U38" i="10"/>
  <c r="U37" i="10"/>
  <c r="U36" i="10"/>
  <c r="U45" i="10"/>
  <c r="U63" i="10" l="1"/>
  <c r="U62" i="10"/>
  <c r="U61" i="10"/>
  <c r="U60" i="10"/>
  <c r="U59" i="10"/>
  <c r="U58" i="10"/>
  <c r="U57" i="10"/>
  <c r="U56" i="10"/>
  <c r="U46" i="10"/>
  <c r="U55" i="10"/>
  <c r="U54" i="10"/>
  <c r="U53" i="10"/>
  <c r="U52" i="10"/>
  <c r="U51" i="10"/>
  <c r="U50" i="10"/>
  <c r="U49" i="10"/>
  <c r="U48" i="10"/>
  <c r="U47" i="10"/>
  <c r="G15" i="12"/>
  <c r="G14" i="12"/>
  <c r="G13" i="12"/>
  <c r="G12" i="12"/>
  <c r="G11" i="12"/>
  <c r="G10" i="12"/>
  <c r="G9" i="12"/>
  <c r="G8" i="12"/>
  <c r="H18" i="14"/>
  <c r="G18" i="14"/>
  <c r="P512" i="7" l="1"/>
  <c r="O512" i="7"/>
  <c r="K512" i="7"/>
  <c r="F14" i="13" s="1"/>
  <c r="F15" i="13" s="1"/>
  <c r="F18" i="13" s="1"/>
  <c r="H512" i="7"/>
  <c r="G14" i="13" s="1"/>
  <c r="G9" i="13"/>
  <c r="I8" i="13"/>
  <c r="J9" i="13"/>
  <c r="G4" i="6" l="1"/>
  <c r="F4" i="6"/>
  <c r="J4" i="6" l="1"/>
  <c r="D4" i="6" s="1"/>
  <c r="U74" i="10"/>
  <c r="U73" i="10"/>
  <c r="U72" i="10"/>
  <c r="U64" i="10"/>
  <c r="U71" i="10"/>
  <c r="U70" i="10"/>
  <c r="U69" i="10"/>
  <c r="U68" i="10"/>
  <c r="U67" i="10"/>
  <c r="U66" i="10"/>
  <c r="U65" i="10"/>
  <c r="U86" i="10" l="1"/>
  <c r="U85" i="10"/>
  <c r="U84" i="10"/>
  <c r="U83" i="10"/>
  <c r="U82" i="10"/>
  <c r="U81" i="10"/>
  <c r="U80" i="10"/>
  <c r="U79" i="10"/>
  <c r="U78" i="10"/>
  <c r="U77" i="10"/>
  <c r="U76" i="10"/>
  <c r="U75" i="10"/>
  <c r="G18" i="12"/>
  <c r="G19" i="12"/>
  <c r="G16" i="12"/>
  <c r="G17" i="12"/>
  <c r="B638" i="12"/>
  <c r="C638" i="12"/>
  <c r="D638" i="12" l="1"/>
  <c r="D17" i="6"/>
  <c r="D9" i="9"/>
  <c r="D9" i="6" l="1"/>
  <c r="T115" i="8" l="1"/>
  <c r="R115" i="8"/>
  <c r="Q115" i="8"/>
  <c r="D15" i="5"/>
  <c r="H4" i="13" l="1"/>
  <c r="H9" i="13" s="1"/>
  <c r="D9" i="5"/>
  <c r="U150" i="10" l="1"/>
  <c r="T150" i="10"/>
  <c r="S150" i="10"/>
  <c r="R150" i="10"/>
  <c r="Q150" i="10"/>
  <c r="P150" i="10"/>
  <c r="O150" i="10"/>
  <c r="I4" i="13" s="1"/>
  <c r="I5" i="13" s="1"/>
  <c r="I9" i="13" s="1"/>
  <c r="I14" i="13" s="1"/>
  <c r="I15" i="13" s="1"/>
  <c r="N150" i="10"/>
  <c r="M150" i="10"/>
  <c r="L150" i="10"/>
  <c r="D22" i="9"/>
  <c r="D10" i="9"/>
  <c r="D11" i="9" s="1"/>
  <c r="D18" i="5"/>
  <c r="D18" i="6"/>
  <c r="K9" i="13" l="1"/>
  <c r="K13" i="13" s="1"/>
  <c r="K14" i="13" s="1"/>
  <c r="L14" i="13" s="1"/>
  <c r="G18" i="13" s="1"/>
  <c r="G19" i="13" s="1"/>
  <c r="H18" i="13" s="1"/>
  <c r="J18" i="13" s="1"/>
  <c r="L9" i="13" l="1"/>
  <c r="M10" i="13" s="1"/>
  <c r="L16" i="13" l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<sst xmlns="http://schemas.openxmlformats.org/spreadsheetml/2006/main" count="6337" uniqueCount="1026">
  <si>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</si>
  <si>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</si>
  <si>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</si>
  <si>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</si>
  <si>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</si>
  <si>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</si>
  <si>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</si>
  <si>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</si>
  <si>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</si>
  <si>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</si>
  <si>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</si>
  <si>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</si>
  <si>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</si>
  <si>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</si>
  <si>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</si>
  <si>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</si>
  <si>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</si>
  <si>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</si>
  <si>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</si>
  <si>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</si>
  <si>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</si>
  <si>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</si>
  <si>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</si>
  <si>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</si>
  <si>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</si>
  <si>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</si>
  <si>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</si>
  <si>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</si>
  <si>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</si>
  <si>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</si>
  <si>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</si>
  <si>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</si>
  <si>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</si>
  <si>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</si>
  <si>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</si>
  <si>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</si>
  <si>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</si>
  <si>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</si>
  <si>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</si>
  <si>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</si>
  <si>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</si>
  <si>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</si>
  <si>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</si>
  <si>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</si>
  <si>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</si>
  <si>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</si>
  <si>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</si>
  <si>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</si>
  <si>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</si>
  <si>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</si>
  <si>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</si>
  <si>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</si>
  <si>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</si>
  <si>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</si>
  <si>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01</t>
  </si>
  <si>
    <t>06143001780012</t>
  </si>
  <si>
    <t>La casa del repuesto S.A de C.V</t>
  </si>
  <si>
    <t>0-0</t>
  </si>
  <si>
    <t>ANULADA</t>
  </si>
  <si>
    <t>06140906891121</t>
  </si>
  <si>
    <t>ANA GABRIELA GOMEZ CASTILLO</t>
  </si>
  <si>
    <t>06141712031055</t>
  </si>
  <si>
    <t>SERVICIOS COMERCIALES MULTI, S.A. DE C.V.</t>
  </si>
  <si>
    <t>06142302131075</t>
  </si>
  <si>
    <t>GRUPO LD, S.A DE C.V.</t>
  </si>
  <si>
    <t>06140210891046</t>
  </si>
  <si>
    <t>ALKEMY EL SALVADOR, S.A DE C.V</t>
  </si>
  <si>
    <t>06140702911018</t>
  </si>
  <si>
    <t>INDUSTRIAS FACELA, S.A DE C.V.</t>
  </si>
  <si>
    <t>11042210791015</t>
  </si>
  <si>
    <t>JOSE ROLANDO CRUZ MARTINEZ</t>
  </si>
  <si>
    <t>06142402700041</t>
  </si>
  <si>
    <t>BARRAZA DOMINGUEZ, RODRIGO</t>
  </si>
  <si>
    <t>06141004121078</t>
  </si>
  <si>
    <t>PART PLUS, S.A. DE C.V.</t>
  </si>
  <si>
    <t>REPUESTOS DIDEA, S.A. DE C.V.</t>
  </si>
  <si>
    <t>JOSE TAMACAS CHAVEZ</t>
  </si>
  <si>
    <t>GUILLERMO ERNESTO BAHALA</t>
  </si>
  <si>
    <t>OD EL SALVADOR LIMITADA, DE C.V.</t>
  </si>
  <si>
    <t>06142208921011</t>
  </si>
  <si>
    <t>IMPORT CAR, SA. DE C.V.</t>
  </si>
  <si>
    <t>GRUPO Q. EL SALVADOR, S.A. DE</t>
  </si>
  <si>
    <t>ANULADO</t>
  </si>
  <si>
    <t>ASSA COMPAÑIA DE SEGUROS, S.A.</t>
  </si>
  <si>
    <t>06141312850038</t>
  </si>
  <si>
    <t>IMPRESSA REPUESTOS, S.A.</t>
  </si>
  <si>
    <t>REPSA</t>
  </si>
  <si>
    <t>PEÑA MIRANDA, S.A. DE C.V.</t>
  </si>
  <si>
    <t>FREUND, S.A. DE C.V.</t>
  </si>
  <si>
    <t>EPA! , S.A. DE C.V.</t>
  </si>
  <si>
    <t>MANGUERAS Y SERVICIOS DE ING,</t>
  </si>
  <si>
    <t>MARIO ERNESTO GARCIA COTO</t>
  </si>
  <si>
    <t>AUTOPARTS, S.A. DE C.V.</t>
  </si>
  <si>
    <t>INFRASAL, S,A, DE C.V.</t>
  </si>
  <si>
    <t>CHULA</t>
  </si>
  <si>
    <t>POWER SUPPLY, S.A. DE C.V.</t>
  </si>
  <si>
    <t>ALMACENES VIDRI, S.A.  DE C.V.</t>
  </si>
  <si>
    <t>FOX EN FOX S.A DE C.V.</t>
  </si>
  <si>
    <t>BATERIAS AMERICAN LASSER, S.A.</t>
  </si>
  <si>
    <t>TIRE GROUP INTERNATIONAL SA DE</t>
  </si>
  <si>
    <t>KOORMAOS, S.A DE C.V.</t>
  </si>
  <si>
    <t>06140510560017</t>
  </si>
  <si>
    <t>PROYECTOS INDUSTRIALES S.A DE</t>
  </si>
  <si>
    <t>05110505121013</t>
  </si>
  <si>
    <t>ELECTRORED, S.A. DE C.V.</t>
  </si>
  <si>
    <t>JOSE ANTONIO CASTRO</t>
  </si>
  <si>
    <t>DYA REPUESTOS SA DE CV</t>
  </si>
  <si>
    <t>HR IMPORTS, S.A. DE C-V-</t>
  </si>
  <si>
    <t>TECNO-FRIO, S.A. DE C.V.</t>
  </si>
  <si>
    <t>CASA RIVAS S.A.DE C.V.</t>
  </si>
  <si>
    <t>MARTA LUZ PEÑA DE TORRES</t>
  </si>
  <si>
    <t>JUAN JOSE RIVAS MOZ</t>
  </si>
  <si>
    <t>CALLEJAS, S.A. DE C.V.</t>
  </si>
  <si>
    <t>J. ERNESTO N. SANDOVAL</t>
  </si>
  <si>
    <t>ARME PARTS, S.A. DE C.V.</t>
  </si>
  <si>
    <t>CRB PARTES Y ACCESORIOS, S.A. DE C.V.</t>
  </si>
  <si>
    <t>EL SURCO, S.A. DE C.V.</t>
  </si>
  <si>
    <t>NANCCY ESTER SORTO DE RIVERA</t>
  </si>
  <si>
    <t>06142610981012</t>
  </si>
  <si>
    <t>ANDERSON MAURICIO GONZALEZ</t>
  </si>
  <si>
    <t>GRUPO TICAL EL SALVADOR</t>
  </si>
  <si>
    <t>06142703981055</t>
  </si>
  <si>
    <t>HELADOS SARITA, S.A. DE C.V.</t>
  </si>
  <si>
    <t>04070802600010</t>
  </si>
  <si>
    <t>JOSE ELIAS ESCOBAR</t>
  </si>
  <si>
    <t>06140711071030</t>
  </si>
  <si>
    <t>BANCO SALVADOREÑO</t>
  </si>
  <si>
    <t>FERROCENTRO S.A DE C.V.</t>
  </si>
  <si>
    <t>06142407750010</t>
  </si>
  <si>
    <t>WLS INVERSIONES, S.A. DE C.V.</t>
  </si>
  <si>
    <t>OSCAR EDUARDO MARTINEZ</t>
  </si>
  <si>
    <t>06140108580017</t>
  </si>
  <si>
    <t>06140307951051</t>
  </si>
  <si>
    <t>INVERSIONES ALBRI, S.A. DE C.V.</t>
  </si>
  <si>
    <t>06142911101042</t>
  </si>
  <si>
    <t>CALLEJA S.A. DE C.V.</t>
  </si>
  <si>
    <t>06140511881038</t>
  </si>
  <si>
    <t>RASEGO, S.A. DE C.V.</t>
  </si>
  <si>
    <t>ERICK RAMON MARTELL</t>
  </si>
  <si>
    <t>MARIEL ELIZABETH NAVARRO</t>
  </si>
  <si>
    <t>14070503650018</t>
  </si>
  <si>
    <t>CONNECTING BUSSINESS SERVICE</t>
  </si>
  <si>
    <t>SERVICIO SALVADOREÑO DE</t>
  </si>
  <si>
    <t>DROGUERIA PISA, S.A. DE C.V.</t>
  </si>
  <si>
    <t>OSCAR HUMBERTO RIVAS</t>
  </si>
  <si>
    <t>ANA CELIA ISABEL BERRIOS</t>
  </si>
  <si>
    <t>DISTRIBUIDORA DE L Y C. S.A DE C.V.</t>
  </si>
  <si>
    <t>CENTROAMERICA COMERCIAL, S.A.</t>
  </si>
  <si>
    <t>LABORATORIOS VIJOSA S.A DE C.V</t>
  </si>
  <si>
    <t>HUMBERTO BUKELE, S.A. DE C.V.</t>
  </si>
  <si>
    <t>TRANSPORTE ASHVA</t>
  </si>
  <si>
    <t>MINISTERIO DE AGRICULTURA Y</t>
  </si>
  <si>
    <t>JOAQUIN EDGARDO PORTILLO</t>
  </si>
  <si>
    <t>MOTORES Y VEHICULOS, S.A. DE</t>
  </si>
  <si>
    <t>PROQUIRSA, S.A. DE C.V.</t>
  </si>
  <si>
    <t>COMISION EJECUTIVA PORTUARIA</t>
  </si>
  <si>
    <t>OSCAR ALBERTO QUINTANILLA</t>
  </si>
  <si>
    <t>06141708071034</t>
  </si>
  <si>
    <t>GRUPO ENTU-SIASMO, S.A. DE C.V.</t>
  </si>
  <si>
    <t>14162710661017</t>
  </si>
  <si>
    <t>JAVIER DANILO RUIZ MORALES</t>
  </si>
  <si>
    <t>MERCANTIL FARMACEUTICA S.A DE</t>
  </si>
  <si>
    <t>SPORTSCARS, S.A. DE C.V.</t>
  </si>
  <si>
    <t>06142407500017</t>
  </si>
  <si>
    <t>MANUFACTURAS FERNANDEZ, S.A</t>
  </si>
  <si>
    <t>JOSE EDUARDO HERNANDEZ</t>
  </si>
  <si>
    <t>CENTRUM, S.A. DE C.V.</t>
  </si>
  <si>
    <t>ECSA EL SALVADOR, S.A. DE C.V.</t>
  </si>
  <si>
    <t>GREENMED S.A DE C.V.</t>
  </si>
  <si>
    <t>TEXACO MONSERRAT</t>
  </si>
  <si>
    <t>LA ESQUINA DE LA LLANTA</t>
  </si>
  <si>
    <t>DROG PHARMA, S.A. DE C.V.</t>
  </si>
  <si>
    <t>MARTHA ALICIA AREVALO LEIVA</t>
  </si>
  <si>
    <t>SHEYLA JOSSABETH GAITAN</t>
  </si>
  <si>
    <t>TRANSPORTES WALNYS, S.A. DE</t>
  </si>
  <si>
    <t>DANIEL ADONIAS ALFARO RAMOS</t>
  </si>
  <si>
    <t>REINA ISABEL ABREGO CARDOZA</t>
  </si>
  <si>
    <t>ANGEL S.A DE C.V.</t>
  </si>
  <si>
    <t>RAFAEL RENE CANALES PINAUD</t>
  </si>
  <si>
    <t>JOSE REYNALDO ARGUERA</t>
  </si>
  <si>
    <t>MUEBLES DIVERSOS, S.A. DE C.V.</t>
  </si>
  <si>
    <t>SANTOS RODRIGUEZ LOPEZ</t>
  </si>
  <si>
    <t>GRUPO CASTRO ASESORIA</t>
  </si>
  <si>
    <t>06140812610145</t>
  </si>
  <si>
    <t>C IMBERTON, S.A.DE C.V.</t>
  </si>
  <si>
    <t>SERVICIOS DIVERSIFICADOS</t>
  </si>
  <si>
    <t>CHECK POINT, S.A. DE C.V.</t>
  </si>
  <si>
    <t>FORZA ENERGY, S.A. DE C.V.</t>
  </si>
  <si>
    <t>DIFAMA S.A DE C.V.</t>
  </si>
  <si>
    <t>DROCOSAL, S.A. DE C.V.</t>
  </si>
  <si>
    <t>OPRUMEDICAL, S.A. DE C.V.</t>
  </si>
  <si>
    <t>SAUL POCASANGRE ESCOBAR</t>
  </si>
  <si>
    <t>SALVADOR ANTONIO DURAN</t>
  </si>
  <si>
    <t>COMERCIALIZADORA INTER, S.A. DE</t>
  </si>
  <si>
    <t>MQ SUPLEMENTOS</t>
  </si>
  <si>
    <t>IMPRESOS GENESIS</t>
  </si>
  <si>
    <t>TIENDA MORENA</t>
  </si>
  <si>
    <t>06141909001034</t>
  </si>
  <si>
    <t>RAMIREZ VENTURA, S.A. DE C.V.</t>
  </si>
  <si>
    <t>DIPROMEQUI, S.A. DE C.V.</t>
  </si>
  <si>
    <t>JUGUESAL. S.A. DE C.V.</t>
  </si>
  <si>
    <t>COMLUB, S.A. DE C.V.</t>
  </si>
  <si>
    <t>MEDICAL RENT, S.A DE C.V.</t>
  </si>
  <si>
    <t>CONSULTA EMPRESARIAL S.A DE</t>
  </si>
  <si>
    <t>ESTUDIO ARQ.</t>
  </si>
  <si>
    <t>ELECTROPUERTAS, S.A. DE C.V.</t>
  </si>
  <si>
    <t>CASTILLO HERNANDEZ</t>
  </si>
  <si>
    <t>TESSA, S.A. DE C.V.</t>
  </si>
  <si>
    <t>INVERSIONES CALMA, S.A. DE C.V.</t>
  </si>
  <si>
    <t>NIPRO MEDICAL CORPORATION SUC</t>
  </si>
  <si>
    <t>DM &amp; M, S.A. DE C.V.</t>
  </si>
  <si>
    <t>VLADIMIR IVAN JUAREZ</t>
  </si>
  <si>
    <t>DIPROSERVI S.A DE C.V.</t>
  </si>
  <si>
    <t>INVERSIONES Y SERVICIOS</t>
  </si>
  <si>
    <t>DISTRIBUIDORA DE ETIQUETAS</t>
  </si>
  <si>
    <t>LUIGEMI, S.A. DE C.V.</t>
  </si>
  <si>
    <t>CEFA, S.A. DE C.V.</t>
  </si>
  <si>
    <t>INVERSIONES RAMIREZ S.A DE C.V</t>
  </si>
  <si>
    <t>TRANSPORTES RAF</t>
  </si>
  <si>
    <t>KREACONARTE</t>
  </si>
  <si>
    <t>COVI, S.A. DE C.V.</t>
  </si>
  <si>
    <t>PROCESADORA Y DISTRIBUIDORA</t>
  </si>
  <si>
    <t>MARIO ALBERTO MIRANDA FONSECA</t>
  </si>
  <si>
    <t>ISMER, S.A. DE C.V.</t>
  </si>
  <si>
    <t>INVERSIONES CAPITOL, S.A. DE C.V.</t>
  </si>
  <si>
    <t>JOSE RICARDO MOLINA</t>
  </si>
  <si>
    <t>ADGARD ANTONIO AVILEZ</t>
  </si>
  <si>
    <t>06143107620016</t>
  </si>
  <si>
    <t>PETROLERAS DE EL SALVADOR, S.A.</t>
  </si>
  <si>
    <t>PAPELERIA SAN REY</t>
  </si>
  <si>
    <t>MARIA CONSUELO AGUILAR</t>
  </si>
  <si>
    <t>TRANSIMPORT RYR S.A DE C.V.</t>
  </si>
  <si>
    <t>ACACIA S.A DE C.V.</t>
  </si>
  <si>
    <t>08110901590016</t>
  </si>
  <si>
    <t>MANUEL DE JESUS HERNANDEZ</t>
  </si>
  <si>
    <t>JOSE ALEJANDRO MONTOYA</t>
  </si>
  <si>
    <t>06141512001054</t>
  </si>
  <si>
    <t>GRUPO PAILL, S.A. DE C.V.</t>
  </si>
  <si>
    <t>MENFAR, S.A. DE C.V.</t>
  </si>
  <si>
    <t>EDGAR OSWALDO PINTO MIRANDA</t>
  </si>
  <si>
    <t>VITAL MEDICAL, S.A. DE C.V</t>
  </si>
  <si>
    <t>MARIO ANTONIO NOUBLEAU</t>
  </si>
  <si>
    <t>GRUPO EDEM, S.A. DE C.V.</t>
  </si>
  <si>
    <t>GRUPO ROMEN SA DE CV</t>
  </si>
  <si>
    <t>EDUARDO AVELAR LOPEZ</t>
  </si>
  <si>
    <t>PANADERIA TECLEÑA, S.A. DE C.V.</t>
  </si>
  <si>
    <t>JOSE RAUL CARRILLO RAMOS</t>
  </si>
  <si>
    <t>VACUNA S.A DE C.V.</t>
  </si>
  <si>
    <t>06142403071030</t>
  </si>
  <si>
    <t>VISOR, S.A. DE C.V.</t>
  </si>
  <si>
    <t>CRB PARTES Y ACCESORIOS, S.A.</t>
  </si>
  <si>
    <t>EMPRENDIA, S.A. DE C.V.</t>
  </si>
  <si>
    <t>RICARDO SANTOS</t>
  </si>
  <si>
    <t>ROCELI CONSULTORES, S.A. DE C.</t>
  </si>
  <si>
    <t>RECINOS, S.A. DE C.V.</t>
  </si>
  <si>
    <t>FERRUSAL, S.A. DE C.V.</t>
  </si>
  <si>
    <t>ANGREY, S.A. DE C.V.</t>
  </si>
  <si>
    <t>EDWARD LEONIDAS GUTIERREZ</t>
  </si>
  <si>
    <t>SERVICIO SALVADOREÑO DE PROTECCION, S.A. DE C.V.</t>
  </si>
  <si>
    <t>JOSE ERNESTO CONSUEGRA</t>
  </si>
  <si>
    <t>CTE TELECOM PERSONAL S.A. DE C.V.</t>
  </si>
  <si>
    <t>CARLOS DENIS RAMIREZ VENTURA</t>
  </si>
  <si>
    <t>07151508430012</t>
  </si>
  <si>
    <t>MARIA TRANSITO FIGUEROA</t>
  </si>
  <si>
    <t>DISTRIBUCIONES MULTIPLES, S.A. DE C.V.</t>
  </si>
  <si>
    <t>IMPORTADORA RAMIREZ S.A. DE C.V.</t>
  </si>
  <si>
    <t>DHL EXPRESS, S.A. DE C.V.</t>
  </si>
  <si>
    <t>NELSON ANTONIO DOÑAN</t>
  </si>
  <si>
    <t>A&amp;R MEDICAL SUPPLY, S.A. DE C.V.</t>
  </si>
  <si>
    <t>06141511720027</t>
  </si>
  <si>
    <t>SUPER REPUESTOS EL SALVADOR, S.A. DE C.V.</t>
  </si>
  <si>
    <t>06141907740020</t>
  </si>
  <si>
    <t>ACTIVA, S.A. DE C.V.</t>
  </si>
  <si>
    <t>06142801420027</t>
  </si>
  <si>
    <t>DROGUERIA SANTA LUCIA, S.A. DE C.V.</t>
  </si>
  <si>
    <t>06142201151032</t>
  </si>
  <si>
    <t>DROGUERIA ALTERNATIVA FARMACEUTICA</t>
  </si>
  <si>
    <t>06141604071016</t>
  </si>
  <si>
    <t>CARS LAND, S.A. DE C.V.</t>
  </si>
  <si>
    <t>06143008800030</t>
  </si>
  <si>
    <t>DORGUERIA NUEVA SAN CARLOS, S.A. DE C.V.</t>
  </si>
  <si>
    <t>06143107971090</t>
  </si>
  <si>
    <t>OPERADORA DEL SUR, S.A.DE C.V.</t>
  </si>
  <si>
    <t>06141505091030</t>
  </si>
  <si>
    <t>INTERNACIOONAL, S.A. DE C.V.</t>
  </si>
  <si>
    <t>06140407951016</t>
  </si>
  <si>
    <t>DROGUERIA MASTERS, S.A. DE C.V.</t>
  </si>
  <si>
    <t>06142808921104</t>
  </si>
  <si>
    <t>GUARDADO, S.A.DE C.V.</t>
  </si>
  <si>
    <t>06141101181086</t>
  </si>
  <si>
    <t>ANALIZA</t>
  </si>
  <si>
    <t>06140412031073</t>
  </si>
  <si>
    <t>VASMAR, S.A. DE C.V.</t>
  </si>
  <si>
    <t>06142808780037</t>
  </si>
  <si>
    <t>PROCAPS, S.A. DE C.V.</t>
  </si>
  <si>
    <t>06142708101053</t>
  </si>
  <si>
    <t>NSV, S.A. DE C.V.</t>
  </si>
  <si>
    <t>06140402191021</t>
  </si>
  <si>
    <t>CHEROS AUTOS, S.A. DE C.V.</t>
  </si>
  <si>
    <t>06190912650013</t>
  </si>
  <si>
    <t>DISTRIBUIDORA DE ELECTRICIDAD DEL SUR, S.A. DE C.V.</t>
  </si>
  <si>
    <t>06142406870019</t>
  </si>
  <si>
    <t>RICOH EL SALVADOR, S.A. DE C.V.</t>
  </si>
  <si>
    <t>IMPRESA REPUESTOS</t>
  </si>
  <si>
    <t>14080506360015</t>
  </si>
  <si>
    <t>LUIS ALFREDO VENTURA</t>
  </si>
  <si>
    <t>04050904691013</t>
  </si>
  <si>
    <t>SANTOS RAMON</t>
  </si>
  <si>
    <t>12151904761013</t>
  </si>
  <si>
    <t>SOCRATES CHAVES RIVAS</t>
  </si>
  <si>
    <t>06141902091038</t>
  </si>
  <si>
    <t>PRODYLAB, S.A. DE C.V.</t>
  </si>
  <si>
    <t>06142601121035</t>
  </si>
  <si>
    <t>06140104620021</t>
  </si>
  <si>
    <t>TALLER DIDEA, S.A. DE C.V.</t>
  </si>
  <si>
    <t>06142701721137</t>
  </si>
  <si>
    <t>RUTH MARGARITA CATEDRAL DE PEÑATE</t>
  </si>
  <si>
    <t>06142312610117</t>
  </si>
  <si>
    <t>RODRIGO ANTONIO ARGUETA</t>
  </si>
  <si>
    <t>06141710891014</t>
  </si>
  <si>
    <t>EUROSALVADOREÑA, S.A. DE C.V.</t>
  </si>
  <si>
    <t>06141407790021</t>
  </si>
  <si>
    <t>GAMA LABORATORIES, S.A. DE C.V.</t>
  </si>
  <si>
    <t>06140206091035</t>
  </si>
  <si>
    <t>DISTRIBUIDORA VAZ, S.A. DE C.V.</t>
  </si>
  <si>
    <t>0614160407106</t>
  </si>
  <si>
    <t>06141901770025</t>
  </si>
  <si>
    <t>RONASA, S.A. DE C.V.</t>
  </si>
  <si>
    <t>12172105590016</t>
  </si>
  <si>
    <t>DROGUERIA, M.A. ARGUELLOY CIA</t>
  </si>
  <si>
    <t>06141609870027</t>
  </si>
  <si>
    <t>B. BRAUND MEDICAL CENTRAL AMERICA &amp; CARIBE, S.A. DE C.V.</t>
  </si>
  <si>
    <t>06140210961028</t>
  </si>
  <si>
    <t>DISTRIBUIDORA E INVERSION, S.A. DE C.V.</t>
  </si>
  <si>
    <t>06142505071078</t>
  </si>
  <si>
    <t>LETERAGO, S.A. DE C.V.</t>
  </si>
  <si>
    <t>94052301671014</t>
  </si>
  <si>
    <t>DISTRIBUIDIRA ODISEA</t>
  </si>
  <si>
    <t>06140611800022</t>
  </si>
  <si>
    <t>LABORATORIOS SUIZOS S.A DE C.V</t>
  </si>
  <si>
    <t>06140707071018</t>
  </si>
  <si>
    <t>DORGUERIA PIERRI, S.A. DE C.V.</t>
  </si>
  <si>
    <t>07092405671015</t>
  </si>
  <si>
    <t>MARIA SUCIBEL HERNANDEZ</t>
  </si>
  <si>
    <t>06142508991046</t>
  </si>
  <si>
    <t>UNISERFA, S.A. DE C.V.</t>
  </si>
  <si>
    <t>10092504680019</t>
  </si>
  <si>
    <t>ALFREDO ANTONIO RODRIGUEZ DURAN</t>
  </si>
  <si>
    <t>06143004081029</t>
  </si>
  <si>
    <t>INSUMED, S.A. DE C.V.</t>
  </si>
  <si>
    <t>13041708661012</t>
  </si>
  <si>
    <t>JOSE HERNAN ALVARADO PEREZ</t>
  </si>
  <si>
    <t>06140303881024</t>
  </si>
  <si>
    <t>MOLSAL, S.A. DE C.V.</t>
  </si>
  <si>
    <t>06140102021043</t>
  </si>
  <si>
    <t>INVERSIONES GIBRALTAR, S.A. DE C.V.</t>
  </si>
  <si>
    <t>06140807560019</t>
  </si>
  <si>
    <t>PINSAL, S.A. DE C.V.</t>
  </si>
  <si>
    <t>LA CASA DEL REPUESTO</t>
  </si>
  <si>
    <t>06141205111012</t>
  </si>
  <si>
    <t>COPRPORACION LEMUS, S.A. DE C.V.</t>
  </si>
  <si>
    <t>06141408850049</t>
  </si>
  <si>
    <t>CORPORACION DE METALES, S.A. DE C.V.</t>
  </si>
  <si>
    <t>06142908171021</t>
  </si>
  <si>
    <t>JOPEGALAMB, S.A. DE C.V.</t>
  </si>
  <si>
    <t>06142709961072</t>
  </si>
  <si>
    <t>GLOBAL MOTORS, S.A. DE C.V.</t>
  </si>
  <si>
    <t>06141709191017</t>
  </si>
  <si>
    <t>HM IMPORT, S.A. DE C.V.</t>
  </si>
  <si>
    <t>05111408191011</t>
  </si>
  <si>
    <t>REPUESTOS CASTILLO, S.A. DE C.V.</t>
  </si>
  <si>
    <t>03152702141015</t>
  </si>
  <si>
    <t>TOAUTO, S.A. DE C.V.</t>
  </si>
  <si>
    <t>OJST HERNANDEZ, SA.</t>
  </si>
  <si>
    <t>06141503191037</t>
  </si>
  <si>
    <t>AUTOPARTES, S.A DE C.V.</t>
  </si>
  <si>
    <t>06142009141015</t>
  </si>
  <si>
    <t>UDP, KOREA REPUESTOS</t>
  </si>
  <si>
    <t>06142212650014</t>
  </si>
  <si>
    <t>FASANI, S.A DE C.V.</t>
  </si>
  <si>
    <t>03151209171014</t>
  </si>
  <si>
    <t>MULTIBALEROS, S.A DE C. V.</t>
  </si>
  <si>
    <t>94830209091012</t>
  </si>
  <si>
    <t>ABRO DE EL SALVADOR, S.A DE C.V.</t>
  </si>
  <si>
    <t>06010811680011</t>
  </si>
  <si>
    <t>JOSE MARIA SALINAS</t>
  </si>
  <si>
    <t>06142302770010</t>
  </si>
  <si>
    <t>ALPINA, S.A. DE C.V.</t>
  </si>
  <si>
    <t>06141603991030</t>
  </si>
  <si>
    <t>PRICESMART EL SALVADOR, S.A. DE</t>
  </si>
  <si>
    <t>06140509161028</t>
  </si>
  <si>
    <t>NEGOCIOS AUTOMOTRICES, S.A. DE</t>
  </si>
  <si>
    <t>06141807051010</t>
  </si>
  <si>
    <t>FRIO AIRE, S..A DE C.V.</t>
  </si>
  <si>
    <t>06142710780035</t>
  </si>
  <si>
    <t>ROMENA DEL PACIFICO</t>
  </si>
  <si>
    <t>08211502791095</t>
  </si>
  <si>
    <t>0</t>
  </si>
  <si>
    <t>RAMIREZ PORTAN, NAUNCEO ERNESTO</t>
  </si>
  <si>
    <t>09080706781010</t>
  </si>
  <si>
    <t>CALLEJAS, MARELI</t>
  </si>
  <si>
    <t>04131805640018</t>
  </si>
  <si>
    <t>PORTILLO MATA, HUMBERTO</t>
  </si>
  <si>
    <t>06142402771039</t>
  </si>
  <si>
    <t>CARBAJAL SERRANO, JUAN RAMON</t>
  </si>
  <si>
    <t>06141402560013</t>
  </si>
  <si>
    <t>02101911710016</t>
  </si>
  <si>
    <t>06142401061038</t>
  </si>
  <si>
    <t>LOS FRENOS, S.A. DE C.V.</t>
  </si>
  <si>
    <t>06141510911010</t>
  </si>
  <si>
    <t>06143011131031</t>
  </si>
  <si>
    <t>NEGOCIOS AUTOMOTRICES, S.A. DE C.V.</t>
  </si>
  <si>
    <t>06142012731095</t>
  </si>
  <si>
    <t>ORELLANA NUÑEZ, EDWIN GILBERTO</t>
  </si>
  <si>
    <t>GRUPO NSV, S.A. DE C.V.</t>
  </si>
  <si>
    <t>06140202961035</t>
  </si>
  <si>
    <t>SACUAANJOCCHE, S.A. DE C.V.</t>
  </si>
  <si>
    <t>06141907161115</t>
  </si>
  <si>
    <t>GRANADOS CRUZ, S.A. DE C.V.</t>
  </si>
  <si>
    <t>06142509131083</t>
  </si>
  <si>
    <t>FLEXAPRINT DE EL SALVADOR, S.A. DE C.V.</t>
  </si>
  <si>
    <t>06140305121035</t>
  </si>
  <si>
    <t>MET3GER INDUSTRIAS SUPPLIES, S.A. DE C.V.</t>
  </si>
  <si>
    <t>06140210081052</t>
  </si>
  <si>
    <t>FERRETERIA EPA, S.A. DE C.V.</t>
  </si>
  <si>
    <t>06140701780024</t>
  </si>
  <si>
    <t>EL PROGRESO, S.A. DE C.V.</t>
  </si>
  <si>
    <t>06141307921051</t>
  </si>
  <si>
    <t>ELECTROLAB MEDIC, S.A. DE C.V.</t>
  </si>
  <si>
    <t>06142807810010</t>
  </si>
  <si>
    <t>TRANVA, S.A. DE C.V.</t>
  </si>
  <si>
    <t>FERRETERIA LA PALMA, S.A. DE C.V.</t>
  </si>
  <si>
    <t>06141403161033</t>
  </si>
  <si>
    <t>ECSA OPERADORA EL SALVADOR, S.A. DE C.V</t>
  </si>
  <si>
    <t>12040103570015</t>
  </si>
  <si>
    <t>JULIO NEFTALI CAÑAS ZELAYA</t>
  </si>
  <si>
    <t>06140107690022</t>
  </si>
  <si>
    <t>02102906730019</t>
  </si>
  <si>
    <t>GUINEA DELGADO LILISARA IXCHEL</t>
  </si>
  <si>
    <t>05112810981025</t>
  </si>
  <si>
    <t>CASTANEDA RIVAS, BREAYAN ERNESTO</t>
  </si>
  <si>
    <t>06140506771259</t>
  </si>
  <si>
    <t xml:space="preserve">MAURICIO ALFREDO PORTILLO OCHOA </t>
  </si>
  <si>
    <t>06140511911425</t>
  </si>
  <si>
    <t>LOPEZ CABRERA YOLANDA ELIZABETH</t>
  </si>
  <si>
    <t>ANEXO 4</t>
  </si>
  <si>
    <t>06141702660013</t>
  </si>
  <si>
    <t>ALMACENES SIMAN, S.A DE C.V.</t>
  </si>
  <si>
    <t>04122110530015</t>
  </si>
  <si>
    <t>AUTO QUICK, RAFAEL MENDEZ</t>
  </si>
  <si>
    <t>06142202770023</t>
  </si>
  <si>
    <t>INFRA DE EL SALVADOR, S.A DE C.V.</t>
  </si>
  <si>
    <t>06142505731094</t>
  </si>
  <si>
    <t>EDWAR LEOMIDAS GUTIERREZ PORTILLO</t>
  </si>
  <si>
    <t>TECNO VIDRI S.A DE C.V.</t>
  </si>
  <si>
    <t>COPARTES, S.A DE C.V.</t>
  </si>
  <si>
    <t>06140410021046</t>
  </si>
  <si>
    <t>GRUPO 3 INVERSIONES S.A. DE C.V.</t>
  </si>
  <si>
    <t>ENERO</t>
  </si>
  <si>
    <t>DUI</t>
  </si>
  <si>
    <t>PERCEPCION</t>
  </si>
  <si>
    <t>12/01/2022</t>
  </si>
  <si>
    <t>29/01/2022</t>
  </si>
  <si>
    <t>17/01/2022</t>
  </si>
  <si>
    <t>05112508861045</t>
  </si>
  <si>
    <t>DANIEL ERNESTO RIVERA PANIAGUA</t>
  </si>
  <si>
    <t>Total</t>
  </si>
  <si>
    <t>06143103001207</t>
  </si>
  <si>
    <t>MOTORES ACCESORIOS Y REPUESTOS, S.A. DE C.V.</t>
  </si>
  <si>
    <t>06080810721010</t>
  </si>
  <si>
    <t>FERNANDO ANTONIO TEJADA RODRIUEZ</t>
  </si>
  <si>
    <t>06143011931011</t>
  </si>
  <si>
    <t>DISTRIBUIDORA GRANADA, S.A. DE C.V.</t>
  </si>
  <si>
    <t>06141202151030</t>
  </si>
  <si>
    <t>CORPORACION JHOR60M, S.A. DE C.V.</t>
  </si>
  <si>
    <t>0614130786143-1</t>
  </si>
  <si>
    <t>NELSON OSEGUEDA MIRANDA</t>
  </si>
  <si>
    <t>06140810981626</t>
  </si>
  <si>
    <t>JENNY MARIA CAÑAS ORELLANA</t>
  </si>
  <si>
    <t>03151711851010</t>
  </si>
  <si>
    <t>REYNALDO CABRERA BARAHONA</t>
  </si>
  <si>
    <t>05150607891011</t>
  </si>
  <si>
    <t>JESUS MENJIVAR TRUJILLO</t>
  </si>
  <si>
    <t>02102908061017</t>
  </si>
  <si>
    <t>V &amp; G DE EL SALVADOR, S.A. DE C.V.</t>
  </si>
  <si>
    <t>06142709061020</t>
  </si>
  <si>
    <t>SOLUCIONES Y HERRAMIENTAS, S.A. DE C.V.</t>
  </si>
  <si>
    <t>05112105901012</t>
  </si>
  <si>
    <t>SUMER, S.A. DE C.V.</t>
  </si>
  <si>
    <t>ABRO EL SALVADOR, S.A. DE C.V.</t>
  </si>
  <si>
    <t>06140109750022</t>
  </si>
  <si>
    <t>BOLCA, S.A. DE C.V.</t>
  </si>
  <si>
    <t>06140903820021</t>
  </si>
  <si>
    <t>COMERSAL, S.A. DE C.V.</t>
  </si>
  <si>
    <t>05111504991010</t>
  </si>
  <si>
    <t>FERNANDA DAMARIS MENENDEZ ACOSTA</t>
  </si>
  <si>
    <t>02100208011016</t>
  </si>
  <si>
    <t>INDUSTRIAS MAGAÐA, SA. DE C.V.</t>
  </si>
  <si>
    <t>06141407001014</t>
  </si>
  <si>
    <t>INVERSIONES LEMUS, S.A. DE C.V.</t>
  </si>
  <si>
    <t>01071311731015</t>
  </si>
  <si>
    <t>ANGEL JIMENES</t>
  </si>
  <si>
    <t>06141502131065</t>
  </si>
  <si>
    <t>CEFECO, S.A. DE C.V.</t>
  </si>
  <si>
    <t>06141402051099</t>
  </si>
  <si>
    <t>JEA, S.A. DE C.V.</t>
  </si>
  <si>
    <t>06141501181026</t>
  </si>
  <si>
    <t>BANMURHEN S.A. DE C.V.</t>
  </si>
  <si>
    <t>06140911041039</t>
  </si>
  <si>
    <t>IMPORTADORA DEL RIO S.A. DE C.V.</t>
  </si>
  <si>
    <t>03012810721030</t>
  </si>
  <si>
    <t>MARIA ARELY DIAZ</t>
  </si>
  <si>
    <t>06141612061020</t>
  </si>
  <si>
    <t>DE LA PEÑA S.A DE C.V</t>
  </si>
  <si>
    <t>06140806450012</t>
  </si>
  <si>
    <t>VIDUC, S.A. DE C.V.</t>
  </si>
  <si>
    <t>06142503941083</t>
  </si>
  <si>
    <t>CANTESA, S.A. DE C.V.</t>
  </si>
  <si>
    <t>06141001001056</t>
  </si>
  <si>
    <t>INVERSIONES EL PINABETE, S.A.</t>
  </si>
  <si>
    <t>06142809061036</t>
  </si>
  <si>
    <t>DURECO DE EL SALVADOR</t>
  </si>
  <si>
    <t>02133003651018</t>
  </si>
  <si>
    <t>JOSE ADAN MAGAÐA LOPEZ</t>
  </si>
  <si>
    <t>06141106121030</t>
  </si>
  <si>
    <t>CHEMICAL COLOR, S.A. DE C.V.</t>
  </si>
  <si>
    <t>05111407791023</t>
  </si>
  <si>
    <t>RICARDO BENCIO PALMA</t>
  </si>
  <si>
    <t>06142809981046</t>
  </si>
  <si>
    <t>CORPORACION CME, S.A. DE C.V.</t>
  </si>
  <si>
    <t>06141101121121</t>
  </si>
  <si>
    <t>DISTRIBUIDORA UNIVERSAL, C.A. S.A. DE C.V.</t>
  </si>
  <si>
    <t>06142608081012</t>
  </si>
  <si>
    <t>LANCO EL SALVADOR, S.A. DEC.V.</t>
  </si>
  <si>
    <t>05110111081016</t>
  </si>
  <si>
    <t>PISOS LAS DELICIAS, S.A. DE C.V.</t>
  </si>
  <si>
    <t>06141110941026</t>
  </si>
  <si>
    <t>MADE, S.A. DE C.V.</t>
  </si>
  <si>
    <t>06141604071024</t>
  </si>
  <si>
    <t>REGIOAMERICA, S.A. DE C.V.</t>
  </si>
  <si>
    <t>06141710490010</t>
  </si>
  <si>
    <t>HOLCIM EL SALVADOR, S.A. DE C.V.</t>
  </si>
  <si>
    <t>06141608021030</t>
  </si>
  <si>
    <t>GRIFERIA Y CERRADURAS INTERNACIONALES, S.A. DE C.V.</t>
  </si>
  <si>
    <t>06142711870044</t>
  </si>
  <si>
    <t>PROMOTORA COMERCIAL, S.A.</t>
  </si>
  <si>
    <t>06141707191052</t>
  </si>
  <si>
    <t>AY R INVERSIONES, S.A. DE C.V.</t>
  </si>
  <si>
    <t>06141502840020</t>
  </si>
  <si>
    <t>FUNES HARTMANN, S.A. DE C.V.</t>
  </si>
  <si>
    <t>06143108981013</t>
  </si>
  <si>
    <t>AMAZAONAS, S.A. DE C.V.</t>
  </si>
  <si>
    <t>02101203640012</t>
  </si>
  <si>
    <t>IMACASA, S.A. DE C.V.</t>
  </si>
  <si>
    <t>06142905730010</t>
  </si>
  <si>
    <t>DURALITA DE CENTROAMERICA, S.A. DE C.V.</t>
  </si>
  <si>
    <t>06142601211050</t>
  </si>
  <si>
    <t>DIMARGO, S.A. DE C.V.</t>
  </si>
  <si>
    <t>06142501111075</t>
  </si>
  <si>
    <t>ATRCTIVO, S.A. DE C.V.</t>
  </si>
  <si>
    <t>06142407071043</t>
  </si>
  <si>
    <t>PVC, S.A. DE C.V.</t>
  </si>
  <si>
    <t>06143101750030</t>
  </si>
  <si>
    <t>PEDRERA PROTERSA, S.A. DE C.V.</t>
  </si>
  <si>
    <t>CORPORACION LEMUS, S.A. DE C.V.</t>
  </si>
  <si>
    <t>10100911580029</t>
  </si>
  <si>
    <t>HUGO OSSIRIS AYALA MUÑOZ</t>
  </si>
  <si>
    <t>06140712001028</t>
  </si>
  <si>
    <t>ASESORIA TECNOLOGICA, S.A. DE C.V.</t>
  </si>
  <si>
    <t>06142209731062</t>
  </si>
  <si>
    <t>NDT CONSULTING &amp; INSPECTIONS, S.A. DE C.V.</t>
  </si>
  <si>
    <t>06142009911031</t>
  </si>
  <si>
    <t>MAQUINARIA Y EQUIPO, S.A. DE .C.V</t>
  </si>
  <si>
    <t>06140307171048</t>
  </si>
  <si>
    <t>C&amp;L CONSULTORES MEDICENTER, S.A. DE C.V.</t>
  </si>
  <si>
    <t>06140907031037</t>
  </si>
  <si>
    <t>LUNAAS, S.A. DE C.V.</t>
  </si>
  <si>
    <t>02101004021019</t>
  </si>
  <si>
    <t>OLIVA VEJAR INGENIEROS, S.A. DE C.V.</t>
  </si>
  <si>
    <t>02101109660010</t>
  </si>
  <si>
    <t>BERGMAN MAURICIO MARTEL</t>
  </si>
  <si>
    <t>10082406570013</t>
  </si>
  <si>
    <t>BONILLA BONILLA HUGO TRINIDAD</t>
  </si>
  <si>
    <t>06140711901130</t>
  </si>
  <si>
    <t>SARA PATRICIA ALBERTO MAGAÑA</t>
  </si>
  <si>
    <t>06142508871067</t>
  </si>
  <si>
    <t>DAVID ALEXANDER MORALES ACEVEDO</t>
  </si>
  <si>
    <t>13152504661010</t>
  </si>
  <si>
    <t>MANUEL ORLANDO VASQUEZ</t>
  </si>
  <si>
    <t>06141101931018</t>
  </si>
  <si>
    <t>DIPROFTA, S.A. DE C.V.</t>
  </si>
  <si>
    <t>06141903101053</t>
  </si>
  <si>
    <t>EMILIO ALVAREZ</t>
  </si>
  <si>
    <t>06142001631030</t>
  </si>
  <si>
    <t>VILMA GIADALUPE HERNANDEZ LANDAVERDE</t>
  </si>
  <si>
    <t>06080807751021</t>
  </si>
  <si>
    <t>DAVID ENRIQUE AYALA MELARA</t>
  </si>
  <si>
    <t>06141102171011</t>
  </si>
  <si>
    <t>GK MAXIMA PUBLICIDAD</t>
  </si>
  <si>
    <t>06141911161091</t>
  </si>
  <si>
    <t>CIUDAD TALLER</t>
  </si>
  <si>
    <t>13152506661010</t>
  </si>
  <si>
    <t>06122901771014</t>
  </si>
  <si>
    <t>ADELA SUSANA TOBAR MORENO</t>
  </si>
  <si>
    <t>06142511171050</t>
  </si>
  <si>
    <t>ASESORIA MIGRATORIA</t>
  </si>
  <si>
    <t>06143110061010</t>
  </si>
  <si>
    <t>CONSTRUCTORA EXTREMA</t>
  </si>
  <si>
    <t>06141607871056</t>
  </si>
  <si>
    <t>SAMUEL DE JESUSU LOPEZ GARCIA</t>
  </si>
  <si>
    <t>11081510520010</t>
  </si>
  <si>
    <t>ISABEL ANENI LOPEZ DE PARDUCCI</t>
  </si>
  <si>
    <t>09061212581021</t>
  </si>
  <si>
    <t>ELBA GUADALUPE VELASCO DE ORELLENA</t>
  </si>
  <si>
    <t>06140905061044</t>
  </si>
  <si>
    <t>MONADAS, S.A DE C.V</t>
  </si>
  <si>
    <t>06141901161097</t>
  </si>
  <si>
    <t>CIUDAD TALLER S.A DE C.V</t>
  </si>
  <si>
    <t>06142709871014</t>
  </si>
  <si>
    <t>URIAS SOSA. JOSE GILBERTO</t>
  </si>
  <si>
    <t>06142301881038</t>
  </si>
  <si>
    <t>JOSE ALEXANDER RIVERA CORNEJO</t>
  </si>
  <si>
    <t>06030910201016</t>
  </si>
  <si>
    <t>ESTV PUBLICIDAD S.A DE C.V</t>
  </si>
  <si>
    <t>05030712671011</t>
  </si>
  <si>
    <t>JIMENEZ, SAUL ALBERTO</t>
  </si>
  <si>
    <t>06142504861075</t>
  </si>
  <si>
    <t>NELSON RIGOBERTO LOPEZ</t>
  </si>
  <si>
    <t>06141206211010</t>
  </si>
  <si>
    <t>DISEÑO Y CONTROL DE OBRAS, S.A DE C.V</t>
  </si>
  <si>
    <t>06011802721017</t>
  </si>
  <si>
    <t>SOLORZANO DE RUANO MARLENI ELIZABETH</t>
  </si>
  <si>
    <t>04071601801018</t>
  </si>
  <si>
    <t>AMADEO OSWALDO ALBERTO SERRANO</t>
  </si>
  <si>
    <t>06140412201025</t>
  </si>
  <si>
    <t>RESISTENCIA, S.A. DE C.V.</t>
  </si>
  <si>
    <t>05032102031013</t>
  </si>
  <si>
    <t>TUL 77-79, S.A. DE C.V.</t>
  </si>
  <si>
    <t>06141111041037</t>
  </si>
  <si>
    <t>NUTRICION AVICOLA, S.A. DE C..V</t>
  </si>
  <si>
    <t>06140207081025</t>
  </si>
  <si>
    <t>DAMA, S.A. DE C.V.</t>
  </si>
  <si>
    <t>06141606161047</t>
  </si>
  <si>
    <t>PRODUCTOS ALIMENTICIOS, S.A. DE C.V.</t>
  </si>
  <si>
    <t>06142204981044</t>
  </si>
  <si>
    <t>CUSCATLAN LOGISTIC, S.A. DE C.V.</t>
  </si>
  <si>
    <t>14160912450011</t>
  </si>
  <si>
    <t>JOSE AMERICO MELARA FERNANDEZ</t>
  </si>
  <si>
    <t>15041RESIN452112020</t>
  </si>
  <si>
    <t>20SA000C</t>
  </si>
  <si>
    <t>70</t>
  </si>
  <si>
    <t>71</t>
  </si>
  <si>
    <t>20SA000F</t>
  </si>
  <si>
    <t>11/01/2022</t>
  </si>
  <si>
    <t>26/01/2022</t>
  </si>
  <si>
    <t>25/01/2022</t>
  </si>
  <si>
    <t>27/01/2022</t>
  </si>
  <si>
    <t>06142909201030</t>
  </si>
  <si>
    <t>GRUPO SIERRA S.A. DE C.V.</t>
  </si>
  <si>
    <t>03/01/2022</t>
  </si>
  <si>
    <t>04/01/2022</t>
  </si>
  <si>
    <t>05032201151020</t>
  </si>
  <si>
    <t>ELECTRICOS OMEGA, S.A. DE C.V.</t>
  </si>
  <si>
    <t>05/01/2022</t>
  </si>
  <si>
    <t>06/01/2022</t>
  </si>
  <si>
    <t>02100305751032</t>
  </si>
  <si>
    <t>ADA MARLENE LINARES DE MADRID</t>
  </si>
  <si>
    <t>07/01/2022</t>
  </si>
  <si>
    <t>08/01/2022</t>
  </si>
  <si>
    <t>10/01/2022</t>
  </si>
  <si>
    <t>06142006031022</t>
  </si>
  <si>
    <t>13/01/2022</t>
  </si>
  <si>
    <t>14/01/2022</t>
  </si>
  <si>
    <t>18/01/2022</t>
  </si>
  <si>
    <t>05111204540020</t>
  </si>
  <si>
    <t>JULIO ALBERTO PONCE</t>
  </si>
  <si>
    <t>24/01/2022</t>
  </si>
  <si>
    <t>28/01/2022</t>
  </si>
  <si>
    <t>FEBRERO</t>
  </si>
  <si>
    <t>07/02/2022</t>
  </si>
  <si>
    <t>15041RESIN040522022</t>
  </si>
  <si>
    <t>22SA000F</t>
  </si>
  <si>
    <t>08/02/2022</t>
  </si>
  <si>
    <t>17/02/2022</t>
  </si>
  <si>
    <t>23/02/2022</t>
  </si>
  <si>
    <t>09/02/2022</t>
  </si>
  <si>
    <t>11/02/2022</t>
  </si>
  <si>
    <t>01/01/2022</t>
  </si>
  <si>
    <t>18/02/2022</t>
  </si>
  <si>
    <t>24/02/2022</t>
  </si>
  <si>
    <t>01/02/2022</t>
  </si>
  <si>
    <t>02/02/2022</t>
  </si>
  <si>
    <t>03/02/2022</t>
  </si>
  <si>
    <t>06/02/2022</t>
  </si>
  <si>
    <t>10/02/2022</t>
  </si>
  <si>
    <t>06142604071063</t>
  </si>
  <si>
    <t>INVERSIONES RAMIREZ QUINTANILLA, S.A. DE C.V</t>
  </si>
  <si>
    <t>06142303911015</t>
  </si>
  <si>
    <t>TELEMOVIL EL SALVADOR, S.A. DE C.V.</t>
  </si>
  <si>
    <t>13/02/2022</t>
  </si>
  <si>
    <t>15/02/2022</t>
  </si>
  <si>
    <t>16/02/2022</t>
  </si>
  <si>
    <t>22/02/2022</t>
  </si>
  <si>
    <t>25/02/2022</t>
  </si>
  <si>
    <t>26/02/2022</t>
  </si>
  <si>
    <t>27/02/2022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</si>
  <si>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</si>
  <si>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</si>
  <si>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</si>
  <si>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</si>
  <si>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</si>
  <si>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</si>
  <si>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</si>
  <si>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</si>
  <si>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</si>
  <si>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</si>
  <si>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07/03/2022</t>
  </si>
  <si>
    <t>15/03/2022</t>
  </si>
  <si>
    <t>17/03/2022</t>
  </si>
  <si>
    <t>22/03/2022</t>
  </si>
  <si>
    <t>31/03/2022</t>
  </si>
  <si>
    <t>03/03/2022</t>
  </si>
  <si>
    <t>04/03/2022</t>
  </si>
  <si>
    <t>06141111042037</t>
  </si>
  <si>
    <t>11/03/2022</t>
  </si>
  <si>
    <t>05030302691015</t>
  </si>
  <si>
    <t>FRANCISCO GUALDID BARRERA EVORA</t>
  </si>
  <si>
    <t>28/03/2022</t>
  </si>
  <si>
    <t>25/03/2022</t>
  </si>
  <si>
    <t>24/03/2022</t>
  </si>
  <si>
    <t>23/03/2022</t>
  </si>
  <si>
    <t>21/03/2022</t>
  </si>
  <si>
    <t>19/03/2022</t>
  </si>
  <si>
    <t>18/03/2022</t>
  </si>
  <si>
    <t>12/03/2022</t>
  </si>
  <si>
    <t>10/03/2022</t>
  </si>
  <si>
    <t>09/03/2022</t>
  </si>
  <si>
    <t>08/03/2022</t>
  </si>
  <si>
    <t>05/03/2022</t>
  </si>
  <si>
    <t>02/03/2022</t>
  </si>
  <si>
    <t>06143012871071</t>
  </si>
  <si>
    <t>CORINA MARGARITA SOSA DE HERNANDEZ</t>
  </si>
  <si>
    <t>01/03/2022</t>
  </si>
  <si>
    <t>06/04/2022</t>
  </si>
  <si>
    <t>19/04/2022</t>
  </si>
  <si>
    <t>22/04/2022</t>
  </si>
  <si>
    <t>26/04/2022</t>
  </si>
  <si>
    <t>27/04/2022</t>
  </si>
  <si>
    <t>28/04/2022</t>
  </si>
  <si>
    <t>04/04/2022</t>
  </si>
  <si>
    <t>06143001201023</t>
  </si>
  <si>
    <t>BIOGREEN CENTROAMERICA S.A. DE C.V.</t>
  </si>
  <si>
    <t>22SA000C</t>
  </si>
  <si>
    <t>06140904111013</t>
  </si>
  <si>
    <t>TABLEROS Y MADERAS DE MARIA</t>
  </si>
  <si>
    <t>01/04/2022</t>
  </si>
  <si>
    <t>05/04/2022</t>
  </si>
  <si>
    <t>07/04/2022</t>
  </si>
  <si>
    <t>08/04/2022</t>
  </si>
  <si>
    <t>06141501850054</t>
  </si>
  <si>
    <t>GALVANIS, S.A. DE C.V.</t>
  </si>
  <si>
    <t>09/04/2022</t>
  </si>
  <si>
    <t>11/04/2022</t>
  </si>
  <si>
    <t>13/04/2022</t>
  </si>
  <si>
    <t>14/04/2022</t>
  </si>
  <si>
    <t>18/04/2022</t>
  </si>
  <si>
    <t>10130307630011</t>
  </si>
  <si>
    <t>ANA MORENA GONZALEZ DE ALONSO</t>
  </si>
  <si>
    <t>20/04/2022</t>
  </si>
  <si>
    <t>03060908811015</t>
  </si>
  <si>
    <t>JORGE ALEJANDRO BRAVO VEGAS</t>
  </si>
  <si>
    <t>21/04/2022</t>
  </si>
  <si>
    <t>06140906921055</t>
  </si>
  <si>
    <t>INDELPIN S.A.DE C.V.</t>
  </si>
  <si>
    <t>25/04/2022</t>
  </si>
  <si>
    <t>18/05/2022</t>
  </si>
  <si>
    <t>19/05/2022</t>
  </si>
  <si>
    <t>20/05/2022</t>
  </si>
  <si>
    <t>23/05/2022</t>
  </si>
  <si>
    <t>30/05/2022</t>
  </si>
  <si>
    <t>04/05/2022</t>
  </si>
  <si>
    <t>06/05/2022</t>
  </si>
  <si>
    <t>12/05/2022</t>
  </si>
  <si>
    <t>16/05/2022</t>
  </si>
  <si>
    <t>02070203801020</t>
  </si>
  <si>
    <t>GERMAN MOLINA DUARTE</t>
  </si>
  <si>
    <t>24/05/2022</t>
  </si>
  <si>
    <t>31/05/2022</t>
  </si>
  <si>
    <t>03/05/2022</t>
  </si>
  <si>
    <t>05/05/2022</t>
  </si>
  <si>
    <t>09/05/2022</t>
  </si>
  <si>
    <t>13/05/2022</t>
  </si>
  <si>
    <t>25/05/2022</t>
  </si>
  <si>
    <t>06140101840022</t>
  </si>
  <si>
    <t>INDUPAL, S.A. DE C.V.</t>
  </si>
  <si>
    <t>26/05/2022</t>
  </si>
  <si>
    <t>01/06/2022</t>
  </si>
  <si>
    <t>02/06/2022</t>
  </si>
  <si>
    <t>06/06/2022</t>
  </si>
  <si>
    <t>24/06/2022</t>
  </si>
  <si>
    <t>28/06/2022</t>
  </si>
  <si>
    <t>10/06/2022</t>
  </si>
  <si>
    <t>13/06/2022</t>
  </si>
  <si>
    <t>21/06/2022</t>
  </si>
  <si>
    <t>22/06/2022</t>
  </si>
  <si>
    <t>23/06/2022</t>
  </si>
  <si>
    <t>03/06/2022</t>
  </si>
  <si>
    <t>04/06/2022</t>
  </si>
  <si>
    <t>08/06/2022</t>
  </si>
  <si>
    <t>06142001101022</t>
  </si>
  <si>
    <t>DISTRIBUIDORA DE PETROLEOS DE EL SALVADOR, S.A. DE C.V.</t>
  </si>
  <si>
    <t>09/06/2022</t>
  </si>
  <si>
    <t>12/06/2022</t>
  </si>
  <si>
    <t>14/06/2022</t>
  </si>
  <si>
    <t>15/06/2022</t>
  </si>
  <si>
    <t>16/06/2022</t>
  </si>
  <si>
    <t>18/06/2022</t>
  </si>
  <si>
    <t>20/06/2022</t>
  </si>
  <si>
    <t>27/06/2022</t>
  </si>
  <si>
    <t>29/06/2022</t>
  </si>
  <si>
    <t>04/07/2022</t>
  </si>
  <si>
    <t>13/07/2022</t>
  </si>
  <si>
    <t>15/07/2022</t>
  </si>
  <si>
    <t>29/07/2022</t>
  </si>
  <si>
    <t>/</t>
  </si>
  <si>
    <t>2022</t>
  </si>
  <si>
    <t>N</t>
  </si>
  <si>
    <t>19/07/2022</t>
  </si>
  <si>
    <t>18/07/2022</t>
  </si>
  <si>
    <t>12/07/2022</t>
  </si>
  <si>
    <t>11/07/2022</t>
  </si>
  <si>
    <t>07/07/2022</t>
  </si>
  <si>
    <t>05/07/2022</t>
  </si>
  <si>
    <t>30/07/2022</t>
  </si>
  <si>
    <t>28/07/2022</t>
  </si>
  <si>
    <t>27/07/2022</t>
  </si>
  <si>
    <t>26/07/2022</t>
  </si>
  <si>
    <t>25/07/2022</t>
  </si>
  <si>
    <t>06142711961063</t>
  </si>
  <si>
    <t>MUNDO CERAMICO S.A DE C.V.</t>
  </si>
  <si>
    <t>22/07/2022</t>
  </si>
  <si>
    <t>21/07/2022</t>
  </si>
  <si>
    <t>20/07/2022</t>
  </si>
  <si>
    <t>02/08/2022</t>
  </si>
  <si>
    <t>06142707981033</t>
  </si>
  <si>
    <t>NARVAEZ HINDS S.A DE C.V.</t>
  </si>
  <si>
    <t>10/08/2022</t>
  </si>
  <si>
    <t>06140209041020</t>
  </si>
  <si>
    <t>ODESSA S.A DE C.V.</t>
  </si>
  <si>
    <t>23/08/2022</t>
  </si>
  <si>
    <t>09</t>
  </si>
  <si>
    <t>01/08/2022</t>
  </si>
  <si>
    <t>08/08/2022</t>
  </si>
  <si>
    <t>09/08/2022</t>
  </si>
  <si>
    <t>24/08/2022</t>
  </si>
  <si>
    <t>25/08/2022</t>
  </si>
  <si>
    <t>31/08/2022</t>
  </si>
  <si>
    <t>96153012520012</t>
  </si>
  <si>
    <t>SANTIAGO WILBERT CABALLERO MENDOZA</t>
  </si>
  <si>
    <t>30/08/2022</t>
  </si>
  <si>
    <t>28/08/2022</t>
  </si>
  <si>
    <t>22/08/2022</t>
  </si>
  <si>
    <t>19/08/2022</t>
  </si>
  <si>
    <t>18/08/2022</t>
  </si>
  <si>
    <t>17/08/2022</t>
  </si>
  <si>
    <t>16/08/2022</t>
  </si>
  <si>
    <t>15/08/2022</t>
  </si>
  <si>
    <t>13/08/2022</t>
  </si>
  <si>
    <t>12/08/2022</t>
  </si>
  <si>
    <t>11/08/2022</t>
  </si>
  <si>
    <t>03/08/2022</t>
  </si>
  <si>
    <t>01/07/2022</t>
  </si>
  <si>
    <t>06/07/2022</t>
  </si>
  <si>
    <t>08/07/2022</t>
  </si>
  <si>
    <t>09/07/2022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</si>
  <si>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</si>
  <si>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</si>
  <si>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</si>
  <si>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</si>
  <si>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</si>
  <si>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</si>
  <si>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</si>
  <si>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</si>
  <si>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</si>
  <si>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</si>
  <si>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</si>
  <si>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</si>
  <si>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</si>
  <si>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</si>
  <si>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MARVIN</t>
  </si>
  <si>
    <t>30/09/2022</t>
  </si>
  <si>
    <t>ANEXO 5</t>
  </si>
  <si>
    <t>ANEXO 6</t>
  </si>
  <si>
    <t>29/09/2022</t>
  </si>
  <si>
    <t>28/09/2022</t>
  </si>
  <si>
    <t>27/09/2022</t>
  </si>
  <si>
    <t>23/09/2022</t>
  </si>
  <si>
    <t>22/09/2022</t>
  </si>
  <si>
    <t>21/09/2022</t>
  </si>
  <si>
    <t>16/09/2022</t>
  </si>
  <si>
    <t>15/09/2022</t>
  </si>
  <si>
    <t>14/09/2022</t>
  </si>
  <si>
    <t>13/09/2022</t>
  </si>
  <si>
    <t>10/09/2022</t>
  </si>
  <si>
    <t>09/09/2022</t>
  </si>
  <si>
    <t>08/09/2022</t>
  </si>
  <si>
    <t>07/09/2022</t>
  </si>
  <si>
    <t>06/09/2022</t>
  </si>
  <si>
    <t>04/09/2022</t>
  </si>
  <si>
    <t>03/09/2022</t>
  </si>
  <si>
    <t>02/09/2022</t>
  </si>
  <si>
    <t>01/09/2022</t>
  </si>
  <si>
    <t>TIPO</t>
  </si>
  <si>
    <t>DOC</t>
  </si>
  <si>
    <t>MONTO</t>
  </si>
  <si>
    <t>RETENCION</t>
  </si>
  <si>
    <t>07</t>
  </si>
  <si>
    <t>7</t>
  </si>
  <si>
    <t>05030306790013</t>
  </si>
  <si>
    <t>21BL000E</t>
  </si>
  <si>
    <t>1829</t>
  </si>
  <si>
    <t>1917</t>
  </si>
  <si>
    <t>1916</t>
  </si>
  <si>
    <t>05210510790010</t>
  </si>
  <si>
    <t>598</t>
  </si>
  <si>
    <t>597</t>
  </si>
  <si>
    <t>12/09/2022</t>
  </si>
  <si>
    <t>06142309211023</t>
  </si>
  <si>
    <t>AGROINDUSRIALES SANTA MARIA S.A DE C.V.</t>
  </si>
  <si>
    <t>06140703141062</t>
  </si>
  <si>
    <t>TRANSAIBERTO S.A DE C.V.</t>
  </si>
  <si>
    <t>26/09/2022</t>
  </si>
  <si>
    <t>19/09/2022</t>
  </si>
  <si>
    <t>31/10/2022</t>
  </si>
  <si>
    <t>28/10/2022</t>
  </si>
  <si>
    <t>27/10/2022</t>
  </si>
  <si>
    <t>26/10/2022</t>
  </si>
  <si>
    <t>25/10/2022</t>
  </si>
  <si>
    <t>24/10/2022</t>
  </si>
  <si>
    <t>19/10/2022</t>
  </si>
  <si>
    <t>18/10/2022</t>
  </si>
  <si>
    <t>16/10/2022</t>
  </si>
  <si>
    <t>14/10/2022</t>
  </si>
  <si>
    <t>13/10/2022</t>
  </si>
  <si>
    <t>12/10/2022</t>
  </si>
  <si>
    <t>11/10/2022</t>
  </si>
  <si>
    <t>07/10/2022</t>
  </si>
  <si>
    <t>06/10/2022</t>
  </si>
  <si>
    <t>05/10/2022</t>
  </si>
  <si>
    <t>04/10/2022</t>
  </si>
  <si>
    <t>03/10/2022</t>
  </si>
  <si>
    <t>01/10/2022</t>
  </si>
  <si>
    <t>20/10/2022</t>
  </si>
  <si>
    <t>05111510750010</t>
  </si>
  <si>
    <t>CLUB TECLEÑO</t>
  </si>
  <si>
    <t>30/11/2022</t>
  </si>
  <si>
    <t>28/11/2022</t>
  </si>
  <si>
    <t>25/11/2022</t>
  </si>
  <si>
    <t>24/11/2022</t>
  </si>
  <si>
    <t>22/11/2022</t>
  </si>
  <si>
    <t>21/11/2022</t>
  </si>
  <si>
    <t>19/11/2022</t>
  </si>
  <si>
    <t>18/11/2022</t>
  </si>
  <si>
    <t>17/11/2022</t>
  </si>
  <si>
    <t>94832601101010</t>
  </si>
  <si>
    <t>16/11/2022</t>
  </si>
  <si>
    <t>15/11/2022</t>
  </si>
  <si>
    <t>14/11/2022</t>
  </si>
  <si>
    <t>12/11/2022</t>
  </si>
  <si>
    <t>11/11/2022</t>
  </si>
  <si>
    <t>06142108781379</t>
  </si>
  <si>
    <t>CEILA YASMIN GALVEZ HERNANDEZ</t>
  </si>
  <si>
    <t>10/11/2022</t>
  </si>
  <si>
    <t>09/11/2022</t>
  </si>
  <si>
    <t>08/11/2022</t>
  </si>
  <si>
    <t>07/11/2022</t>
  </si>
  <si>
    <t>03/11/2022</t>
  </si>
  <si>
    <t>04/11/2022</t>
  </si>
  <si>
    <t>01/11/2022</t>
  </si>
  <si>
    <t>06140811851068</t>
  </si>
  <si>
    <t>RODRIGO RENE VELASQUEZ</t>
  </si>
  <si>
    <t>22BL000E</t>
  </si>
  <si>
    <t>60</t>
  </si>
  <si>
    <t>61</t>
  </si>
  <si>
    <t>64</t>
  </si>
  <si>
    <t>65</t>
  </si>
  <si>
    <t>2012</t>
  </si>
  <si>
    <t>1978</t>
  </si>
  <si>
    <t>01/12/2022</t>
  </si>
  <si>
    <t>12</t>
  </si>
  <si>
    <t>06</t>
  </si>
  <si>
    <t>16</t>
  </si>
  <si>
    <t>20</t>
  </si>
  <si>
    <t>22</t>
  </si>
  <si>
    <t>23</t>
  </si>
  <si>
    <t>23/12/2022</t>
  </si>
  <si>
    <t>22/12/2022</t>
  </si>
  <si>
    <t>20/12/2022</t>
  </si>
  <si>
    <t>16/12/2022</t>
  </si>
  <si>
    <t>09/12/2022</t>
  </si>
  <si>
    <t>06/12/2022</t>
  </si>
  <si>
    <t>06140510191127</t>
  </si>
  <si>
    <t>ASOCIO DE FORTALECIMIENTO</t>
  </si>
  <si>
    <t>05/12/2022</t>
  </si>
  <si>
    <t>07/12/2022</t>
  </si>
  <si>
    <t>08/12/2022</t>
  </si>
  <si>
    <t>27/12/2022</t>
  </si>
  <si>
    <t>28/12/2022</t>
  </si>
  <si>
    <t>31/12/2022</t>
  </si>
  <si>
    <t>19/12/2022</t>
  </si>
  <si>
    <t>14/12/2022</t>
  </si>
  <si>
    <t>13/12/2022</t>
  </si>
  <si>
    <t>12/12/2022</t>
  </si>
  <si>
    <t>11/12/2022</t>
  </si>
  <si>
    <t>02/12/2022</t>
  </si>
  <si>
    <t>0112</t>
  </si>
  <si>
    <t>2246</t>
  </si>
  <si>
    <t>2114</t>
  </si>
  <si>
    <t>104</t>
  </si>
  <si>
    <t>09090910790019</t>
  </si>
  <si>
    <t>20CB000E</t>
  </si>
  <si>
    <t>553</t>
  </si>
  <si>
    <t>VENTAS</t>
  </si>
  <si>
    <t>FOVIAL</t>
  </si>
  <si>
    <t>COMPRAS</t>
  </si>
  <si>
    <t>MARVIN UMAÑA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</si>
</sst>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6"/>
      </left>
      <right/>
      <top style="thin">
        <color theme="4"/>
      </top>
      <bottom/>
      <diagonal/>
    </border>
    <border>
      <left/>
      <right style="thin">
        <color theme="6"/>
      </right>
      <top style="thin">
        <color theme="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4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/>
      <top style="thin">
        <color theme="6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1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32">
    <xf numFmtId="0" fontId="0" fillId="0" borderId="0" xfId="0"/>
    <xf numFmtId="49" fontId="0" fillId="0" borderId="0" xfId="0" applyNumberFormat="1"/>
    <xf numFmtId="44" fontId="0" fillId="0" borderId="0" xfId="1" applyFont="1"/>
    <xf numFmtId="44" fontId="3" fillId="0" borderId="1" xfId="1" applyFont="1" applyBorder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Border="1" applyAlignment="1"/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4" borderId="6" xfId="1" applyFont="1" applyFill="1" applyBorder="1" applyAlignment="1">
      <alignment horizontal="right"/>
    </xf>
    <xf numFmtId="49" fontId="8" fillId="0" borderId="8" xfId="0" applyNumberFormat="1" applyFont="1" applyBorder="1" applyAlignment="1">
      <alignment vertical="top"/>
    </xf>
    <xf numFmtId="2" fontId="0" fillId="0" borderId="9" xfId="0" applyNumberFormat="1" applyBorder="1"/>
    <xf numFmtId="49" fontId="9" fillId="0" borderId="8" xfId="0" applyNumberFormat="1" applyFont="1" applyBorder="1"/>
    <xf numFmtId="49" fontId="10" fillId="0" borderId="8" xfId="0" applyNumberFormat="1" applyFont="1" applyBorder="1"/>
    <xf numFmtId="0" fontId="7" fillId="3" borderId="6" xfId="0" applyFont="1" applyFill="1" applyBorder="1" applyAlignment="1">
      <alignment horizontal="center" vertical="center"/>
    </xf>
    <xf numFmtId="49" fontId="0" fillId="0" borderId="10" xfId="0" applyNumberFormat="1" applyBorder="1"/>
    <xf numFmtId="49" fontId="0" fillId="0" borderId="11" xfId="0" applyNumberFormat="1" applyBorder="1"/>
    <xf numFmtId="49" fontId="9" fillId="0" borderId="10" xfId="0" applyNumberFormat="1" applyFont="1" applyBorder="1"/>
    <xf numFmtId="49" fontId="9" fillId="0" borderId="11" xfId="0" applyNumberFormat="1" applyFont="1" applyBorder="1"/>
    <xf numFmtId="49" fontId="0" fillId="0" borderId="12" xfId="0" applyNumberFormat="1" applyBorder="1"/>
    <xf numFmtId="49" fontId="9" fillId="0" borderId="13" xfId="0" applyNumberFormat="1" applyFont="1" applyBorder="1"/>
    <xf numFmtId="49" fontId="9" fillId="0" borderId="14" xfId="0" applyNumberFormat="1" applyFont="1" applyBorder="1"/>
    <xf numFmtId="49" fontId="9" fillId="0" borderId="15" xfId="0" applyNumberFormat="1" applyFont="1" applyBorder="1"/>
    <xf numFmtId="0" fontId="7" fillId="3" borderId="6" xfId="0" applyNumberFormat="1" applyFont="1" applyFill="1" applyBorder="1" applyAlignment="1">
      <alignment horizontal="center"/>
    </xf>
    <xf numFmtId="0" fontId="0" fillId="0" borderId="17" xfId="0" applyFont="1" applyBorder="1"/>
    <xf numFmtId="49" fontId="0" fillId="0" borderId="19" xfId="0" applyNumberFormat="1" applyFont="1" applyBorder="1"/>
    <xf numFmtId="49" fontId="0" fillId="0" borderId="17" xfId="0" applyNumberFormat="1" applyFont="1" applyBorder="1"/>
    <xf numFmtId="49" fontId="0" fillId="0" borderId="16" xfId="0" applyNumberFormat="1" applyFont="1" applyBorder="1"/>
    <xf numFmtId="0" fontId="0" fillId="0" borderId="13" xfId="0" applyFont="1" applyBorder="1"/>
    <xf numFmtId="49" fontId="9" fillId="0" borderId="17" xfId="0" applyNumberFormat="1" applyFont="1" applyBorder="1"/>
    <xf numFmtId="49" fontId="7" fillId="0" borderId="20" xfId="1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right"/>
    </xf>
    <xf numFmtId="44" fontId="7" fillId="0" borderId="0" xfId="1" applyFont="1" applyBorder="1" applyAlignment="1">
      <alignment horizontal="right"/>
    </xf>
    <xf numFmtId="49" fontId="0" fillId="0" borderId="0" xfId="1" applyNumberFormat="1" applyFont="1"/>
    <xf numFmtId="44" fontId="0" fillId="0" borderId="0" xfId="0" applyNumberFormat="1"/>
    <xf numFmtId="49" fontId="10" fillId="0" borderId="16" xfId="0" applyNumberFormat="1" applyFont="1" applyBorder="1"/>
    <xf numFmtId="0" fontId="0" fillId="0" borderId="16" xfId="0" quotePrefix="1" applyFont="1" applyBorder="1"/>
    <xf numFmtId="49" fontId="8" fillId="0" borderId="16" xfId="0" applyNumberFormat="1" applyFont="1" applyBorder="1" applyAlignment="1">
      <alignment vertical="top"/>
    </xf>
    <xf numFmtId="49" fontId="0" fillId="0" borderId="18" xfId="0" applyNumberFormat="1" applyFont="1" applyBorder="1"/>
    <xf numFmtId="49" fontId="0" fillId="0" borderId="13" xfId="0" applyNumberFormat="1" applyFont="1" applyBorder="1"/>
    <xf numFmtId="2" fontId="0" fillId="0" borderId="17" xfId="0" applyNumberFormat="1" applyBorder="1"/>
    <xf numFmtId="49" fontId="0" fillId="0" borderId="9" xfId="0" applyNumberFormat="1" applyFont="1" applyBorder="1"/>
    <xf numFmtId="2" fontId="0" fillId="0" borderId="17" xfId="0" applyNumberFormat="1" applyFont="1" applyBorder="1"/>
    <xf numFmtId="44" fontId="0" fillId="0" borderId="6" xfId="1" applyFont="1" applyBorder="1" applyAlignment="1"/>
    <xf numFmtId="0" fontId="0" fillId="0" borderId="0" xfId="0" quotePrefix="1"/>
    <xf numFmtId="0" fontId="0" fillId="0" borderId="9" xfId="0" applyBorder="1"/>
    <xf numFmtId="14" fontId="0" fillId="0" borderId="0" xfId="0" quotePrefix="1" applyNumberFormat="1"/>
    <xf numFmtId="49" fontId="15" fillId="0" borderId="8" xfId="0" applyNumberFormat="1" applyFont="1" applyBorder="1"/>
    <xf numFmtId="49" fontId="13" fillId="0" borderId="0" xfId="0" applyNumberFormat="1" applyFont="1" applyAlignment="1">
      <alignment horizontal="right"/>
    </xf>
    <xf numFmtId="0" fontId="14" fillId="0" borderId="0" xfId="0" applyFont="1"/>
    <xf numFmtId="49" fontId="14" fillId="0" borderId="0" xfId="0" applyNumberFormat="1" applyFont="1"/>
    <xf numFmtId="0" fontId="0" fillId="0" borderId="0" xfId="0" applyBorder="1"/>
    <xf numFmtId="44" fontId="0" fillId="0" borderId="30" xfId="1" applyFont="1" applyBorder="1"/>
    <xf numFmtId="44" fontId="0" fillId="0" borderId="25" xfId="1" applyFont="1" applyBorder="1"/>
    <xf numFmtId="44" fontId="0" fillId="0" borderId="25" xfId="1" applyFont="1" applyBorder="1" applyAlignment="1">
      <alignment vertical="center"/>
    </xf>
    <xf numFmtId="44" fontId="0" fillId="0" borderId="26" xfId="1" applyFont="1" applyBorder="1" applyAlignment="1">
      <alignment vertical="center"/>
    </xf>
    <xf numFmtId="44" fontId="0" fillId="5" borderId="30" xfId="1" applyFont="1" applyFill="1" applyBorder="1"/>
    <xf numFmtId="44" fontId="3" fillId="0" borderId="24" xfId="1" applyFont="1" applyBorder="1" applyAlignment="1">
      <alignment vertical="center"/>
    </xf>
    <xf numFmtId="44" fontId="17" fillId="0" borderId="27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3" xfId="0" applyBorder="1"/>
    <xf numFmtId="0" fontId="3" fillId="0" borderId="1" xfId="0" applyFont="1" applyBorder="1" applyAlignment="1">
      <alignment horizontal="center"/>
    </xf>
    <xf numFmtId="44" fontId="0" fillId="0" borderId="2" xfId="1" applyFont="1" applyBorder="1"/>
    <xf numFmtId="44" fontId="0" fillId="0" borderId="26" xfId="1" applyFont="1" applyBorder="1"/>
    <xf numFmtId="44" fontId="3" fillId="0" borderId="31" xfId="1" applyFont="1" applyBorder="1" applyAlignment="1">
      <alignment vertical="center"/>
    </xf>
    <xf numFmtId="0" fontId="0" fillId="0" borderId="30" xfId="0" applyBorder="1"/>
    <xf numFmtId="0" fontId="0" fillId="0" borderId="25" xfId="0" applyBorder="1"/>
    <xf numFmtId="44" fontId="3" fillId="0" borderId="26" xfId="1" applyFont="1" applyBorder="1"/>
    <xf numFmtId="164" fontId="0" fillId="0" borderId="27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17" fillId="0" borderId="0" xfId="1" applyFont="1" applyBorder="1"/>
    <xf numFmtId="44" fontId="0" fillId="5" borderId="1" xfId="1" applyFont="1" applyFill="1" applyBorder="1"/>
    <xf numFmtId="0" fontId="0" fillId="0" borderId="32" xfId="0" applyBorder="1"/>
    <xf numFmtId="44" fontId="0" fillId="0" borderId="32" xfId="1" applyFont="1" applyBorder="1"/>
    <xf numFmtId="44" fontId="0" fillId="0" borderId="32" xfId="1" applyFont="1" applyBorder="1" applyAlignment="1">
      <alignment vertical="center"/>
    </xf>
    <xf numFmtId="44" fontId="0" fillId="0" borderId="29" xfId="1" applyFont="1" applyBorder="1" applyAlignment="1">
      <alignment vertical="center"/>
    </xf>
    <xf numFmtId="0" fontId="0" fillId="0" borderId="0" xfId="0" applyNumberFormat="1"/>
    <xf numFmtId="44" fontId="12" fillId="0" borderId="0" xfId="1" applyFont="1"/>
    <xf numFmtId="2" fontId="0" fillId="0" borderId="0" xfId="0" applyNumberFormat="1"/>
    <xf numFmtId="0" fontId="0" fillId="7" borderId="0" xfId="0" applyFill="1"/>
    <xf numFmtId="49" fontId="0" fillId="0" borderId="0" xfId="0" quotePrefix="1" applyNumberFormat="1"/>
    <xf numFmtId="49" fontId="18" fillId="0" borderId="8" xfId="0" applyNumberFormat="1" applyFont="1" applyBorder="1"/>
    <xf numFmtId="0" fontId="19" fillId="0" borderId="0" xfId="0" applyNumberFormat="1" applyFont="1"/>
    <xf numFmtId="44" fontId="19" fillId="0" borderId="0" xfId="1" applyFont="1"/>
    <xf numFmtId="0" fontId="0" fillId="0" borderId="33" xfId="0" applyBorder="1"/>
    <xf numFmtId="44" fontId="0" fillId="0" borderId="33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4" fontId="3" fillId="0" borderId="24" xfId="1" applyFont="1" applyBorder="1" applyAlignment="1">
      <alignment horizontal="center" vertical="center"/>
    </xf>
    <xf numFmtId="44" fontId="3" fillId="0" borderId="27" xfId="1" applyFont="1" applyBorder="1" applyAlignment="1">
      <alignment horizontal="center" vertical="center"/>
    </xf>
    <xf numFmtId="44" fontId="3" fillId="4" borderId="21" xfId="1" applyFont="1" applyFill="1" applyBorder="1" applyAlignment="1">
      <alignment horizontal="center" vertical="center"/>
    </xf>
    <xf numFmtId="44" fontId="3" fillId="4" borderId="23" xfId="1" applyFont="1" applyFill="1" applyBorder="1" applyAlignment="1">
      <alignment horizontal="center" vertical="center"/>
    </xf>
    <xf numFmtId="44" fontId="3" fillId="4" borderId="28" xfId="1" applyFont="1" applyFill="1" applyBorder="1" applyAlignment="1">
      <alignment horizontal="center" vertical="center"/>
    </xf>
    <xf numFmtId="44" fontId="3" fillId="4" borderId="29" xfId="1" applyFont="1" applyFill="1" applyBorder="1" applyAlignment="1">
      <alignment horizontal="center" vertical="center"/>
    </xf>
    <xf numFmtId="44" fontId="17" fillId="0" borderId="24" xfId="1" applyFont="1" applyBorder="1" applyAlignment="1">
      <alignment horizontal="center" vertical="center"/>
    </xf>
    <xf numFmtId="44" fontId="17" fillId="0" borderId="27" xfId="1" applyFont="1" applyBorder="1" applyAlignment="1">
      <alignment horizontal="center" vertical="center"/>
    </xf>
    <xf numFmtId="44" fontId="3" fillId="6" borderId="24" xfId="1" applyFont="1" applyFill="1" applyBorder="1" applyAlignment="1">
      <alignment horizontal="center" vertical="center"/>
    </xf>
    <xf numFmtId="44" fontId="3" fillId="6" borderId="27" xfId="1" applyFont="1" applyFill="1" applyBorder="1" applyAlignment="1">
      <alignment horizontal="center" vertical="center"/>
    </xf>
    <xf numFmtId="44" fontId="16" fillId="0" borderId="21" xfId="1" applyFont="1" applyBorder="1" applyAlignment="1">
      <alignment horizontal="center" vertical="center"/>
    </xf>
    <xf numFmtId="44" fontId="16" fillId="0" borderId="22" xfId="1" applyFont="1" applyBorder="1" applyAlignment="1">
      <alignment horizontal="center" vertical="center"/>
    </xf>
    <xf numFmtId="44" fontId="16" fillId="0" borderId="23" xfId="1" applyFont="1" applyBorder="1" applyAlignment="1">
      <alignment horizontal="center" vertical="center"/>
    </xf>
    <xf numFmtId="44" fontId="16" fillId="0" borderId="25" xfId="1" applyFont="1" applyBorder="1" applyAlignment="1">
      <alignment horizontal="center" vertical="center"/>
    </xf>
    <xf numFmtId="44" fontId="16" fillId="0" borderId="0" xfId="1" applyFont="1" applyBorder="1" applyAlignment="1">
      <alignment horizontal="center" vertical="center"/>
    </xf>
    <xf numFmtId="44" fontId="16" fillId="0" borderId="26" xfId="1" applyFont="1" applyBorder="1" applyAlignment="1">
      <alignment horizontal="center" vertical="center"/>
    </xf>
    <xf numFmtId="44" fontId="16" fillId="0" borderId="28" xfId="1" applyFont="1" applyBorder="1" applyAlignment="1">
      <alignment horizontal="center" vertical="center"/>
    </xf>
    <xf numFmtId="44" fontId="16" fillId="0" borderId="32" xfId="1" applyFont="1" applyBorder="1" applyAlignment="1">
      <alignment horizontal="center" vertical="center"/>
    </xf>
    <xf numFmtId="44" fontId="16" fillId="0" borderId="29" xfId="1" applyFont="1" applyBorder="1" applyAlignment="1">
      <alignment horizontal="center" vertical="center"/>
    </xf>
    <xf numFmtId="17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33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50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bottom style="thin">
          <color theme="1"/>
        </bottom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22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23</xdr:row>
      <xdr:rowOff>134472</xdr:rowOff>
    </xdr:from>
    <xdr:to>
      <xdr:col>3</xdr:col>
      <xdr:colOff>1322293</xdr:colOff>
      <xdr:row>24</xdr:row>
      <xdr:rowOff>168089</xdr:rowOff>
    </xdr:to>
    <xdr:sp macro="[1]!GuardarDatos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23</xdr:row>
      <xdr:rowOff>123265</xdr:rowOff>
    </xdr:from>
    <xdr:to>
      <xdr:col>2</xdr:col>
      <xdr:colOff>145676</xdr:colOff>
      <xdr:row>24</xdr:row>
      <xdr:rowOff>156882</xdr:rowOff>
    </xdr:to>
    <xdr:sp macro="[1]!LimpiarDatos" textlink="">
      <xdr:nvSpPr>
        <xdr:cNvPr id="5" name="4 Bisel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25</xdr:row>
      <xdr:rowOff>179293</xdr:rowOff>
    </xdr:from>
    <xdr:to>
      <xdr:col>3</xdr:col>
      <xdr:colOff>784412</xdr:colOff>
      <xdr:row>27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4" name="3 Bisel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20</xdr:row>
      <xdr:rowOff>104774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21</xdr:row>
      <xdr:rowOff>89647</xdr:rowOff>
    </xdr:from>
    <xdr:to>
      <xdr:col>3</xdr:col>
      <xdr:colOff>44822</xdr:colOff>
      <xdr:row>22</xdr:row>
      <xdr:rowOff>123264</xdr:rowOff>
    </xdr:to>
    <xdr:sp macro="[1]!LimpiarContri" textlink="">
      <xdr:nvSpPr>
        <xdr:cNvPr id="6" name="5 Bisel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100853</xdr:rowOff>
    </xdr:from>
    <xdr:to>
      <xdr:col>3</xdr:col>
      <xdr:colOff>1333498</xdr:colOff>
      <xdr:row>22</xdr:row>
      <xdr:rowOff>134470</xdr:rowOff>
    </xdr:to>
    <xdr:sp macro="[1]!DatosContr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1]!LimpiarConsumi" textlink="">
      <xdr:nvSpPr>
        <xdr:cNvPr id="3" name="2 Bisel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1]!DatosConsumi" textlink="">
      <xdr:nvSpPr>
        <xdr:cNvPr id="7" name="6 Bisel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T512" totalsRowCount="1" dataDxfId="47" dataCellStyle="Moneda">
  <tableColumns count="20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dataDxfId="46" totalsRowDxfId="45" dataCellStyle="Moneda"/>
    <tableColumn id="9" name="I. EXENTAS" dataDxfId="44" totalsRowDxfId="43" dataCellStyle="Moneda"/>
    <tableColumn id="10" name="IMPOR EX" dataDxfId="42" totalsRowDxfId="41" dataCellStyle="Moneda"/>
    <tableColumn id="11" name="C. GRAVADA" totalsRowFunction="sum" dataDxfId="40" totalsRowDxfId="39" dataCellStyle="Moneda"/>
    <tableColumn id="12" name="INTER GRAVA" dataDxfId="38" totalsRowDxfId="37" dataCellStyle="Moneda"/>
    <tableColumn id="13" name="IMPOR BIENES" dataDxfId="36" totalsRowDxfId="35" dataCellStyle="Moneda"/>
    <tableColumn id="14" name="IMPOR SERV" dataDxfId="34" totalsRowDxfId="33" dataCellStyle="Moneda"/>
    <tableColumn id="15" name="IVA" totalsRowFunction="sum" dataDxfId="32" totalsRowDxfId="31" dataCellStyle="Moneda"/>
    <tableColumn id="16" name="TOTAL C." totalsRowFunction="sum" dataDxfId="30" totalsRowDxfId="29" dataCellStyle="Moneda"/>
    <tableColumn id="17" name="DUI" dataDxfId="28" totalsRowDxfId="27" dataCellStyle="Moneda"/>
    <tableColumn id="18" name="ANEXO 4" totalsRowDxfId="26" dataCellStyle="Moneda"/>
    <tableColumn id="19" name="ANEXO 5" dataDxfId="25" dataCellStyle="Moneda"/>
    <tableColumn id="20" name="ANEXO 6" dataDxfId="24" dataCellStyle="Moneda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15" totalsRowCount="1"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/>
    <tableColumn id="12" name="VENTA NO SUJETA"/>
    <tableColumn id="13" name="V. GRAVADA" totalsRowFunction="sum" totalsRowDxfId="23"/>
    <tableColumn id="14" name="D.FISCAL" totalsRowFunction="sum" totalsRowDxfId="22"/>
    <tableColumn id="15" name="V CTA DE 3" totalsRowDxfId="21"/>
    <tableColumn id="16" name="D. FISCAL A 3" totalsRowFunction="custom" totalsRowDxfId="20">
      <totalsRowFormula>SUBTOTAL(109,Tabla2[V CTA DE 3])</totalsRowFormula>
    </tableColumn>
    <tableColumn id="17" name="VENTA TOTAL" totalsRowFunction="sum" totalsRowDxfId="19"/>
    <tableColumn id="19" name="DUI" dataDxfId="18" totalsRowDxfId="17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149" totalsRowShown="0">
  <sortState ref="A3:V15">
    <sortCondition descending="1" ref="G2:G132"/>
  </sortState>
  <tableColumns count="22">
    <tableColumn id="1" name="MES"/>
    <tableColumn id="2" name="FECHA" dataDxfId="16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/>
    <tableColumn id="13" name="VENTAS NO"/>
    <tableColumn id="14" name="V NO SUJETAS"/>
    <tableColumn id="15" name="V GRAVADAS"/>
    <tableColumn id="16" name="EX IN CA"/>
    <tableColumn id="17" name="EX OUT CA"/>
    <tableColumn id="18" name="EX SERVICE"/>
    <tableColumn id="19" name="V ZONA FRAN"/>
    <tableColumn id="20" name="V CTA A 3ERO"/>
    <tableColumn id="21" name="TOTAL VENTA"/>
    <tableColumn id="22" name="ANEXO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B411" totalsRowShown="0" tableBorderDxfId="15">
  <autoFilter ref="A1:B411"/>
  <tableColumns count="2">
    <tableColumn id="1" name="NIT" dataDxfId="14"/>
    <tableColumn id="2" name="PROVEEDO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a46" displayName="Tabla46" ref="A1:I18" totalsRowCount="1" headerRowDxfId="12">
  <autoFilter ref="A1:I17">
    <filterColumn colId="0">
      <filters>
        <filter val="DICIEMBRE"/>
      </filters>
    </filterColumn>
  </autoFilter>
  <tableColumns count="9">
    <tableColumn id="1" name="MES"/>
    <tableColumn id="2" name="NIT" dataDxfId="11"/>
    <tableColumn id="3" name="FECHA" dataDxfId="10"/>
    <tableColumn id="4" name="TIPO" dataDxfId="9"/>
    <tableColumn id="5" name="SERIE" dataDxfId="8"/>
    <tableColumn id="6" name="DOC" dataDxfId="7"/>
    <tableColumn id="7" name="MONTO" totalsRowFunction="sum" dataDxfId="6" totalsRowDxfId="5"/>
    <tableColumn id="8" name="RETENCION" totalsRowFunction="sum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XFD24"/>
  <sheetViews>
    <sheetView showGridLines="0" zoomScale="120" zoomScaleNormal="120" zoomScaleSheetLayoutView="85" workbookViewId="0">
      <selection activeCell="D4" sqref="D4"/>
    </sheetView>
  </sheetViews>
  <sheetFormatPr baseColWidth="10" defaultColWidth="11.42578125" defaultRowHeight="15" x14ac:dyDescent="0.25"/>
  <cols>
    <col min="2" max="2" width="13.7109375" bestFit="1" customWidth="1"/>
    <col min="3" max="3" width="3.85546875" customWidth="1"/>
    <col min="4" max="4" width="21.140625" customWidth="1"/>
    <col min="5" max="5" width="7.85546875" customWidth="1"/>
  </cols>
  <sheetData>
    <row r="1" spans="2:10 16384:16384" ht="49.5" customHeight="1" x14ac:dyDescent="0.25"/>
    <row r="2" spans="2:10 16384:16384" ht="15.75" thickBot="1" x14ac:dyDescent="0.3"/>
    <row r="3" spans="2:10 16384:16384" x14ac:dyDescent="0.25">
      <c r="B3" s="6" t="s">
        <v>17</v>
      </c>
      <c r="D3" s="12" t="s">
        <v>715</v>
      </c>
      <c r="XFD3" t="s">
        <v>458</v>
      </c>
    </row>
    <row r="4" spans="2:10 16384:16384" x14ac:dyDescent="0.25">
      <c r="B4" s="6" t="s">
        <v>2</v>
      </c>
      <c r="D4" s="41" t="str">
        <f>+J4</f>
        <v>01/12/2022</v>
      </c>
      <c r="E4" s="66" t="s">
        <v>1015</v>
      </c>
      <c r="F4" s="67" t="str">
        <f>+LEFT(E4,2)</f>
        <v>01</v>
      </c>
      <c r="G4" s="67" t="str">
        <f>+RIGHT(E4,2)</f>
        <v>12</v>
      </c>
      <c r="H4" s="68" t="s">
        <v>825</v>
      </c>
      <c r="I4" s="67" t="s">
        <v>824</v>
      </c>
      <c r="J4" s="67" t="str">
        <f>+F4&amp;I4&amp;G4&amp;I4&amp;H4</f>
        <v>01/12/2022</v>
      </c>
      <c r="XFD4" t="s">
        <v>678</v>
      </c>
    </row>
    <row r="5" spans="2:10 16384:16384" hidden="1" x14ac:dyDescent="0.25">
      <c r="B5" s="6" t="s">
        <v>3</v>
      </c>
      <c r="D5" s="8" t="s">
        <v>1</v>
      </c>
      <c r="XFD5" t="s">
        <v>706</v>
      </c>
    </row>
    <row r="6" spans="2:10 16384:16384" hidden="1" x14ac:dyDescent="0.25">
      <c r="B6" s="6" t="s">
        <v>4</v>
      </c>
      <c r="D6" s="8" t="s">
        <v>0</v>
      </c>
      <c r="XFD6" t="s">
        <v>707</v>
      </c>
    </row>
    <row r="7" spans="2:10 16384:16384" x14ac:dyDescent="0.25">
      <c r="B7" s="6" t="s">
        <v>5</v>
      </c>
      <c r="D7" s="32"/>
      <c r="XFD7" t="s">
        <v>708</v>
      </c>
    </row>
    <row r="8" spans="2:10 16384:16384" x14ac:dyDescent="0.25">
      <c r="B8" s="6" t="s">
        <v>6</v>
      </c>
      <c r="D8" s="13" t="s">
        <v>661</v>
      </c>
      <c r="XFD8" t="s">
        <v>709</v>
      </c>
    </row>
    <row r="9" spans="2:10 16384:16384" x14ac:dyDescent="0.25">
      <c r="B9" s="6" t="s">
        <v>46</v>
      </c>
      <c r="D9" s="19" t="str">
        <f>IFERROR(VLOOKUP(D8,Tabla4[#All],2,0),"")</f>
        <v>ELECTRICOS OMEGA, S.A. DE C.V.</v>
      </c>
      <c r="XFD9" t="s">
        <v>710</v>
      </c>
    </row>
    <row r="10" spans="2:10 16384:16384" x14ac:dyDescent="0.25">
      <c r="B10" s="6" t="s">
        <v>7</v>
      </c>
      <c r="D10" s="9">
        <v>0</v>
      </c>
      <c r="F10" s="2"/>
      <c r="XFD10" t="s">
        <v>715</v>
      </c>
    </row>
    <row r="11" spans="2:10 16384:16384" hidden="1" x14ac:dyDescent="0.25">
      <c r="B11" s="6" t="s">
        <v>8</v>
      </c>
      <c r="D11" s="9">
        <v>0</v>
      </c>
      <c r="F11" s="2"/>
      <c r="XFD11" t="s">
        <v>712</v>
      </c>
    </row>
    <row r="12" spans="2:10 16384:16384" hidden="1" x14ac:dyDescent="0.25">
      <c r="B12" s="6" t="s">
        <v>9</v>
      </c>
      <c r="D12" s="9">
        <v>0</v>
      </c>
      <c r="F12" s="2"/>
      <c r="XFD12" t="s">
        <v>713</v>
      </c>
    </row>
    <row r="13" spans="2:10 16384:16384" x14ac:dyDescent="0.25">
      <c r="B13" s="6" t="s">
        <v>10</v>
      </c>
      <c r="D13" s="14"/>
      <c r="F13" s="2"/>
      <c r="G13" s="2"/>
    </row>
    <row r="14" spans="2:10 16384:16384" x14ac:dyDescent="0.25">
      <c r="B14" s="6" t="s">
        <v>11</v>
      </c>
      <c r="D14" s="9">
        <v>0</v>
      </c>
      <c r="F14" s="2"/>
    </row>
    <row r="15" spans="2:10 16384:16384" x14ac:dyDescent="0.25">
      <c r="B15" s="6" t="s">
        <v>13</v>
      </c>
      <c r="D15" s="9">
        <v>0</v>
      </c>
      <c r="F15" s="2"/>
    </row>
    <row r="16" spans="2:10 16384:16384" x14ac:dyDescent="0.25">
      <c r="B16" s="6" t="s">
        <v>12</v>
      </c>
      <c r="D16" s="9">
        <v>0</v>
      </c>
      <c r="F16" s="2"/>
    </row>
    <row r="17" spans="2:6" x14ac:dyDescent="0.25">
      <c r="B17" s="6" t="s">
        <v>14</v>
      </c>
      <c r="D17" s="9">
        <f>+(D16++D15+D14+D13)*0.13</f>
        <v>0</v>
      </c>
      <c r="F17" s="2"/>
    </row>
    <row r="18" spans="2:6" x14ac:dyDescent="0.25">
      <c r="B18" s="6" t="s">
        <v>15</v>
      </c>
      <c r="D18" s="9">
        <f>+SUBTOTAL(9,D10,D11,D12,D13,D14,D15,D16,D17)</f>
        <v>0</v>
      </c>
      <c r="F18" s="2"/>
    </row>
    <row r="19" spans="2:6" x14ac:dyDescent="0.25">
      <c r="B19" s="6" t="s">
        <v>459</v>
      </c>
      <c r="D19" s="48">
        <v>0</v>
      </c>
      <c r="F19" s="2"/>
    </row>
    <row r="20" spans="2:6" ht="15.75" thickBot="1" x14ac:dyDescent="0.3">
      <c r="B20" s="6" t="s">
        <v>16</v>
      </c>
      <c r="D20" s="11">
        <v>3</v>
      </c>
    </row>
    <row r="21" spans="2:6" x14ac:dyDescent="0.25">
      <c r="B21" s="6" t="s">
        <v>44</v>
      </c>
      <c r="D21" s="49" t="s">
        <v>397</v>
      </c>
    </row>
    <row r="22" spans="2:6" x14ac:dyDescent="0.25">
      <c r="B22" s="6" t="s">
        <v>460</v>
      </c>
      <c r="D22" s="50">
        <v>0</v>
      </c>
    </row>
    <row r="23" spans="2:6" x14ac:dyDescent="0.25">
      <c r="F23" s="2"/>
    </row>
    <row r="24" spans="2:6" x14ac:dyDescent="0.25">
      <c r="F24" s="2"/>
    </row>
  </sheetData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"03,05,11"</formula1>
    </dataValidation>
    <dataValidation type="list" allowBlank="1" showInputMessage="1" showErrorMessage="1" sqref="D3">
      <formula1>$XFD$3:$XFD$10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24"/>
  <sheetViews>
    <sheetView workbookViewId="0">
      <selection activeCell="K9" sqref="K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120" t="s">
        <v>889</v>
      </c>
      <c r="B2" s="121"/>
      <c r="C2" s="121"/>
      <c r="D2" s="122"/>
      <c r="E2" s="129"/>
      <c r="F2" s="130"/>
      <c r="G2" s="110"/>
      <c r="H2" s="110" t="s">
        <v>875</v>
      </c>
      <c r="I2" s="110" t="s">
        <v>876</v>
      </c>
      <c r="J2" s="110" t="s">
        <v>877</v>
      </c>
      <c r="K2" s="110" t="s">
        <v>878</v>
      </c>
      <c r="L2" s="112" t="s">
        <v>879</v>
      </c>
      <c r="M2" s="113"/>
    </row>
    <row r="3" spans="1:13" ht="15.75" thickBot="1" x14ac:dyDescent="0.3">
      <c r="A3" s="123"/>
      <c r="B3" s="124"/>
      <c r="C3" s="124"/>
      <c r="D3" s="125"/>
      <c r="E3" s="69"/>
      <c r="F3" s="69"/>
      <c r="G3" s="111"/>
      <c r="H3" s="111"/>
      <c r="I3" s="111"/>
      <c r="J3" s="111"/>
      <c r="K3" s="111"/>
      <c r="L3" s="114"/>
      <c r="M3" s="115"/>
    </row>
    <row r="4" spans="1:13" x14ac:dyDescent="0.25">
      <c r="A4" s="123"/>
      <c r="B4" s="124"/>
      <c r="C4" s="124"/>
      <c r="D4" s="125"/>
      <c r="E4" s="69"/>
      <c r="F4" s="69"/>
      <c r="G4" s="70"/>
      <c r="H4" s="70">
        <f>+Tabla2[[#Totals],[V. GRAVADA]]</f>
        <v>22823.11</v>
      </c>
      <c r="I4" s="70">
        <f>+'Libro de Consumidor'!O150</f>
        <v>36092.270000000011</v>
      </c>
      <c r="J4" s="70"/>
      <c r="K4" s="71"/>
      <c r="L4" s="72"/>
      <c r="M4" s="73"/>
    </row>
    <row r="5" spans="1:13" x14ac:dyDescent="0.25">
      <c r="A5" s="123"/>
      <c r="B5" s="124"/>
      <c r="C5" s="124"/>
      <c r="D5" s="125"/>
      <c r="E5" s="69"/>
      <c r="F5" s="69"/>
      <c r="G5" s="70"/>
      <c r="H5" s="70"/>
      <c r="I5" s="74">
        <f>+I4/1.13</f>
        <v>31940.061946902668</v>
      </c>
      <c r="J5" s="70"/>
      <c r="K5" s="71"/>
      <c r="L5" s="72"/>
      <c r="M5" s="73"/>
    </row>
    <row r="6" spans="1:13" x14ac:dyDescent="0.25">
      <c r="A6" s="123"/>
      <c r="B6" s="124"/>
      <c r="C6" s="124"/>
      <c r="D6" s="125"/>
      <c r="E6" s="69"/>
      <c r="F6" s="69"/>
      <c r="G6" s="70"/>
      <c r="H6" s="70"/>
      <c r="I6" s="70"/>
      <c r="J6" s="70"/>
      <c r="K6" s="71"/>
      <c r="L6" s="72"/>
      <c r="M6" s="73"/>
    </row>
    <row r="7" spans="1:13" ht="15.75" thickBot="1" x14ac:dyDescent="0.3">
      <c r="A7" s="123"/>
      <c r="B7" s="124"/>
      <c r="C7" s="124"/>
      <c r="D7" s="125"/>
      <c r="E7" s="69"/>
      <c r="F7" s="69"/>
      <c r="G7" s="70"/>
      <c r="H7" s="70"/>
      <c r="I7" s="70"/>
      <c r="J7" s="70"/>
      <c r="K7" s="71"/>
      <c r="L7" s="72"/>
      <c r="M7" s="73"/>
    </row>
    <row r="8" spans="1:13" ht="15.75" thickBot="1" x14ac:dyDescent="0.3">
      <c r="A8" s="123"/>
      <c r="B8" s="124"/>
      <c r="C8" s="124"/>
      <c r="D8" s="125"/>
      <c r="E8" s="69"/>
      <c r="F8" s="69"/>
      <c r="G8" s="70"/>
      <c r="H8" s="70"/>
      <c r="I8" s="74">
        <f>+I7/1.13</f>
        <v>0</v>
      </c>
      <c r="J8" s="70"/>
      <c r="K8" s="71"/>
      <c r="L8" s="75" t="s">
        <v>880</v>
      </c>
      <c r="M8" s="73"/>
    </row>
    <row r="9" spans="1:13" ht="15.75" thickBot="1" x14ac:dyDescent="0.3">
      <c r="A9" s="123"/>
      <c r="B9" s="124"/>
      <c r="C9" s="124"/>
      <c r="D9" s="125"/>
      <c r="E9" s="69"/>
      <c r="F9" s="69"/>
      <c r="G9" s="4">
        <f>SUM(G4:G8)</f>
        <v>0</v>
      </c>
      <c r="H9" s="4">
        <f>+H4+H7</f>
        <v>22823.11</v>
      </c>
      <c r="I9" s="4">
        <f>+I8+I5</f>
        <v>31940.061946902668</v>
      </c>
      <c r="J9" s="4">
        <f>+J4</f>
        <v>0</v>
      </c>
      <c r="K9" s="4">
        <f>SUM(G9:J9)</f>
        <v>54763.171946902672</v>
      </c>
      <c r="L9" s="76">
        <f>+K9*0.0175</f>
        <v>958.35550907079687</v>
      </c>
      <c r="M9" s="73"/>
    </row>
    <row r="10" spans="1:13" x14ac:dyDescent="0.25">
      <c r="A10" s="123"/>
      <c r="B10" s="124"/>
      <c r="C10" s="124"/>
      <c r="D10" s="125"/>
      <c r="E10" s="69"/>
      <c r="F10" s="69"/>
      <c r="G10" s="77"/>
      <c r="H10" s="77"/>
      <c r="I10" s="77"/>
      <c r="J10" s="77"/>
      <c r="K10" s="77"/>
      <c r="L10" s="116"/>
      <c r="M10" s="118">
        <f>+L9+L10</f>
        <v>958.35550907079687</v>
      </c>
    </row>
    <row r="11" spans="1:13" ht="15.75" thickBot="1" x14ac:dyDescent="0.3">
      <c r="A11" s="123"/>
      <c r="B11" s="124"/>
      <c r="C11" s="124"/>
      <c r="D11" s="125"/>
      <c r="E11" s="69"/>
      <c r="F11" s="69"/>
      <c r="G11" s="77"/>
      <c r="H11" s="77"/>
      <c r="I11" s="77"/>
      <c r="J11" s="77"/>
      <c r="K11" s="77" t="s">
        <v>881</v>
      </c>
      <c r="L11" s="117"/>
      <c r="M11" s="119"/>
    </row>
    <row r="12" spans="1:13" ht="15.75" thickBot="1" x14ac:dyDescent="0.3">
      <c r="A12" s="123"/>
      <c r="B12" s="124"/>
      <c r="C12" s="124"/>
      <c r="D12" s="125"/>
      <c r="E12" s="69"/>
      <c r="F12" s="69"/>
      <c r="G12" s="77"/>
      <c r="H12" s="77"/>
      <c r="I12" s="77"/>
      <c r="J12" s="77"/>
      <c r="K12" s="77"/>
      <c r="L12" s="78"/>
      <c r="M12" s="73"/>
    </row>
    <row r="13" spans="1:13" ht="15.75" thickBot="1" x14ac:dyDescent="0.3">
      <c r="A13" s="123"/>
      <c r="B13" s="124"/>
      <c r="C13" s="124"/>
      <c r="D13" s="125"/>
      <c r="E13" s="79"/>
      <c r="F13" s="80" t="s">
        <v>882</v>
      </c>
      <c r="G13" s="4" t="s">
        <v>883</v>
      </c>
      <c r="H13" s="81"/>
      <c r="I13" s="3" t="s">
        <v>884</v>
      </c>
      <c r="J13" s="77"/>
      <c r="K13" s="77">
        <f>+K9+G9</f>
        <v>54763.171946902672</v>
      </c>
      <c r="L13" s="78"/>
      <c r="M13" s="73"/>
    </row>
    <row r="14" spans="1:13" x14ac:dyDescent="0.25">
      <c r="A14" s="123"/>
      <c r="B14" s="124"/>
      <c r="C14" s="124"/>
      <c r="D14" s="125"/>
      <c r="E14" s="69" t="s">
        <v>885</v>
      </c>
      <c r="F14" s="70">
        <f>+Tabla1[[#Totals],[C. GRAVADA]]</f>
        <v>37767.339000000022</v>
      </c>
      <c r="G14" s="70">
        <f>+Tabla1[[#Totals],[C. EXENTAS]]</f>
        <v>60.249999999999993</v>
      </c>
      <c r="H14" s="71" t="s">
        <v>885</v>
      </c>
      <c r="I14" s="82">
        <f>+H9+I9</f>
        <v>54763.171946902672</v>
      </c>
      <c r="J14" s="77"/>
      <c r="K14" s="77">
        <f>+K13/K9</f>
        <v>1</v>
      </c>
      <c r="L14" s="78">
        <f>+K14*F15-F15</f>
        <v>0</v>
      </c>
      <c r="M14" s="73"/>
    </row>
    <row r="15" spans="1:13" x14ac:dyDescent="0.25">
      <c r="A15" s="123"/>
      <c r="B15" s="124"/>
      <c r="C15" s="124"/>
      <c r="D15" s="125"/>
      <c r="E15" s="69" t="s">
        <v>886</v>
      </c>
      <c r="F15" s="70">
        <f>+F14*0.13</f>
        <v>4909.7540700000027</v>
      </c>
      <c r="G15" s="70"/>
      <c r="H15" s="71" t="s">
        <v>886</v>
      </c>
      <c r="I15" s="82">
        <f>+I14*0.13</f>
        <v>7119.2123530973477</v>
      </c>
      <c r="J15" s="77"/>
      <c r="K15" s="77"/>
      <c r="L15" s="78"/>
      <c r="M15" s="73"/>
    </row>
    <row r="16" spans="1:13" ht="15.75" thickBot="1" x14ac:dyDescent="0.3">
      <c r="A16" s="123"/>
      <c r="B16" s="124"/>
      <c r="C16" s="124"/>
      <c r="D16" s="125"/>
      <c r="E16" s="69"/>
      <c r="F16" s="70"/>
      <c r="G16" s="70"/>
      <c r="H16" s="71"/>
      <c r="I16" s="82"/>
      <c r="J16" s="77"/>
      <c r="K16" s="77"/>
      <c r="L16" s="83">
        <f>+L9+L10+J18</f>
        <v>3167.8137921681418</v>
      </c>
      <c r="M16" s="73"/>
    </row>
    <row r="17" spans="1:20" ht="15.75" thickTop="1" x14ac:dyDescent="0.25">
      <c r="A17" s="123"/>
      <c r="B17" s="124"/>
      <c r="C17" s="124"/>
      <c r="D17" s="125"/>
      <c r="E17" s="69"/>
      <c r="F17" s="84"/>
      <c r="G17" s="85" t="s">
        <v>887</v>
      </c>
      <c r="H17" s="71"/>
      <c r="I17" s="86" t="s">
        <v>888</v>
      </c>
      <c r="J17" s="77"/>
      <c r="K17" s="77"/>
      <c r="L17" s="78"/>
      <c r="M17" s="73"/>
    </row>
    <row r="18" spans="1:20" ht="15.75" thickBot="1" x14ac:dyDescent="0.3">
      <c r="A18" s="123"/>
      <c r="B18" s="124"/>
      <c r="C18" s="124"/>
      <c r="D18" s="125"/>
      <c r="E18" s="69"/>
      <c r="F18" s="87">
        <f>+F15+F16</f>
        <v>4909.7540700000027</v>
      </c>
      <c r="G18" s="88">
        <f>+L14</f>
        <v>0</v>
      </c>
      <c r="H18" s="89">
        <f>+I15-G19</f>
        <v>2209.458283097345</v>
      </c>
      <c r="I18" s="90"/>
      <c r="J18" s="91">
        <f>+H18-I18</f>
        <v>2209.458283097345</v>
      </c>
      <c r="K18" s="77"/>
      <c r="L18" s="78"/>
      <c r="M18" s="73"/>
    </row>
    <row r="19" spans="1:20" ht="15.75" thickBot="1" x14ac:dyDescent="0.3">
      <c r="A19" s="123"/>
      <c r="B19" s="124"/>
      <c r="C19" s="124"/>
      <c r="D19" s="125"/>
      <c r="E19" s="69"/>
      <c r="F19" s="69"/>
      <c r="G19" s="92">
        <f>+F18-G18</f>
        <v>4909.7540700000027</v>
      </c>
      <c r="H19" s="77"/>
      <c r="I19" s="77"/>
      <c r="J19" s="77"/>
      <c r="K19" s="77"/>
      <c r="L19" s="78"/>
      <c r="M19" s="73"/>
    </row>
    <row r="20" spans="1:20" ht="15.75" thickBot="1" x14ac:dyDescent="0.3">
      <c r="A20" s="126"/>
      <c r="B20" s="127"/>
      <c r="C20" s="127"/>
      <c r="D20" s="128"/>
      <c r="E20" s="93"/>
      <c r="F20" s="93"/>
      <c r="G20" s="94"/>
      <c r="H20" s="94"/>
      <c r="I20" s="94"/>
      <c r="J20" s="94"/>
      <c r="K20" s="94"/>
      <c r="L20" s="95"/>
      <c r="M20" s="96"/>
    </row>
    <row r="24" spans="1:20" x14ac:dyDescent="0.25">
      <c r="T24" s="2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tabSelected="1" workbookViewId="0">
      <selection activeCell="C21" sqref="C21"/>
    </sheetView>
  </sheetViews>
  <sheetFormatPr baseColWidth="10" defaultRowHeight="15" x14ac:dyDescent="0.25"/>
  <sheetData>
    <row r="3" spans="2:5" x14ac:dyDescent="0.25">
      <c r="B3" s="131" t="s">
        <v>1025</v>
      </c>
      <c r="C3" s="131"/>
      <c r="D3" s="131"/>
      <c r="E3" s="131"/>
    </row>
    <row r="4" spans="2:5" x14ac:dyDescent="0.25">
      <c r="B4" s="105" t="s">
        <v>17</v>
      </c>
      <c r="C4" s="105" t="s">
        <v>1022</v>
      </c>
      <c r="D4" s="105" t="s">
        <v>1023</v>
      </c>
      <c r="E4" s="105" t="s">
        <v>1024</v>
      </c>
    </row>
    <row r="5" spans="2:5" x14ac:dyDescent="0.25">
      <c r="B5" s="105" t="s">
        <v>458</v>
      </c>
      <c r="C5" s="106">
        <v>2638.45</v>
      </c>
      <c r="D5" s="106">
        <v>11.66</v>
      </c>
      <c r="E5" s="106">
        <v>2474.6999999999998</v>
      </c>
    </row>
    <row r="6" spans="2:5" x14ac:dyDescent="0.25">
      <c r="B6" s="105" t="s">
        <v>678</v>
      </c>
      <c r="C6" s="106">
        <v>2035.16</v>
      </c>
      <c r="D6" s="106">
        <v>9.64</v>
      </c>
      <c r="E6" s="106">
        <v>1865.21</v>
      </c>
    </row>
    <row r="7" spans="2:5" x14ac:dyDescent="0.25">
      <c r="B7" s="105" t="s">
        <v>706</v>
      </c>
      <c r="C7" s="106">
        <v>3491.07</v>
      </c>
      <c r="D7" s="106">
        <v>5.18</v>
      </c>
      <c r="E7" s="106">
        <v>3403.91</v>
      </c>
    </row>
    <row r="8" spans="2:5" x14ac:dyDescent="0.25">
      <c r="B8" s="105" t="s">
        <v>707</v>
      </c>
      <c r="C8" s="106">
        <v>5532.61</v>
      </c>
      <c r="D8" s="106">
        <v>4.83</v>
      </c>
      <c r="E8" s="2">
        <v>5643.75</v>
      </c>
    </row>
    <row r="9" spans="2:5" x14ac:dyDescent="0.25">
      <c r="B9" s="105" t="s">
        <v>708</v>
      </c>
      <c r="C9" s="106">
        <v>5131.1499999999996</v>
      </c>
      <c r="D9" s="106">
        <v>3.88</v>
      </c>
      <c r="E9" s="106">
        <v>2540.83</v>
      </c>
    </row>
    <row r="10" spans="2:5" x14ac:dyDescent="0.25">
      <c r="B10" s="105" t="s">
        <v>709</v>
      </c>
      <c r="C10" s="106">
        <v>2855.13</v>
      </c>
      <c r="D10" s="106">
        <v>8.42</v>
      </c>
      <c r="E10" s="106">
        <v>1932.83</v>
      </c>
    </row>
    <row r="11" spans="2:5" x14ac:dyDescent="0.25">
      <c r="B11" s="105" t="s">
        <v>710</v>
      </c>
      <c r="C11" s="106">
        <v>3663.77</v>
      </c>
      <c r="D11" s="106">
        <v>0</v>
      </c>
      <c r="E11" s="106">
        <v>3766.37</v>
      </c>
    </row>
    <row r="12" spans="2:5" x14ac:dyDescent="0.25">
      <c r="B12" s="105" t="s">
        <v>711</v>
      </c>
      <c r="C12" s="106">
        <v>6808.16</v>
      </c>
      <c r="D12" s="106">
        <v>4.82</v>
      </c>
      <c r="E12" s="106">
        <v>4448.8100000000004</v>
      </c>
    </row>
    <row r="13" spans="2:5" x14ac:dyDescent="0.25">
      <c r="B13" s="105" t="s">
        <v>712</v>
      </c>
      <c r="C13" s="106">
        <v>5539.2131858407083</v>
      </c>
      <c r="D13" s="106">
        <v>3.84</v>
      </c>
      <c r="E13" s="106">
        <v>3821.19</v>
      </c>
    </row>
    <row r="14" spans="2:5" x14ac:dyDescent="0.25">
      <c r="B14" s="105" t="s">
        <v>713</v>
      </c>
      <c r="C14" s="2">
        <v>3205.25</v>
      </c>
      <c r="D14" s="106">
        <v>0</v>
      </c>
      <c r="E14" s="106">
        <v>1915.13</v>
      </c>
    </row>
    <row r="15" spans="2:5" x14ac:dyDescent="0.25">
      <c r="B15" s="105" t="s">
        <v>714</v>
      </c>
      <c r="C15" s="106">
        <v>4927.91</v>
      </c>
      <c r="D15" s="106">
        <v>0</v>
      </c>
      <c r="E15" s="106">
        <v>4001.29</v>
      </c>
    </row>
    <row r="16" spans="2:5" x14ac:dyDescent="0.25">
      <c r="B16" s="105" t="s">
        <v>715</v>
      </c>
      <c r="C16" s="106">
        <v>8935.2999999999993</v>
      </c>
      <c r="D16" s="106">
        <v>7.98</v>
      </c>
      <c r="E16" s="106">
        <v>1953.3200000000004</v>
      </c>
    </row>
    <row r="17" spans="3:5" x14ac:dyDescent="0.25">
      <c r="C17" s="52"/>
      <c r="D17" s="52"/>
      <c r="E17" s="52"/>
    </row>
    <row r="18" spans="3:5" x14ac:dyDescent="0.25">
      <c r="C18" s="52">
        <f>SUM(C5:C17)</f>
        <v>54763.173185840715</v>
      </c>
      <c r="D18" s="52">
        <f>SUM(D5:D17)</f>
        <v>60.250000000000014</v>
      </c>
      <c r="E18" s="52">
        <f>SUM(E5:E17)</f>
        <v>37767.339999999997</v>
      </c>
    </row>
    <row r="19" spans="3:5" x14ac:dyDescent="0.25">
      <c r="C19" s="2">
        <v>8544.23</v>
      </c>
    </row>
    <row r="21" spans="3:5" x14ac:dyDescent="0.25">
      <c r="C21" s="52">
        <f>+C18-C19</f>
        <v>46218.943185840719</v>
      </c>
      <c r="E21" s="52"/>
    </row>
  </sheetData>
  <mergeCells count="1">
    <mergeCell ref="B3:E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T512"/>
  <sheetViews>
    <sheetView topLeftCell="A474" workbookViewId="0">
      <selection activeCell="A510" sqref="A510"/>
    </sheetView>
  </sheetViews>
  <sheetFormatPr baseColWidth="10" defaultColWidth="11.42578125" defaultRowHeight="15" x14ac:dyDescent="0.25"/>
  <cols>
    <col min="3" max="3" width="15.42578125" customWidth="1"/>
    <col min="4" max="4" width="14.28515625" customWidth="1"/>
    <col min="5" max="5" width="15.42578125" customWidth="1"/>
    <col min="6" max="6" width="15" bestFit="1" customWidth="1"/>
    <col min="7" max="7" width="24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customWidth="1"/>
    <col min="15" max="16" width="11.42578125" style="2"/>
  </cols>
  <sheetData>
    <row r="3" spans="1:20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46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t="s">
        <v>459</v>
      </c>
      <c r="R3" t="s">
        <v>445</v>
      </c>
      <c r="S3" t="s">
        <v>891</v>
      </c>
      <c r="T3" t="s">
        <v>892</v>
      </c>
    </row>
    <row r="4" spans="1:20" x14ac:dyDescent="0.25">
      <c r="A4" t="s">
        <v>715</v>
      </c>
      <c r="B4" t="s">
        <v>988</v>
      </c>
      <c r="C4" t="s">
        <v>1</v>
      </c>
      <c r="D4" t="s">
        <v>0</v>
      </c>
      <c r="E4">
        <v>1075</v>
      </c>
      <c r="F4" t="s">
        <v>661</v>
      </c>
      <c r="G4" t="s">
        <v>662</v>
      </c>
      <c r="H4" s="2">
        <v>0</v>
      </c>
      <c r="I4" s="2">
        <v>0</v>
      </c>
      <c r="J4" s="2">
        <v>0</v>
      </c>
      <c r="K4" s="2">
        <v>81.239999999999995</v>
      </c>
      <c r="L4" s="2">
        <v>0</v>
      </c>
      <c r="M4" s="2">
        <v>0</v>
      </c>
      <c r="N4" s="2">
        <v>0</v>
      </c>
      <c r="O4" s="2">
        <v>10.561199999999999</v>
      </c>
      <c r="P4" s="2">
        <v>91.801199999999994</v>
      </c>
      <c r="R4">
        <v>3</v>
      </c>
    </row>
    <row r="5" spans="1:20" x14ac:dyDescent="0.25">
      <c r="A5" t="s">
        <v>715</v>
      </c>
      <c r="B5" t="s">
        <v>1014</v>
      </c>
      <c r="C5" t="s">
        <v>1</v>
      </c>
      <c r="D5" t="s">
        <v>0</v>
      </c>
      <c r="E5">
        <v>1106</v>
      </c>
      <c r="F5" t="s">
        <v>661</v>
      </c>
      <c r="G5" t="s">
        <v>662</v>
      </c>
      <c r="H5" s="2">
        <v>0</v>
      </c>
      <c r="I5" s="2">
        <v>0</v>
      </c>
      <c r="J5" s="2">
        <v>0</v>
      </c>
      <c r="K5" s="2">
        <v>114.72</v>
      </c>
      <c r="L5" s="2">
        <v>0</v>
      </c>
      <c r="M5" s="2">
        <v>0</v>
      </c>
      <c r="N5" s="2">
        <v>0</v>
      </c>
      <c r="O5" s="2">
        <v>14.913600000000001</v>
      </c>
      <c r="P5" s="2">
        <v>129.6336</v>
      </c>
      <c r="R5">
        <v>3</v>
      </c>
    </row>
    <row r="6" spans="1:20" x14ac:dyDescent="0.25">
      <c r="A6" t="s">
        <v>715</v>
      </c>
      <c r="B6" t="s">
        <v>1014</v>
      </c>
      <c r="C6" t="s">
        <v>1</v>
      </c>
      <c r="D6" t="s">
        <v>0</v>
      </c>
      <c r="E6">
        <v>1107</v>
      </c>
      <c r="F6" t="s">
        <v>661</v>
      </c>
      <c r="G6" t="s">
        <v>662</v>
      </c>
      <c r="H6" s="2">
        <v>0</v>
      </c>
      <c r="I6" s="2">
        <v>0</v>
      </c>
      <c r="J6" s="2">
        <v>0</v>
      </c>
      <c r="K6" s="2">
        <v>21.5</v>
      </c>
      <c r="L6" s="2">
        <v>0</v>
      </c>
      <c r="M6" s="2">
        <v>0</v>
      </c>
      <c r="N6" s="2">
        <v>0</v>
      </c>
      <c r="O6" s="2">
        <v>2.7949999999999999</v>
      </c>
      <c r="P6" s="2">
        <v>24.295000000000002</v>
      </c>
      <c r="R6">
        <v>3</v>
      </c>
    </row>
    <row r="7" spans="1:20" x14ac:dyDescent="0.25">
      <c r="A7" t="s">
        <v>715</v>
      </c>
      <c r="B7" t="s">
        <v>1014</v>
      </c>
      <c r="C7" t="s">
        <v>1</v>
      </c>
      <c r="D7" t="s">
        <v>0</v>
      </c>
      <c r="E7">
        <v>1116</v>
      </c>
      <c r="F7" t="s">
        <v>661</v>
      </c>
      <c r="G7" t="s">
        <v>662</v>
      </c>
      <c r="H7" s="2">
        <v>0</v>
      </c>
      <c r="I7" s="2">
        <v>0</v>
      </c>
      <c r="J7" s="2">
        <v>0</v>
      </c>
      <c r="K7" s="2">
        <v>44.41</v>
      </c>
      <c r="L7" s="2">
        <v>0</v>
      </c>
      <c r="M7" s="2">
        <v>0</v>
      </c>
      <c r="N7" s="2">
        <v>0</v>
      </c>
      <c r="O7" s="2">
        <v>5.7732999999999999</v>
      </c>
      <c r="P7" s="2">
        <v>50.183299999999996</v>
      </c>
      <c r="R7">
        <v>3</v>
      </c>
    </row>
    <row r="8" spans="1:20" x14ac:dyDescent="0.25">
      <c r="A8" t="s">
        <v>715</v>
      </c>
      <c r="B8" t="s">
        <v>1003</v>
      </c>
      <c r="C8" t="s">
        <v>1</v>
      </c>
      <c r="D8" t="s">
        <v>0</v>
      </c>
      <c r="E8">
        <v>1129</v>
      </c>
      <c r="F8" t="s">
        <v>661</v>
      </c>
      <c r="G8" t="s">
        <v>662</v>
      </c>
      <c r="H8" s="2">
        <v>0</v>
      </c>
      <c r="I8" s="2">
        <v>0</v>
      </c>
      <c r="J8" s="2">
        <v>0</v>
      </c>
      <c r="K8" s="2">
        <v>19.350000000000001</v>
      </c>
      <c r="L8" s="2">
        <v>0</v>
      </c>
      <c r="M8" s="2">
        <v>0</v>
      </c>
      <c r="N8" s="2">
        <v>0</v>
      </c>
      <c r="O8" s="2">
        <v>2.5155000000000003</v>
      </c>
      <c r="P8" s="2">
        <v>21.865500000000001</v>
      </c>
      <c r="R8">
        <v>3</v>
      </c>
    </row>
    <row r="9" spans="1:20" x14ac:dyDescent="0.25">
      <c r="A9" t="s">
        <v>715</v>
      </c>
      <c r="B9" t="s">
        <v>1003</v>
      </c>
      <c r="C9" t="s">
        <v>1</v>
      </c>
      <c r="D9" t="s">
        <v>0</v>
      </c>
      <c r="E9">
        <v>1130</v>
      </c>
      <c r="F9" t="s">
        <v>661</v>
      </c>
      <c r="G9" t="s">
        <v>662</v>
      </c>
      <c r="H9" s="2">
        <v>0</v>
      </c>
      <c r="I9" s="2">
        <v>0</v>
      </c>
      <c r="J9" s="2">
        <v>0</v>
      </c>
      <c r="K9" s="2">
        <v>28.23</v>
      </c>
      <c r="L9" s="2">
        <v>0</v>
      </c>
      <c r="M9" s="2">
        <v>0</v>
      </c>
      <c r="N9" s="2">
        <v>0</v>
      </c>
      <c r="O9" s="2">
        <v>3.6699000000000002</v>
      </c>
      <c r="P9" s="2">
        <v>31.899900000000002</v>
      </c>
      <c r="R9">
        <v>3</v>
      </c>
    </row>
    <row r="10" spans="1:20" x14ac:dyDescent="0.25">
      <c r="A10" t="s">
        <v>715</v>
      </c>
      <c r="B10" t="s">
        <v>1003</v>
      </c>
      <c r="C10" t="s">
        <v>1</v>
      </c>
      <c r="D10" t="s">
        <v>0</v>
      </c>
      <c r="E10">
        <v>1139</v>
      </c>
      <c r="F10" t="s">
        <v>661</v>
      </c>
      <c r="G10" t="s">
        <v>662</v>
      </c>
      <c r="H10" s="2">
        <v>0</v>
      </c>
      <c r="I10" s="2">
        <v>0</v>
      </c>
      <c r="J10" s="2">
        <v>0</v>
      </c>
      <c r="K10" s="2">
        <v>15.93</v>
      </c>
      <c r="L10" s="2">
        <v>0</v>
      </c>
      <c r="M10" s="2">
        <v>0</v>
      </c>
      <c r="N10" s="2">
        <v>0</v>
      </c>
      <c r="O10" s="2">
        <v>2.0709</v>
      </c>
      <c r="P10" s="2">
        <v>18.000900000000001</v>
      </c>
      <c r="R10">
        <v>3</v>
      </c>
    </row>
    <row r="11" spans="1:20" x14ac:dyDescent="0.25">
      <c r="A11" t="s">
        <v>715</v>
      </c>
      <c r="B11" t="s">
        <v>1003</v>
      </c>
      <c r="C11" t="s">
        <v>1</v>
      </c>
      <c r="D11" t="s">
        <v>0</v>
      </c>
      <c r="E11">
        <v>1143</v>
      </c>
      <c r="F11" t="s">
        <v>661</v>
      </c>
      <c r="G11" t="s">
        <v>662</v>
      </c>
      <c r="H11" s="2">
        <v>0</v>
      </c>
      <c r="I11" s="2">
        <v>0</v>
      </c>
      <c r="J11" s="2">
        <v>0</v>
      </c>
      <c r="K11" s="2">
        <v>138.28</v>
      </c>
      <c r="L11" s="2">
        <v>0</v>
      </c>
      <c r="M11" s="2">
        <v>0</v>
      </c>
      <c r="N11" s="2">
        <v>0</v>
      </c>
      <c r="O11" s="2">
        <v>17.976400000000002</v>
      </c>
      <c r="P11" s="2">
        <v>156.25640000000001</v>
      </c>
      <c r="R11">
        <v>3</v>
      </c>
    </row>
    <row r="12" spans="1:20" x14ac:dyDescent="0.25">
      <c r="A12" t="s">
        <v>715</v>
      </c>
      <c r="B12" t="s">
        <v>1000</v>
      </c>
      <c r="C12" t="s">
        <v>1</v>
      </c>
      <c r="D12" t="s">
        <v>0</v>
      </c>
      <c r="E12">
        <v>1164</v>
      </c>
      <c r="F12" t="s">
        <v>661</v>
      </c>
      <c r="G12" t="s">
        <v>662</v>
      </c>
      <c r="H12" s="2">
        <v>0</v>
      </c>
      <c r="I12" s="2">
        <v>0</v>
      </c>
      <c r="J12" s="2">
        <v>0</v>
      </c>
      <c r="K12" s="2">
        <v>16.95</v>
      </c>
      <c r="L12" s="2">
        <v>0</v>
      </c>
      <c r="M12" s="2">
        <v>0</v>
      </c>
      <c r="N12" s="2">
        <v>0</v>
      </c>
      <c r="O12" s="2">
        <v>2.2035</v>
      </c>
      <c r="P12" s="2">
        <v>19.153500000000001</v>
      </c>
      <c r="R12">
        <v>3</v>
      </c>
    </row>
    <row r="13" spans="1:20" x14ac:dyDescent="0.25">
      <c r="A13" t="s">
        <v>715</v>
      </c>
      <c r="B13" t="s">
        <v>1000</v>
      </c>
      <c r="C13" t="s">
        <v>1</v>
      </c>
      <c r="D13" t="s">
        <v>0</v>
      </c>
      <c r="E13">
        <v>1168</v>
      </c>
      <c r="F13" t="s">
        <v>661</v>
      </c>
      <c r="G13" t="s">
        <v>662</v>
      </c>
      <c r="H13" s="2">
        <v>0</v>
      </c>
      <c r="I13" s="2">
        <v>0</v>
      </c>
      <c r="J13" s="2">
        <v>0</v>
      </c>
      <c r="K13" s="2">
        <v>10.99</v>
      </c>
      <c r="L13" s="2">
        <v>0</v>
      </c>
      <c r="M13" s="2">
        <v>0</v>
      </c>
      <c r="N13" s="2">
        <v>0</v>
      </c>
      <c r="O13" s="2">
        <v>1.4287000000000001</v>
      </c>
      <c r="P13" s="2">
        <v>12.418700000000001</v>
      </c>
      <c r="R13">
        <v>3</v>
      </c>
    </row>
    <row r="14" spans="1:20" x14ac:dyDescent="0.25">
      <c r="A14" t="s">
        <v>715</v>
      </c>
      <c r="B14" t="s">
        <v>1004</v>
      </c>
      <c r="C14" t="s">
        <v>1</v>
      </c>
      <c r="D14" t="s">
        <v>0</v>
      </c>
      <c r="E14">
        <v>1177</v>
      </c>
      <c r="F14" t="s">
        <v>661</v>
      </c>
      <c r="G14" t="s">
        <v>662</v>
      </c>
      <c r="H14" s="2">
        <v>0</v>
      </c>
      <c r="I14" s="2">
        <v>0</v>
      </c>
      <c r="J14" s="2">
        <v>0</v>
      </c>
      <c r="K14" s="2">
        <v>25.56</v>
      </c>
      <c r="L14" s="2">
        <v>0</v>
      </c>
      <c r="M14" s="2">
        <v>0</v>
      </c>
      <c r="N14" s="2">
        <v>0</v>
      </c>
      <c r="O14" s="2">
        <v>3.3228</v>
      </c>
      <c r="P14" s="2">
        <v>28.8828</v>
      </c>
      <c r="R14">
        <v>3</v>
      </c>
    </row>
    <row r="15" spans="1:20" x14ac:dyDescent="0.25">
      <c r="A15" t="s">
        <v>715</v>
      </c>
      <c r="B15" t="s">
        <v>1005</v>
      </c>
      <c r="C15" t="s">
        <v>1</v>
      </c>
      <c r="D15" t="s">
        <v>0</v>
      </c>
      <c r="E15">
        <v>1205</v>
      </c>
      <c r="F15" t="s">
        <v>661</v>
      </c>
      <c r="G15" t="s">
        <v>662</v>
      </c>
      <c r="H15" s="2">
        <v>0</v>
      </c>
      <c r="I15" s="2">
        <v>0</v>
      </c>
      <c r="J15" s="2">
        <v>0</v>
      </c>
      <c r="K15" s="2">
        <v>24.12</v>
      </c>
      <c r="L15" s="2">
        <v>0</v>
      </c>
      <c r="M15" s="2">
        <v>0</v>
      </c>
      <c r="N15" s="2">
        <v>0</v>
      </c>
      <c r="O15" s="2">
        <v>3.1356000000000002</v>
      </c>
      <c r="P15" s="2">
        <v>27.255600000000001</v>
      </c>
      <c r="R15">
        <v>3</v>
      </c>
    </row>
    <row r="16" spans="1:20" x14ac:dyDescent="0.25">
      <c r="A16" t="s">
        <v>715</v>
      </c>
      <c r="B16" t="s">
        <v>1005</v>
      </c>
      <c r="C16" t="s">
        <v>1</v>
      </c>
      <c r="D16" t="s">
        <v>0</v>
      </c>
      <c r="E16">
        <v>1224</v>
      </c>
      <c r="F16" t="s">
        <v>661</v>
      </c>
      <c r="G16" t="s">
        <v>662</v>
      </c>
      <c r="H16" s="2">
        <v>0</v>
      </c>
      <c r="I16" s="2">
        <v>0</v>
      </c>
      <c r="J16" s="2">
        <v>0</v>
      </c>
      <c r="K16" s="2">
        <v>16.190000000000001</v>
      </c>
      <c r="L16" s="2">
        <v>0</v>
      </c>
      <c r="M16" s="2">
        <v>0</v>
      </c>
      <c r="N16" s="2">
        <v>0</v>
      </c>
      <c r="O16" s="2">
        <v>2.1047000000000002</v>
      </c>
      <c r="P16" s="2">
        <v>18.294700000000002</v>
      </c>
      <c r="R16">
        <v>3</v>
      </c>
    </row>
    <row r="17" spans="1:18" x14ac:dyDescent="0.25">
      <c r="A17" t="s">
        <v>715</v>
      </c>
      <c r="B17" t="s">
        <v>999</v>
      </c>
      <c r="C17" t="s">
        <v>1</v>
      </c>
      <c r="D17" t="s">
        <v>0</v>
      </c>
      <c r="E17">
        <v>1239</v>
      </c>
      <c r="F17" t="s">
        <v>661</v>
      </c>
      <c r="G17" t="s">
        <v>662</v>
      </c>
      <c r="H17" s="2">
        <v>0</v>
      </c>
      <c r="I17" s="2">
        <v>0</v>
      </c>
      <c r="J17" s="2">
        <v>0</v>
      </c>
      <c r="K17" s="2">
        <v>57.31</v>
      </c>
      <c r="L17" s="2">
        <v>0</v>
      </c>
      <c r="M17" s="2">
        <v>0</v>
      </c>
      <c r="N17" s="2">
        <v>0</v>
      </c>
      <c r="O17" s="2">
        <v>7.4503000000000004</v>
      </c>
      <c r="P17" s="2">
        <v>64.760300000000001</v>
      </c>
      <c r="R17">
        <v>3</v>
      </c>
    </row>
    <row r="18" spans="1:18" x14ac:dyDescent="0.25">
      <c r="A18" t="s">
        <v>715</v>
      </c>
      <c r="B18" t="s">
        <v>1013</v>
      </c>
      <c r="C18" t="s">
        <v>1</v>
      </c>
      <c r="D18" t="s">
        <v>0</v>
      </c>
      <c r="E18">
        <v>1217487</v>
      </c>
      <c r="F18" t="s">
        <v>695</v>
      </c>
      <c r="G18" t="s">
        <v>696</v>
      </c>
      <c r="H18" s="2">
        <v>3.18</v>
      </c>
      <c r="I18" s="2">
        <v>0</v>
      </c>
      <c r="J18" s="2">
        <v>0</v>
      </c>
      <c r="K18" s="2">
        <v>37.01</v>
      </c>
      <c r="L18" s="2">
        <v>0</v>
      </c>
      <c r="M18" s="2">
        <v>0</v>
      </c>
      <c r="N18" s="2">
        <v>0</v>
      </c>
      <c r="O18" s="2">
        <v>4.8113000000000001</v>
      </c>
      <c r="P18" s="2">
        <v>45.001300000000001</v>
      </c>
      <c r="R18">
        <v>3</v>
      </c>
    </row>
    <row r="19" spans="1:18" x14ac:dyDescent="0.25">
      <c r="A19" t="s">
        <v>715</v>
      </c>
      <c r="B19" t="s">
        <v>1012</v>
      </c>
      <c r="C19" t="s">
        <v>1</v>
      </c>
      <c r="D19" t="s">
        <v>0</v>
      </c>
      <c r="E19">
        <v>1287</v>
      </c>
      <c r="F19" t="s">
        <v>661</v>
      </c>
      <c r="G19" t="s">
        <v>662</v>
      </c>
      <c r="H19" s="2">
        <v>0</v>
      </c>
      <c r="I19" s="2">
        <v>0</v>
      </c>
      <c r="J19" s="2">
        <v>0</v>
      </c>
      <c r="K19" s="2">
        <v>278.76</v>
      </c>
      <c r="L19" s="2">
        <v>0</v>
      </c>
      <c r="M19" s="2">
        <v>0</v>
      </c>
      <c r="N19" s="2">
        <v>0</v>
      </c>
      <c r="O19" s="2">
        <v>36.238799999999998</v>
      </c>
      <c r="P19" s="2">
        <v>314.99879999999996</v>
      </c>
      <c r="R19">
        <v>3</v>
      </c>
    </row>
    <row r="20" spans="1:18" x14ac:dyDescent="0.25">
      <c r="A20" t="s">
        <v>715</v>
      </c>
      <c r="B20" t="s">
        <v>1011</v>
      </c>
      <c r="C20" t="s">
        <v>1</v>
      </c>
      <c r="D20" t="s">
        <v>0</v>
      </c>
      <c r="E20">
        <v>17487</v>
      </c>
      <c r="F20" t="s">
        <v>670</v>
      </c>
      <c r="G20" t="s">
        <v>255</v>
      </c>
      <c r="H20" s="2">
        <v>1.81</v>
      </c>
      <c r="I20" s="2">
        <v>0</v>
      </c>
      <c r="J20" s="2">
        <v>0</v>
      </c>
      <c r="K20" s="2">
        <v>20.52</v>
      </c>
      <c r="L20" s="2">
        <v>0</v>
      </c>
      <c r="M20" s="2">
        <v>0</v>
      </c>
      <c r="N20" s="2">
        <v>0</v>
      </c>
      <c r="O20" s="2">
        <v>2.6676000000000002</v>
      </c>
      <c r="P20" s="2">
        <v>24.997599999999998</v>
      </c>
      <c r="R20">
        <v>3</v>
      </c>
    </row>
    <row r="21" spans="1:18" x14ac:dyDescent="0.25">
      <c r="A21" t="s">
        <v>715</v>
      </c>
      <c r="B21" t="s">
        <v>1011</v>
      </c>
      <c r="C21" t="s">
        <v>1</v>
      </c>
      <c r="D21" t="s">
        <v>0</v>
      </c>
      <c r="E21">
        <v>1298</v>
      </c>
      <c r="F21" t="s">
        <v>661</v>
      </c>
      <c r="G21" t="s">
        <v>662</v>
      </c>
      <c r="H21" s="2">
        <v>0</v>
      </c>
      <c r="I21" s="2">
        <v>0</v>
      </c>
      <c r="J21" s="2">
        <v>0</v>
      </c>
      <c r="K21" s="2">
        <v>50.44</v>
      </c>
      <c r="L21" s="2">
        <v>0</v>
      </c>
      <c r="M21" s="2">
        <v>0</v>
      </c>
      <c r="N21" s="2">
        <v>0</v>
      </c>
      <c r="O21" s="2">
        <v>6.5571999999999999</v>
      </c>
      <c r="P21" s="2">
        <v>56.997199999999999</v>
      </c>
      <c r="R21">
        <v>3</v>
      </c>
    </row>
    <row r="22" spans="1:18" x14ac:dyDescent="0.25">
      <c r="A22" t="s">
        <v>715</v>
      </c>
      <c r="B22" t="s">
        <v>1010</v>
      </c>
      <c r="C22" t="s">
        <v>1</v>
      </c>
      <c r="D22" t="s">
        <v>0</v>
      </c>
      <c r="E22">
        <v>1334</v>
      </c>
      <c r="F22" t="s">
        <v>661</v>
      </c>
      <c r="G22" t="s">
        <v>662</v>
      </c>
      <c r="H22" s="2">
        <v>0</v>
      </c>
      <c r="I22" s="2">
        <v>0</v>
      </c>
      <c r="J22" s="2">
        <v>0</v>
      </c>
      <c r="K22" s="2">
        <v>49.38</v>
      </c>
      <c r="L22" s="2">
        <v>0</v>
      </c>
      <c r="M22" s="2">
        <v>0</v>
      </c>
      <c r="N22" s="2">
        <v>0</v>
      </c>
      <c r="O22" s="2">
        <v>6.4194000000000004</v>
      </c>
      <c r="P22" s="2">
        <v>55.799400000000006</v>
      </c>
      <c r="R22">
        <v>3</v>
      </c>
    </row>
    <row r="23" spans="1:18" x14ac:dyDescent="0.25">
      <c r="A23" t="s">
        <v>715</v>
      </c>
      <c r="B23" t="s">
        <v>998</v>
      </c>
      <c r="C23" t="s">
        <v>1</v>
      </c>
      <c r="D23" t="s">
        <v>0</v>
      </c>
      <c r="E23">
        <v>4085398</v>
      </c>
      <c r="F23" t="s">
        <v>131</v>
      </c>
      <c r="G23" t="s">
        <v>88</v>
      </c>
      <c r="H23" s="2">
        <v>0</v>
      </c>
      <c r="I23" s="2">
        <v>0</v>
      </c>
      <c r="J23" s="2">
        <v>0</v>
      </c>
      <c r="K23" s="2">
        <v>8.81</v>
      </c>
      <c r="L23" s="2">
        <v>0</v>
      </c>
      <c r="M23" s="2">
        <v>0</v>
      </c>
      <c r="N23" s="2">
        <v>0</v>
      </c>
      <c r="O23" s="2">
        <v>1.1453000000000002</v>
      </c>
      <c r="P23" s="2">
        <v>9.9553000000000011</v>
      </c>
      <c r="R23">
        <v>3</v>
      </c>
    </row>
    <row r="24" spans="1:18" x14ac:dyDescent="0.25">
      <c r="A24" t="s">
        <v>715</v>
      </c>
      <c r="B24" t="s">
        <v>998</v>
      </c>
      <c r="C24" t="s">
        <v>1</v>
      </c>
      <c r="D24" t="s">
        <v>0</v>
      </c>
      <c r="E24">
        <v>1377</v>
      </c>
      <c r="F24" t="s">
        <v>661</v>
      </c>
      <c r="G24" t="s">
        <v>662</v>
      </c>
      <c r="H24" s="2">
        <v>0</v>
      </c>
      <c r="I24" s="2">
        <v>0</v>
      </c>
      <c r="J24" s="2">
        <v>0</v>
      </c>
      <c r="K24" s="2">
        <v>76.37</v>
      </c>
      <c r="L24" s="2">
        <v>0</v>
      </c>
      <c r="M24" s="2">
        <v>0</v>
      </c>
      <c r="N24" s="2">
        <v>0</v>
      </c>
      <c r="O24" s="2">
        <v>9.9281000000000006</v>
      </c>
      <c r="P24" s="2">
        <v>86.298100000000005</v>
      </c>
      <c r="R24">
        <v>3</v>
      </c>
    </row>
    <row r="25" spans="1:18" x14ac:dyDescent="0.25">
      <c r="A25" t="s">
        <v>715</v>
      </c>
      <c r="B25" t="s">
        <v>1009</v>
      </c>
      <c r="C25" t="s">
        <v>1</v>
      </c>
      <c r="D25" t="s">
        <v>0</v>
      </c>
      <c r="E25">
        <v>1406</v>
      </c>
      <c r="F25" t="s">
        <v>661</v>
      </c>
      <c r="G25" t="s">
        <v>662</v>
      </c>
      <c r="H25" s="2">
        <v>0</v>
      </c>
      <c r="I25" s="2">
        <v>0</v>
      </c>
      <c r="J25" s="2">
        <v>0</v>
      </c>
      <c r="K25" s="2">
        <v>9.1199999999999992</v>
      </c>
      <c r="L25" s="2">
        <v>0</v>
      </c>
      <c r="M25" s="2">
        <v>0</v>
      </c>
      <c r="N25" s="2">
        <v>0</v>
      </c>
      <c r="O25" s="2">
        <v>1.1856</v>
      </c>
      <c r="P25" s="2">
        <v>10.305599999999998</v>
      </c>
      <c r="R25">
        <v>3</v>
      </c>
    </row>
    <row r="26" spans="1:18" x14ac:dyDescent="0.25">
      <c r="A26" t="s">
        <v>715</v>
      </c>
      <c r="B26" t="s">
        <v>1009</v>
      </c>
      <c r="C26" t="s">
        <v>1</v>
      </c>
      <c r="D26" t="s">
        <v>0</v>
      </c>
      <c r="E26">
        <v>1405</v>
      </c>
      <c r="F26" t="s">
        <v>661</v>
      </c>
      <c r="G26" t="s">
        <v>662</v>
      </c>
      <c r="H26" s="2">
        <v>0</v>
      </c>
      <c r="I26" s="2">
        <v>0</v>
      </c>
      <c r="J26" s="2">
        <v>0</v>
      </c>
      <c r="K26" s="2">
        <v>245.09</v>
      </c>
      <c r="L26" s="2">
        <v>0</v>
      </c>
      <c r="M26" s="2">
        <v>0</v>
      </c>
      <c r="N26" s="2">
        <v>0</v>
      </c>
      <c r="O26" s="2">
        <v>31.861700000000003</v>
      </c>
      <c r="P26" s="2">
        <v>276.95170000000002</v>
      </c>
      <c r="R26">
        <v>3</v>
      </c>
    </row>
    <row r="27" spans="1:18" x14ac:dyDescent="0.25">
      <c r="A27" t="s">
        <v>715</v>
      </c>
      <c r="B27" t="s">
        <v>1009</v>
      </c>
      <c r="C27" t="s">
        <v>1</v>
      </c>
      <c r="D27" t="s">
        <v>0</v>
      </c>
      <c r="E27">
        <v>18646</v>
      </c>
      <c r="F27" t="s">
        <v>670</v>
      </c>
      <c r="G27" t="s">
        <v>255</v>
      </c>
      <c r="H27" s="2">
        <v>0.76</v>
      </c>
      <c r="I27" s="2">
        <v>0</v>
      </c>
      <c r="J27" s="2">
        <v>0</v>
      </c>
      <c r="K27" s="2">
        <v>8.18</v>
      </c>
      <c r="L27" s="2">
        <v>0</v>
      </c>
      <c r="M27" s="2">
        <v>0</v>
      </c>
      <c r="N27" s="2">
        <v>0</v>
      </c>
      <c r="O27" s="2">
        <v>1.0633999999999999</v>
      </c>
      <c r="P27" s="2">
        <v>10.003399999999999</v>
      </c>
      <c r="R27">
        <v>3</v>
      </c>
    </row>
    <row r="28" spans="1:18" x14ac:dyDescent="0.25">
      <c r="A28" t="s">
        <v>715</v>
      </c>
      <c r="B28" t="s">
        <v>997</v>
      </c>
      <c r="C28" t="s">
        <v>1</v>
      </c>
      <c r="D28" t="s">
        <v>0</v>
      </c>
      <c r="E28">
        <v>1451</v>
      </c>
      <c r="F28" t="s">
        <v>661</v>
      </c>
      <c r="G28" t="s">
        <v>662</v>
      </c>
      <c r="H28" s="2">
        <v>0</v>
      </c>
      <c r="I28" s="2">
        <v>0</v>
      </c>
      <c r="J28" s="2">
        <v>0</v>
      </c>
      <c r="K28" s="2">
        <v>17.91</v>
      </c>
      <c r="L28" s="2">
        <v>0</v>
      </c>
      <c r="M28" s="2">
        <v>0</v>
      </c>
      <c r="N28" s="2">
        <v>0</v>
      </c>
      <c r="O28" s="2">
        <v>2.3283</v>
      </c>
      <c r="P28" s="2">
        <v>20.238299999999999</v>
      </c>
      <c r="R28">
        <v>3</v>
      </c>
    </row>
    <row r="29" spans="1:18" x14ac:dyDescent="0.25">
      <c r="A29" t="s">
        <v>715</v>
      </c>
      <c r="B29" t="s">
        <v>997</v>
      </c>
      <c r="C29" t="s">
        <v>1</v>
      </c>
      <c r="D29" t="s">
        <v>0</v>
      </c>
      <c r="E29">
        <v>1430</v>
      </c>
      <c r="F29" t="s">
        <v>661</v>
      </c>
      <c r="G29" t="s">
        <v>662</v>
      </c>
      <c r="H29" s="2">
        <v>0</v>
      </c>
      <c r="I29" s="2">
        <v>0</v>
      </c>
      <c r="J29" s="2">
        <v>0</v>
      </c>
      <c r="K29" s="2">
        <v>51.8</v>
      </c>
      <c r="L29" s="2">
        <v>0</v>
      </c>
      <c r="M29" s="2">
        <v>0</v>
      </c>
      <c r="N29" s="2">
        <v>0</v>
      </c>
      <c r="O29" s="2">
        <v>6.734</v>
      </c>
      <c r="P29" s="2">
        <v>58.533999999999999</v>
      </c>
      <c r="R29">
        <v>3</v>
      </c>
    </row>
    <row r="30" spans="1:18" x14ac:dyDescent="0.25">
      <c r="A30" t="s">
        <v>715</v>
      </c>
      <c r="B30" t="s">
        <v>996</v>
      </c>
      <c r="C30" t="s">
        <v>1</v>
      </c>
      <c r="D30" t="s">
        <v>0</v>
      </c>
      <c r="E30">
        <v>3327461</v>
      </c>
      <c r="F30" t="s">
        <v>131</v>
      </c>
      <c r="G30" t="s">
        <v>88</v>
      </c>
      <c r="H30" s="2">
        <v>0</v>
      </c>
      <c r="I30" s="2">
        <v>0</v>
      </c>
      <c r="J30" s="2">
        <v>0</v>
      </c>
      <c r="K30" s="2">
        <v>66.150000000000006</v>
      </c>
      <c r="L30" s="2">
        <v>0</v>
      </c>
      <c r="M30" s="2">
        <v>0</v>
      </c>
      <c r="N30" s="2">
        <v>0</v>
      </c>
      <c r="O30" s="2">
        <v>8.5995000000000008</v>
      </c>
      <c r="P30" s="2">
        <v>74.749500000000012</v>
      </c>
      <c r="R30">
        <v>3</v>
      </c>
    </row>
    <row r="31" spans="1:18" x14ac:dyDescent="0.25">
      <c r="A31" t="s">
        <v>715</v>
      </c>
      <c r="B31" t="s">
        <v>995</v>
      </c>
      <c r="C31" t="s">
        <v>1</v>
      </c>
      <c r="D31" t="s">
        <v>0</v>
      </c>
      <c r="E31">
        <v>3326317</v>
      </c>
      <c r="F31" t="s">
        <v>131</v>
      </c>
      <c r="G31" t="s">
        <v>88</v>
      </c>
      <c r="H31" s="2">
        <v>0</v>
      </c>
      <c r="I31" s="2">
        <v>0</v>
      </c>
      <c r="J31" s="2">
        <v>0</v>
      </c>
      <c r="K31" s="2">
        <v>72.260000000000005</v>
      </c>
      <c r="L31" s="2">
        <v>0</v>
      </c>
      <c r="M31" s="2">
        <v>0</v>
      </c>
      <c r="N31" s="2">
        <v>0</v>
      </c>
      <c r="O31" s="2">
        <v>9.3938000000000006</v>
      </c>
      <c r="P31" s="2">
        <v>81.653800000000004</v>
      </c>
      <c r="R31">
        <v>3</v>
      </c>
    </row>
    <row r="32" spans="1:18" x14ac:dyDescent="0.25">
      <c r="A32" t="s">
        <v>715</v>
      </c>
      <c r="B32" t="s">
        <v>1006</v>
      </c>
      <c r="C32" t="s">
        <v>1</v>
      </c>
      <c r="D32" t="s">
        <v>0</v>
      </c>
      <c r="E32">
        <v>340647</v>
      </c>
      <c r="F32" t="s">
        <v>131</v>
      </c>
      <c r="G32" t="s">
        <v>88</v>
      </c>
      <c r="H32" s="2">
        <v>0</v>
      </c>
      <c r="I32" s="2">
        <v>0</v>
      </c>
      <c r="J32" s="2">
        <v>0</v>
      </c>
      <c r="K32" s="2">
        <v>77.430000000000007</v>
      </c>
      <c r="L32" s="2">
        <v>0</v>
      </c>
      <c r="M32" s="2">
        <v>0</v>
      </c>
      <c r="N32" s="2">
        <v>0</v>
      </c>
      <c r="O32" s="2">
        <v>10.065900000000001</v>
      </c>
      <c r="P32" s="2">
        <v>87.495900000000006</v>
      </c>
      <c r="R32">
        <v>3</v>
      </c>
    </row>
    <row r="33" spans="1:18" x14ac:dyDescent="0.25">
      <c r="A33" t="s">
        <v>715</v>
      </c>
      <c r="B33" t="s">
        <v>1006</v>
      </c>
      <c r="C33" t="s">
        <v>1</v>
      </c>
      <c r="D33" t="s">
        <v>0</v>
      </c>
      <c r="E33">
        <v>1558</v>
      </c>
      <c r="F33" t="s">
        <v>661</v>
      </c>
      <c r="G33" t="s">
        <v>662</v>
      </c>
      <c r="H33" s="2">
        <v>0</v>
      </c>
      <c r="I33" s="2">
        <v>0</v>
      </c>
      <c r="J33" s="2">
        <v>0</v>
      </c>
      <c r="K33" s="2">
        <v>14.42</v>
      </c>
      <c r="L33" s="2">
        <v>0</v>
      </c>
      <c r="M33" s="2">
        <v>0</v>
      </c>
      <c r="N33" s="2">
        <v>0</v>
      </c>
      <c r="O33" s="2">
        <v>1.8746</v>
      </c>
      <c r="P33" s="2">
        <v>16.294599999999999</v>
      </c>
      <c r="R33">
        <v>3</v>
      </c>
    </row>
    <row r="34" spans="1:18" x14ac:dyDescent="0.25">
      <c r="A34" t="s">
        <v>715</v>
      </c>
      <c r="B34" t="s">
        <v>1007</v>
      </c>
      <c r="C34" t="s">
        <v>1</v>
      </c>
      <c r="D34" t="s">
        <v>0</v>
      </c>
      <c r="E34">
        <v>20113</v>
      </c>
      <c r="F34" t="s">
        <v>670</v>
      </c>
      <c r="G34" t="s">
        <v>255</v>
      </c>
      <c r="H34" s="2">
        <v>1.45</v>
      </c>
      <c r="I34" s="2">
        <v>0</v>
      </c>
      <c r="J34" s="2">
        <v>0</v>
      </c>
      <c r="K34" s="2">
        <v>16.420000000000002</v>
      </c>
      <c r="L34" s="2">
        <v>0</v>
      </c>
      <c r="M34" s="2">
        <v>0</v>
      </c>
      <c r="N34" s="2">
        <v>0</v>
      </c>
      <c r="O34" s="2">
        <v>2.1346000000000003</v>
      </c>
      <c r="P34" s="2">
        <v>20.0046</v>
      </c>
      <c r="R34">
        <v>3</v>
      </c>
    </row>
    <row r="35" spans="1:18" x14ac:dyDescent="0.25">
      <c r="A35" t="s">
        <v>715</v>
      </c>
      <c r="B35" t="s">
        <v>1007</v>
      </c>
      <c r="C35" t="s">
        <v>1</v>
      </c>
      <c r="D35" t="s">
        <v>0</v>
      </c>
      <c r="E35">
        <v>4085968</v>
      </c>
      <c r="F35" t="s">
        <v>131</v>
      </c>
      <c r="G35" t="s">
        <v>88</v>
      </c>
      <c r="H35" s="2">
        <v>0</v>
      </c>
      <c r="I35" s="2">
        <v>0</v>
      </c>
      <c r="J35" s="2">
        <v>0</v>
      </c>
      <c r="K35" s="2">
        <v>25.04</v>
      </c>
      <c r="L35" s="2">
        <v>0</v>
      </c>
      <c r="M35" s="2">
        <v>0</v>
      </c>
      <c r="N35" s="2">
        <v>0</v>
      </c>
      <c r="O35" s="2">
        <v>3.2551999999999999</v>
      </c>
      <c r="P35" s="2">
        <v>28.295199999999998</v>
      </c>
      <c r="R35">
        <v>3</v>
      </c>
    </row>
    <row r="36" spans="1:18" x14ac:dyDescent="0.25">
      <c r="A36" t="s">
        <v>715</v>
      </c>
      <c r="B36" t="s">
        <v>1008</v>
      </c>
      <c r="C36" t="s">
        <v>1</v>
      </c>
      <c r="D36" t="s">
        <v>0</v>
      </c>
      <c r="E36">
        <v>1627</v>
      </c>
      <c r="F36" t="s">
        <v>661</v>
      </c>
      <c r="G36" t="s">
        <v>662</v>
      </c>
      <c r="H36" s="2">
        <v>0</v>
      </c>
      <c r="I36" s="2">
        <v>0</v>
      </c>
      <c r="J36" s="2">
        <v>0</v>
      </c>
      <c r="K36" s="2">
        <v>205.27</v>
      </c>
      <c r="L36" s="2">
        <v>0</v>
      </c>
      <c r="M36" s="2">
        <v>0</v>
      </c>
      <c r="N36" s="2">
        <v>0</v>
      </c>
      <c r="O36" s="2">
        <v>26.685100000000002</v>
      </c>
      <c r="P36" s="2">
        <v>231.95510000000002</v>
      </c>
      <c r="R36">
        <v>3</v>
      </c>
    </row>
    <row r="37" spans="1:18" x14ac:dyDescent="0.25">
      <c r="A37" t="s">
        <v>715</v>
      </c>
      <c r="B37" t="s">
        <v>1008</v>
      </c>
      <c r="C37" t="s">
        <v>1</v>
      </c>
      <c r="D37" t="s">
        <v>0</v>
      </c>
      <c r="E37">
        <v>20654</v>
      </c>
      <c r="F37" t="s">
        <v>670</v>
      </c>
      <c r="G37" t="s">
        <v>255</v>
      </c>
      <c r="H37" s="2">
        <v>0.78</v>
      </c>
      <c r="I37" s="2">
        <v>0</v>
      </c>
      <c r="J37" s="2">
        <v>0</v>
      </c>
      <c r="K37" s="2">
        <v>8.16</v>
      </c>
      <c r="L37" s="2">
        <v>0</v>
      </c>
      <c r="M37" s="2">
        <v>0</v>
      </c>
      <c r="N37" s="2">
        <v>0</v>
      </c>
      <c r="O37" s="2">
        <v>1.0608</v>
      </c>
      <c r="P37" s="2">
        <v>10.0008</v>
      </c>
      <c r="R37">
        <v>3</v>
      </c>
    </row>
    <row r="38" spans="1:18" x14ac:dyDescent="0.25">
      <c r="A38" t="s">
        <v>714</v>
      </c>
      <c r="B38" t="s">
        <v>978</v>
      </c>
      <c r="C38" t="s">
        <v>1</v>
      </c>
      <c r="D38" t="s">
        <v>0</v>
      </c>
      <c r="E38">
        <v>498</v>
      </c>
      <c r="F38" t="s">
        <v>661</v>
      </c>
      <c r="G38" t="s">
        <v>662</v>
      </c>
      <c r="H38" s="2">
        <v>0</v>
      </c>
      <c r="I38" s="2">
        <v>0</v>
      </c>
      <c r="J38" s="2">
        <v>0</v>
      </c>
      <c r="K38" s="2">
        <v>16.02</v>
      </c>
      <c r="L38" s="2">
        <v>0</v>
      </c>
      <c r="M38" s="2">
        <v>0</v>
      </c>
      <c r="N38" s="2">
        <v>0</v>
      </c>
      <c r="O38" s="2">
        <v>2.0826000000000002</v>
      </c>
      <c r="P38" s="2">
        <v>18.102599999999999</v>
      </c>
      <c r="R38">
        <v>3</v>
      </c>
    </row>
    <row r="39" spans="1:18" x14ac:dyDescent="0.25">
      <c r="A39" t="s">
        <v>714</v>
      </c>
      <c r="B39" t="s">
        <v>976</v>
      </c>
      <c r="C39" t="s">
        <v>1</v>
      </c>
      <c r="D39" t="s">
        <v>0</v>
      </c>
      <c r="E39">
        <v>2393138</v>
      </c>
      <c r="F39" t="s">
        <v>697</v>
      </c>
      <c r="G39" t="s">
        <v>698</v>
      </c>
      <c r="H39" s="2">
        <v>0</v>
      </c>
      <c r="I39" s="2">
        <v>0</v>
      </c>
      <c r="J39" s="2">
        <v>0</v>
      </c>
      <c r="K39" s="2">
        <v>42.45</v>
      </c>
      <c r="L39" s="2">
        <v>0</v>
      </c>
      <c r="M39" s="2">
        <v>0</v>
      </c>
      <c r="N39" s="2">
        <v>0</v>
      </c>
      <c r="O39" s="2">
        <v>5.5185000000000004</v>
      </c>
      <c r="P39" s="2">
        <v>47.968500000000006</v>
      </c>
      <c r="R39">
        <v>3</v>
      </c>
    </row>
    <row r="40" spans="1:18" x14ac:dyDescent="0.25">
      <c r="A40" t="s">
        <v>714</v>
      </c>
      <c r="B40" t="s">
        <v>977</v>
      </c>
      <c r="C40" t="s">
        <v>1</v>
      </c>
      <c r="D40" t="s">
        <v>0</v>
      </c>
      <c r="E40">
        <v>9425</v>
      </c>
      <c r="F40" t="s">
        <v>406</v>
      </c>
      <c r="G40" t="s">
        <v>96</v>
      </c>
      <c r="H40" s="2">
        <v>0</v>
      </c>
      <c r="I40" s="2">
        <v>0</v>
      </c>
      <c r="J40" s="2">
        <v>0</v>
      </c>
      <c r="K40" s="2">
        <v>3.1</v>
      </c>
      <c r="L40" s="2">
        <v>0</v>
      </c>
      <c r="M40" s="2">
        <v>0</v>
      </c>
      <c r="N40" s="2">
        <v>0</v>
      </c>
      <c r="O40" s="2">
        <v>0.40300000000000002</v>
      </c>
      <c r="P40" s="2">
        <v>3.5030000000000001</v>
      </c>
      <c r="R40">
        <v>3</v>
      </c>
    </row>
    <row r="41" spans="1:18" x14ac:dyDescent="0.25">
      <c r="A41" t="s">
        <v>714</v>
      </c>
      <c r="B41" t="s">
        <v>976</v>
      </c>
      <c r="C41" t="s">
        <v>1</v>
      </c>
      <c r="D41" t="s">
        <v>0</v>
      </c>
      <c r="E41">
        <v>516</v>
      </c>
      <c r="F41" t="s">
        <v>661</v>
      </c>
      <c r="G41" t="s">
        <v>662</v>
      </c>
      <c r="H41" s="2">
        <v>0</v>
      </c>
      <c r="I41" s="2">
        <v>0</v>
      </c>
      <c r="J41" s="2">
        <v>0</v>
      </c>
      <c r="K41" s="2">
        <v>59.07</v>
      </c>
      <c r="L41" s="2">
        <v>0</v>
      </c>
      <c r="M41" s="2">
        <v>0</v>
      </c>
      <c r="N41" s="2">
        <v>0</v>
      </c>
      <c r="O41" s="2">
        <v>7.6791</v>
      </c>
      <c r="P41" s="2">
        <v>66.749099999999999</v>
      </c>
      <c r="R41">
        <v>3</v>
      </c>
    </row>
    <row r="42" spans="1:18" x14ac:dyDescent="0.25">
      <c r="A42" t="s">
        <v>714</v>
      </c>
      <c r="B42" t="s">
        <v>976</v>
      </c>
      <c r="C42" t="s">
        <v>1</v>
      </c>
      <c r="D42" t="s">
        <v>0</v>
      </c>
      <c r="E42">
        <v>517</v>
      </c>
      <c r="F42" t="s">
        <v>661</v>
      </c>
      <c r="G42" t="s">
        <v>662</v>
      </c>
      <c r="H42" s="2">
        <v>0</v>
      </c>
      <c r="I42" s="2">
        <v>0</v>
      </c>
      <c r="J42" s="2">
        <v>0</v>
      </c>
      <c r="K42" s="2">
        <v>38.049999999999997</v>
      </c>
      <c r="L42" s="2">
        <v>0</v>
      </c>
      <c r="M42" s="2">
        <v>0</v>
      </c>
      <c r="N42" s="2">
        <v>0</v>
      </c>
      <c r="O42" s="2">
        <v>4.9464999999999995</v>
      </c>
      <c r="P42" s="2">
        <v>42.996499999999997</v>
      </c>
      <c r="R42">
        <v>3</v>
      </c>
    </row>
    <row r="43" spans="1:18" x14ac:dyDescent="0.25">
      <c r="A43" t="s">
        <v>714</v>
      </c>
      <c r="B43" t="s">
        <v>975</v>
      </c>
      <c r="C43" t="s">
        <v>1</v>
      </c>
      <c r="D43" t="s">
        <v>0</v>
      </c>
      <c r="E43">
        <v>585</v>
      </c>
      <c r="F43" t="s">
        <v>661</v>
      </c>
      <c r="G43" t="s">
        <v>662</v>
      </c>
      <c r="H43" s="2">
        <v>0</v>
      </c>
      <c r="I43" s="2">
        <v>0</v>
      </c>
      <c r="J43" s="2">
        <v>0</v>
      </c>
      <c r="K43" s="2">
        <v>11.9</v>
      </c>
      <c r="L43" s="2">
        <v>0</v>
      </c>
      <c r="M43" s="2">
        <v>0</v>
      </c>
      <c r="N43" s="2">
        <v>0</v>
      </c>
      <c r="O43" s="2">
        <v>1.5470000000000002</v>
      </c>
      <c r="P43" s="2">
        <v>13.447000000000001</v>
      </c>
      <c r="R43">
        <v>3</v>
      </c>
    </row>
    <row r="44" spans="1:18" x14ac:dyDescent="0.25">
      <c r="A44" t="s">
        <v>714</v>
      </c>
      <c r="B44" t="s">
        <v>975</v>
      </c>
      <c r="C44" t="s">
        <v>1</v>
      </c>
      <c r="D44" t="s">
        <v>0</v>
      </c>
      <c r="E44">
        <v>602</v>
      </c>
      <c r="F44" t="s">
        <v>661</v>
      </c>
      <c r="G44" t="s">
        <v>662</v>
      </c>
      <c r="H44" s="2">
        <v>0</v>
      </c>
      <c r="I44" s="2">
        <v>0</v>
      </c>
      <c r="J44" s="2">
        <v>0</v>
      </c>
      <c r="K44" s="2">
        <v>13.85</v>
      </c>
      <c r="L44" s="2">
        <v>0</v>
      </c>
      <c r="M44" s="2">
        <v>0</v>
      </c>
      <c r="N44" s="2">
        <v>0</v>
      </c>
      <c r="O44" s="2">
        <v>1.8005</v>
      </c>
      <c r="P44" s="2">
        <v>15.650499999999999</v>
      </c>
      <c r="R44">
        <v>3</v>
      </c>
    </row>
    <row r="45" spans="1:18" x14ac:dyDescent="0.25">
      <c r="A45" t="s">
        <v>714</v>
      </c>
      <c r="B45" t="s">
        <v>975</v>
      </c>
      <c r="C45" t="s">
        <v>1</v>
      </c>
      <c r="D45" t="s">
        <v>0</v>
      </c>
      <c r="E45">
        <v>11399</v>
      </c>
      <c r="F45" t="s">
        <v>670</v>
      </c>
      <c r="G45" t="s">
        <v>255</v>
      </c>
      <c r="H45" s="2">
        <v>0</v>
      </c>
      <c r="I45" s="2">
        <v>0</v>
      </c>
      <c r="J45" s="2">
        <v>0</v>
      </c>
      <c r="K45" s="2">
        <v>16.420000000000002</v>
      </c>
      <c r="L45" s="2">
        <v>0</v>
      </c>
      <c r="M45" s="2">
        <v>0</v>
      </c>
      <c r="N45" s="2">
        <v>0</v>
      </c>
      <c r="O45" s="2">
        <v>2.1346000000000003</v>
      </c>
      <c r="P45" s="2">
        <v>18.554600000000001</v>
      </c>
      <c r="R45">
        <v>3</v>
      </c>
    </row>
    <row r="46" spans="1:18" x14ac:dyDescent="0.25">
      <c r="A46" t="s">
        <v>714</v>
      </c>
      <c r="B46" t="s">
        <v>974</v>
      </c>
      <c r="C46" t="s">
        <v>1</v>
      </c>
      <c r="D46" t="s">
        <v>0</v>
      </c>
      <c r="E46">
        <v>3867676</v>
      </c>
      <c r="F46" t="s">
        <v>131</v>
      </c>
      <c r="G46" t="s">
        <v>88</v>
      </c>
      <c r="H46" s="2">
        <v>0</v>
      </c>
      <c r="I46" s="2">
        <v>0</v>
      </c>
      <c r="J46" s="2">
        <v>0</v>
      </c>
      <c r="K46" s="2">
        <v>137.65</v>
      </c>
      <c r="L46" s="2">
        <v>0</v>
      </c>
      <c r="M46" s="2">
        <v>0</v>
      </c>
      <c r="N46" s="2">
        <v>0</v>
      </c>
      <c r="O46" s="2">
        <v>17.894500000000001</v>
      </c>
      <c r="P46" s="2">
        <v>155.5445</v>
      </c>
      <c r="R46">
        <v>3</v>
      </c>
    </row>
    <row r="47" spans="1:18" x14ac:dyDescent="0.25">
      <c r="A47" t="s">
        <v>714</v>
      </c>
      <c r="B47" t="s">
        <v>973</v>
      </c>
      <c r="C47" t="s">
        <v>1</v>
      </c>
      <c r="D47" t="s">
        <v>0</v>
      </c>
      <c r="E47">
        <v>632</v>
      </c>
      <c r="F47" t="s">
        <v>661</v>
      </c>
      <c r="G47" t="s">
        <v>662</v>
      </c>
      <c r="H47" s="2">
        <v>0</v>
      </c>
      <c r="I47" s="2">
        <v>0</v>
      </c>
      <c r="J47" s="2">
        <v>0</v>
      </c>
      <c r="K47" s="2">
        <v>52.83</v>
      </c>
      <c r="L47" s="2">
        <v>0</v>
      </c>
      <c r="M47" s="2">
        <v>0</v>
      </c>
      <c r="N47" s="2">
        <v>0</v>
      </c>
      <c r="O47" s="2">
        <v>6.8678999999999997</v>
      </c>
      <c r="P47" s="2">
        <v>59.697899999999997</v>
      </c>
      <c r="R47">
        <v>3</v>
      </c>
    </row>
    <row r="48" spans="1:18" x14ac:dyDescent="0.25">
      <c r="A48" t="s">
        <v>714</v>
      </c>
      <c r="B48" t="s">
        <v>972</v>
      </c>
      <c r="C48" t="s">
        <v>1</v>
      </c>
      <c r="D48" t="s">
        <v>0</v>
      </c>
      <c r="E48">
        <v>949</v>
      </c>
      <c r="F48" t="s">
        <v>964</v>
      </c>
      <c r="G48" t="s">
        <v>205</v>
      </c>
      <c r="H48" s="2">
        <v>0</v>
      </c>
      <c r="I48" s="2">
        <v>0</v>
      </c>
      <c r="J48" s="2">
        <v>0</v>
      </c>
      <c r="K48" s="2">
        <v>300.88</v>
      </c>
      <c r="L48" s="2">
        <v>0</v>
      </c>
      <c r="M48" s="2">
        <v>0</v>
      </c>
      <c r="N48" s="2">
        <v>0</v>
      </c>
      <c r="O48" s="2">
        <v>39.114400000000003</v>
      </c>
      <c r="P48" s="2">
        <v>339.99439999999998</v>
      </c>
      <c r="R48">
        <v>3</v>
      </c>
    </row>
    <row r="49" spans="1:18" x14ac:dyDescent="0.25">
      <c r="A49" t="s">
        <v>714</v>
      </c>
      <c r="B49" t="s">
        <v>972</v>
      </c>
      <c r="C49" t="s">
        <v>1</v>
      </c>
      <c r="D49" t="s">
        <v>0</v>
      </c>
      <c r="E49">
        <v>68</v>
      </c>
      <c r="F49" t="s">
        <v>970</v>
      </c>
      <c r="G49" t="s">
        <v>971</v>
      </c>
      <c r="H49" s="2">
        <v>0</v>
      </c>
      <c r="I49" s="2">
        <v>0</v>
      </c>
      <c r="J49" s="2">
        <v>0</v>
      </c>
      <c r="K49" s="2">
        <v>880.91</v>
      </c>
      <c r="L49" s="2">
        <v>0</v>
      </c>
      <c r="M49" s="2">
        <v>0</v>
      </c>
      <c r="N49" s="2">
        <v>0</v>
      </c>
      <c r="O49" s="2">
        <v>114.5183</v>
      </c>
      <c r="P49" s="2">
        <v>995.42829999999992</v>
      </c>
      <c r="R49">
        <v>3</v>
      </c>
    </row>
    <row r="50" spans="1:18" x14ac:dyDescent="0.25">
      <c r="A50" t="s">
        <v>714</v>
      </c>
      <c r="B50" t="s">
        <v>969</v>
      </c>
      <c r="C50" t="s">
        <v>1</v>
      </c>
      <c r="D50" t="s">
        <v>0</v>
      </c>
      <c r="E50">
        <v>69</v>
      </c>
      <c r="F50" t="s">
        <v>970</v>
      </c>
      <c r="G50" t="s">
        <v>971</v>
      </c>
      <c r="H50" s="2">
        <v>0</v>
      </c>
      <c r="I50" s="2">
        <v>0</v>
      </c>
      <c r="J50" s="2">
        <v>0</v>
      </c>
      <c r="K50" s="2">
        <v>587.28</v>
      </c>
      <c r="L50" s="2">
        <v>0</v>
      </c>
      <c r="M50" s="2">
        <v>0</v>
      </c>
      <c r="N50" s="2">
        <v>0</v>
      </c>
      <c r="O50" s="2">
        <v>76.346400000000003</v>
      </c>
      <c r="P50" s="2">
        <v>663.62639999999999</v>
      </c>
      <c r="R50">
        <v>3</v>
      </c>
    </row>
    <row r="51" spans="1:18" x14ac:dyDescent="0.25">
      <c r="A51" t="s">
        <v>714</v>
      </c>
      <c r="B51" t="s">
        <v>969</v>
      </c>
      <c r="C51" t="s">
        <v>1</v>
      </c>
      <c r="D51" t="s">
        <v>0</v>
      </c>
      <c r="E51">
        <v>678</v>
      </c>
      <c r="F51" t="s">
        <v>661</v>
      </c>
      <c r="G51" t="s">
        <v>662</v>
      </c>
      <c r="H51" s="2">
        <v>0</v>
      </c>
      <c r="I51" s="2">
        <v>0</v>
      </c>
      <c r="J51" s="2">
        <v>0</v>
      </c>
      <c r="K51" s="2">
        <v>40.44</v>
      </c>
      <c r="L51" s="2">
        <v>0</v>
      </c>
      <c r="M51" s="2">
        <v>0</v>
      </c>
      <c r="N51" s="2">
        <v>0</v>
      </c>
      <c r="O51" s="2">
        <v>5.2572000000000001</v>
      </c>
      <c r="P51" s="2">
        <v>45.697199999999995</v>
      </c>
      <c r="R51">
        <v>3</v>
      </c>
    </row>
    <row r="52" spans="1:18" x14ac:dyDescent="0.25">
      <c r="A52" t="s">
        <v>714</v>
      </c>
      <c r="B52" t="s">
        <v>968</v>
      </c>
      <c r="C52" t="s">
        <v>1</v>
      </c>
      <c r="D52" t="s">
        <v>0</v>
      </c>
      <c r="E52">
        <v>2651783</v>
      </c>
      <c r="F52" t="s">
        <v>697</v>
      </c>
      <c r="G52" t="s">
        <v>698</v>
      </c>
      <c r="H52" s="2">
        <v>0</v>
      </c>
      <c r="I52" s="2">
        <v>0</v>
      </c>
      <c r="J52" s="2">
        <v>0</v>
      </c>
      <c r="K52" s="2">
        <v>33.61</v>
      </c>
      <c r="L52" s="2">
        <v>0</v>
      </c>
      <c r="M52" s="2">
        <v>0</v>
      </c>
      <c r="N52" s="2">
        <v>0</v>
      </c>
      <c r="O52" s="2">
        <v>4.3693</v>
      </c>
      <c r="P52" s="2">
        <v>37.979300000000002</v>
      </c>
      <c r="R52">
        <v>3</v>
      </c>
    </row>
    <row r="53" spans="1:18" x14ac:dyDescent="0.25">
      <c r="A53" t="s">
        <v>714</v>
      </c>
      <c r="B53" t="s">
        <v>967</v>
      </c>
      <c r="C53" t="s">
        <v>1</v>
      </c>
      <c r="D53" t="s">
        <v>0</v>
      </c>
      <c r="E53">
        <v>3603968</v>
      </c>
      <c r="F53" t="s">
        <v>131</v>
      </c>
      <c r="G53" t="s">
        <v>88</v>
      </c>
      <c r="H53" s="2">
        <v>0</v>
      </c>
      <c r="I53" s="2">
        <v>0</v>
      </c>
      <c r="J53" s="2">
        <v>0</v>
      </c>
      <c r="K53" s="2">
        <v>51.86</v>
      </c>
      <c r="L53" s="2">
        <v>0</v>
      </c>
      <c r="M53" s="2">
        <v>0</v>
      </c>
      <c r="N53" s="2">
        <v>0</v>
      </c>
      <c r="O53" s="2">
        <v>6.7418000000000005</v>
      </c>
      <c r="P53" s="2">
        <v>58.601799999999997</v>
      </c>
      <c r="R53">
        <v>3</v>
      </c>
    </row>
    <row r="54" spans="1:18" x14ac:dyDescent="0.25">
      <c r="A54" t="s">
        <v>714</v>
      </c>
      <c r="B54" t="s">
        <v>967</v>
      </c>
      <c r="C54" t="s">
        <v>1</v>
      </c>
      <c r="D54" t="s">
        <v>0</v>
      </c>
      <c r="E54">
        <v>722</v>
      </c>
      <c r="F54" t="s">
        <v>661</v>
      </c>
      <c r="G54" t="s">
        <v>662</v>
      </c>
      <c r="H54" s="2">
        <v>0</v>
      </c>
      <c r="I54" s="2">
        <v>0</v>
      </c>
      <c r="J54" s="2">
        <v>0</v>
      </c>
      <c r="K54" s="2">
        <v>21.74</v>
      </c>
      <c r="L54" s="2">
        <v>0</v>
      </c>
      <c r="M54" s="2">
        <v>0</v>
      </c>
      <c r="N54" s="2">
        <v>0</v>
      </c>
      <c r="O54" s="2">
        <v>2.8262</v>
      </c>
      <c r="P54" s="2">
        <v>24.566199999999998</v>
      </c>
      <c r="R54">
        <v>3</v>
      </c>
    </row>
    <row r="55" spans="1:18" x14ac:dyDescent="0.25">
      <c r="A55" t="s">
        <v>714</v>
      </c>
      <c r="B55" t="s">
        <v>966</v>
      </c>
      <c r="C55" t="s">
        <v>1</v>
      </c>
      <c r="D55" t="s">
        <v>0</v>
      </c>
      <c r="E55">
        <v>760</v>
      </c>
      <c r="F55" t="s">
        <v>661</v>
      </c>
      <c r="G55" t="s">
        <v>662</v>
      </c>
      <c r="H55" s="2">
        <v>0</v>
      </c>
      <c r="I55" s="2">
        <v>0</v>
      </c>
      <c r="J55" s="2">
        <v>0</v>
      </c>
      <c r="K55" s="2">
        <v>27.3</v>
      </c>
      <c r="L55" s="2">
        <v>0</v>
      </c>
      <c r="M55" s="2">
        <v>0</v>
      </c>
      <c r="N55" s="2">
        <v>0</v>
      </c>
      <c r="O55" s="2">
        <v>3.5490000000000004</v>
      </c>
      <c r="P55" s="2">
        <v>30.849</v>
      </c>
      <c r="R55">
        <v>3</v>
      </c>
    </row>
    <row r="56" spans="1:18" x14ac:dyDescent="0.25">
      <c r="A56" t="s">
        <v>714</v>
      </c>
      <c r="B56" t="s">
        <v>966</v>
      </c>
      <c r="C56" t="s">
        <v>1</v>
      </c>
      <c r="D56" t="s">
        <v>0</v>
      </c>
      <c r="E56">
        <v>181</v>
      </c>
      <c r="F56" t="s">
        <v>769</v>
      </c>
      <c r="G56" t="s">
        <v>770</v>
      </c>
      <c r="H56" s="2">
        <v>0</v>
      </c>
      <c r="I56" s="2">
        <v>0</v>
      </c>
      <c r="J56" s="2">
        <v>0</v>
      </c>
      <c r="K56" s="2">
        <v>287.61</v>
      </c>
      <c r="L56" s="2">
        <v>0</v>
      </c>
      <c r="M56" s="2">
        <v>0</v>
      </c>
      <c r="N56" s="2">
        <v>0</v>
      </c>
      <c r="O56" s="2">
        <v>37.389300000000006</v>
      </c>
      <c r="P56" s="2">
        <v>324.99930000000001</v>
      </c>
      <c r="R56">
        <v>3</v>
      </c>
    </row>
    <row r="57" spans="1:18" x14ac:dyDescent="0.25">
      <c r="A57" t="s">
        <v>714</v>
      </c>
      <c r="B57" t="s">
        <v>965</v>
      </c>
      <c r="C57" t="s">
        <v>1</v>
      </c>
      <c r="D57" t="s">
        <v>0</v>
      </c>
      <c r="E57">
        <v>777</v>
      </c>
      <c r="F57" t="s">
        <v>661</v>
      </c>
      <c r="G57" t="s">
        <v>662</v>
      </c>
      <c r="H57" s="2">
        <v>0</v>
      </c>
      <c r="I57" s="2">
        <v>0</v>
      </c>
      <c r="J57" s="2">
        <v>0</v>
      </c>
      <c r="K57" s="2">
        <v>10.18</v>
      </c>
      <c r="L57" s="2">
        <v>0</v>
      </c>
      <c r="M57" s="2">
        <v>0</v>
      </c>
      <c r="N57" s="2">
        <v>0</v>
      </c>
      <c r="O57" s="2">
        <v>1.3233999999999999</v>
      </c>
      <c r="P57" s="2">
        <v>11.503399999999999</v>
      </c>
      <c r="R57">
        <v>3</v>
      </c>
    </row>
    <row r="58" spans="1:18" x14ac:dyDescent="0.25">
      <c r="A58" t="s">
        <v>714</v>
      </c>
      <c r="B58" t="s">
        <v>965</v>
      </c>
      <c r="C58" t="s">
        <v>1</v>
      </c>
      <c r="D58" t="s">
        <v>0</v>
      </c>
      <c r="E58">
        <v>14503</v>
      </c>
      <c r="F58" t="s">
        <v>392</v>
      </c>
      <c r="G58" t="s">
        <v>393</v>
      </c>
      <c r="H58" s="2">
        <v>0</v>
      </c>
      <c r="I58" s="2">
        <v>0</v>
      </c>
      <c r="J58" s="2">
        <v>0</v>
      </c>
      <c r="K58" s="2">
        <v>383.62</v>
      </c>
      <c r="L58" s="2">
        <v>0</v>
      </c>
      <c r="M58" s="2">
        <v>0</v>
      </c>
      <c r="N58" s="2">
        <v>0</v>
      </c>
      <c r="O58" s="2">
        <v>49.870600000000003</v>
      </c>
      <c r="P58" s="2">
        <v>433.49060000000003</v>
      </c>
      <c r="R58">
        <v>3</v>
      </c>
    </row>
    <row r="59" spans="1:18" x14ac:dyDescent="0.25">
      <c r="A59" t="s">
        <v>714</v>
      </c>
      <c r="B59" t="s">
        <v>963</v>
      </c>
      <c r="C59" t="s">
        <v>1</v>
      </c>
      <c r="D59" t="s">
        <v>0</v>
      </c>
      <c r="E59">
        <v>112688</v>
      </c>
      <c r="F59" t="s">
        <v>471</v>
      </c>
      <c r="G59" t="s">
        <v>472</v>
      </c>
      <c r="H59" s="2">
        <v>0</v>
      </c>
      <c r="I59" s="2">
        <v>0</v>
      </c>
      <c r="J59" s="2">
        <v>0</v>
      </c>
      <c r="K59" s="2">
        <v>44.25</v>
      </c>
      <c r="L59" s="2">
        <v>0</v>
      </c>
      <c r="M59" s="2">
        <v>0</v>
      </c>
      <c r="N59" s="2">
        <v>0</v>
      </c>
      <c r="O59" s="2">
        <v>5.7525000000000004</v>
      </c>
      <c r="P59" s="2">
        <v>50.002499999999998</v>
      </c>
      <c r="R59">
        <v>3</v>
      </c>
    </row>
    <row r="60" spans="1:18" x14ac:dyDescent="0.25">
      <c r="A60" t="s">
        <v>714</v>
      </c>
      <c r="B60" t="s">
        <v>963</v>
      </c>
      <c r="C60" t="s">
        <v>1</v>
      </c>
      <c r="D60" t="s">
        <v>0</v>
      </c>
      <c r="E60">
        <v>1056</v>
      </c>
      <c r="F60" t="s">
        <v>964</v>
      </c>
      <c r="G60" t="s">
        <v>205</v>
      </c>
      <c r="H60" s="2">
        <v>0</v>
      </c>
      <c r="I60" s="2">
        <v>0</v>
      </c>
      <c r="J60" s="2">
        <v>0</v>
      </c>
      <c r="K60" s="2">
        <v>362.83</v>
      </c>
      <c r="L60" s="2">
        <v>0</v>
      </c>
      <c r="M60" s="2">
        <v>0</v>
      </c>
      <c r="N60" s="2">
        <v>0</v>
      </c>
      <c r="O60" s="2">
        <v>47.167900000000003</v>
      </c>
      <c r="P60" s="2">
        <v>409.99789999999996</v>
      </c>
      <c r="R60">
        <v>3</v>
      </c>
    </row>
    <row r="61" spans="1:18" x14ac:dyDescent="0.25">
      <c r="A61" t="s">
        <v>714</v>
      </c>
      <c r="B61" t="s">
        <v>963</v>
      </c>
      <c r="C61" t="s">
        <v>1</v>
      </c>
      <c r="D61" t="s">
        <v>0</v>
      </c>
      <c r="E61">
        <v>790</v>
      </c>
      <c r="F61" t="s">
        <v>661</v>
      </c>
      <c r="G61" t="s">
        <v>662</v>
      </c>
      <c r="H61" s="2">
        <v>0</v>
      </c>
      <c r="I61" s="2">
        <v>0</v>
      </c>
      <c r="J61" s="2">
        <v>0</v>
      </c>
      <c r="K61" s="2">
        <v>71.739999999999995</v>
      </c>
      <c r="L61" s="2">
        <v>0</v>
      </c>
      <c r="M61" s="2">
        <v>0</v>
      </c>
      <c r="N61" s="2">
        <v>0</v>
      </c>
      <c r="O61" s="2">
        <v>9.3262</v>
      </c>
      <c r="P61" s="2">
        <v>81.066199999999995</v>
      </c>
      <c r="R61">
        <v>3</v>
      </c>
    </row>
    <row r="62" spans="1:18" x14ac:dyDescent="0.25">
      <c r="A62" t="s">
        <v>714</v>
      </c>
      <c r="B62" t="s">
        <v>963</v>
      </c>
      <c r="C62" t="s">
        <v>1</v>
      </c>
      <c r="D62" t="s">
        <v>0</v>
      </c>
      <c r="E62">
        <v>791</v>
      </c>
      <c r="F62" t="s">
        <v>661</v>
      </c>
      <c r="G62" t="s">
        <v>662</v>
      </c>
      <c r="H62" s="2">
        <v>0</v>
      </c>
      <c r="I62" s="2">
        <v>0</v>
      </c>
      <c r="J62" s="2">
        <v>0</v>
      </c>
      <c r="K62" s="2">
        <v>79.19</v>
      </c>
      <c r="L62" s="2">
        <v>0</v>
      </c>
      <c r="M62" s="2">
        <v>0</v>
      </c>
      <c r="N62" s="2">
        <v>0</v>
      </c>
      <c r="O62" s="2">
        <v>10.294700000000001</v>
      </c>
      <c r="P62" s="2">
        <v>89.484700000000004</v>
      </c>
      <c r="R62">
        <v>3</v>
      </c>
    </row>
    <row r="63" spans="1:18" x14ac:dyDescent="0.25">
      <c r="A63" t="s">
        <v>714</v>
      </c>
      <c r="B63" t="s">
        <v>963</v>
      </c>
      <c r="C63" t="s">
        <v>1</v>
      </c>
      <c r="D63" t="s">
        <v>0</v>
      </c>
      <c r="E63">
        <v>820</v>
      </c>
      <c r="F63" t="s">
        <v>661</v>
      </c>
      <c r="G63" t="s">
        <v>662</v>
      </c>
      <c r="H63" s="2">
        <v>0</v>
      </c>
      <c r="I63" s="2">
        <v>0</v>
      </c>
      <c r="J63" s="2">
        <v>0</v>
      </c>
      <c r="K63" s="2">
        <v>19.420000000000002</v>
      </c>
      <c r="L63" s="2">
        <v>0</v>
      </c>
      <c r="M63" s="2">
        <v>0</v>
      </c>
      <c r="N63" s="2">
        <v>0</v>
      </c>
      <c r="O63" s="2">
        <v>2.5246000000000004</v>
      </c>
      <c r="P63" s="2">
        <v>21.944600000000001</v>
      </c>
      <c r="R63">
        <v>3</v>
      </c>
    </row>
    <row r="64" spans="1:18" x14ac:dyDescent="0.25">
      <c r="A64" t="s">
        <v>714</v>
      </c>
      <c r="B64" t="s">
        <v>962</v>
      </c>
      <c r="C64" t="s">
        <v>1</v>
      </c>
      <c r="D64" t="s">
        <v>0</v>
      </c>
      <c r="E64">
        <v>832</v>
      </c>
      <c r="F64" t="s">
        <v>661</v>
      </c>
      <c r="G64" t="s">
        <v>662</v>
      </c>
      <c r="H64" s="2">
        <v>0</v>
      </c>
      <c r="I64" s="2">
        <v>0</v>
      </c>
      <c r="J64" s="2">
        <v>0</v>
      </c>
      <c r="K64" s="2">
        <v>52.57</v>
      </c>
      <c r="L64" s="2">
        <v>0</v>
      </c>
      <c r="M64" s="2">
        <v>0</v>
      </c>
      <c r="N64" s="2">
        <v>0</v>
      </c>
      <c r="O64" s="2">
        <v>6.8341000000000003</v>
      </c>
      <c r="P64" s="2">
        <v>59.4041</v>
      </c>
      <c r="R64">
        <v>3</v>
      </c>
    </row>
    <row r="65" spans="1:18" x14ac:dyDescent="0.25">
      <c r="A65" t="s">
        <v>714</v>
      </c>
      <c r="B65" t="s">
        <v>961</v>
      </c>
      <c r="C65" t="s">
        <v>1</v>
      </c>
      <c r="D65" t="s">
        <v>0</v>
      </c>
      <c r="E65">
        <v>851</v>
      </c>
      <c r="F65" t="s">
        <v>661</v>
      </c>
      <c r="G65" t="s">
        <v>662</v>
      </c>
      <c r="H65" s="2">
        <v>0</v>
      </c>
      <c r="I65" s="2">
        <v>0</v>
      </c>
      <c r="J65" s="2">
        <v>0</v>
      </c>
      <c r="K65" s="2">
        <v>21.37</v>
      </c>
      <c r="L65" s="2">
        <v>0</v>
      </c>
      <c r="M65" s="2">
        <v>0</v>
      </c>
      <c r="N65" s="2">
        <v>0</v>
      </c>
      <c r="O65" s="2">
        <v>2.7781000000000002</v>
      </c>
      <c r="P65" s="2">
        <v>24.148099999999999</v>
      </c>
      <c r="R65">
        <v>3</v>
      </c>
    </row>
    <row r="66" spans="1:18" x14ac:dyDescent="0.25">
      <c r="A66" t="s">
        <v>714</v>
      </c>
      <c r="B66" t="s">
        <v>960</v>
      </c>
      <c r="C66" t="s">
        <v>1</v>
      </c>
      <c r="D66" t="s">
        <v>0</v>
      </c>
      <c r="E66">
        <v>861</v>
      </c>
      <c r="F66" t="s">
        <v>661</v>
      </c>
      <c r="G66" t="s">
        <v>662</v>
      </c>
      <c r="H66" s="2">
        <v>0</v>
      </c>
      <c r="I66" s="2">
        <v>0</v>
      </c>
      <c r="J66" s="2">
        <v>0</v>
      </c>
      <c r="K66" s="2">
        <v>152.59</v>
      </c>
      <c r="L66" s="2">
        <v>0</v>
      </c>
      <c r="M66" s="2">
        <v>0</v>
      </c>
      <c r="N66" s="2">
        <v>0</v>
      </c>
      <c r="O66" s="2">
        <v>19.8367</v>
      </c>
      <c r="P66" s="2">
        <v>172.42670000000001</v>
      </c>
      <c r="R66">
        <v>3</v>
      </c>
    </row>
    <row r="67" spans="1:18" x14ac:dyDescent="0.25">
      <c r="A67" t="s">
        <v>714</v>
      </c>
      <c r="B67" t="s">
        <v>959</v>
      </c>
      <c r="C67" t="s">
        <v>1</v>
      </c>
      <c r="D67" t="s">
        <v>0</v>
      </c>
      <c r="E67">
        <v>892</v>
      </c>
      <c r="F67" t="s">
        <v>661</v>
      </c>
      <c r="G67" t="s">
        <v>662</v>
      </c>
      <c r="H67" s="2">
        <v>0</v>
      </c>
      <c r="I67" s="2">
        <v>0</v>
      </c>
      <c r="J67" s="2">
        <v>0</v>
      </c>
      <c r="K67" s="2">
        <v>40.97</v>
      </c>
      <c r="L67" s="2">
        <v>0</v>
      </c>
      <c r="M67" s="2">
        <v>0</v>
      </c>
      <c r="N67" s="2">
        <v>0</v>
      </c>
      <c r="O67" s="2">
        <v>5.3261000000000003</v>
      </c>
      <c r="P67" s="2">
        <v>46.296099999999996</v>
      </c>
      <c r="R67">
        <v>3</v>
      </c>
    </row>
    <row r="68" spans="1:18" x14ac:dyDescent="0.25">
      <c r="A68" t="s">
        <v>714</v>
      </c>
      <c r="B68" t="s">
        <v>959</v>
      </c>
      <c r="C68" t="s">
        <v>1</v>
      </c>
      <c r="D68" t="s">
        <v>0</v>
      </c>
      <c r="E68">
        <v>893</v>
      </c>
      <c r="F68" t="s">
        <v>661</v>
      </c>
      <c r="G68" t="s">
        <v>662</v>
      </c>
      <c r="H68" s="2">
        <v>0</v>
      </c>
      <c r="I68" s="2">
        <v>0</v>
      </c>
      <c r="J68" s="2">
        <v>0</v>
      </c>
      <c r="K68" s="2">
        <v>37.79</v>
      </c>
      <c r="L68" s="2">
        <v>0</v>
      </c>
      <c r="M68" s="2">
        <v>0</v>
      </c>
      <c r="N68" s="2">
        <v>0</v>
      </c>
      <c r="O68" s="2">
        <v>4.9127000000000001</v>
      </c>
      <c r="P68" s="2">
        <v>42.7027</v>
      </c>
      <c r="R68">
        <v>3</v>
      </c>
    </row>
    <row r="69" spans="1:18" x14ac:dyDescent="0.25">
      <c r="A69" t="s">
        <v>714</v>
      </c>
      <c r="B69" t="s">
        <v>958</v>
      </c>
      <c r="C69" t="s">
        <v>1</v>
      </c>
      <c r="D69" t="s">
        <v>0</v>
      </c>
      <c r="E69">
        <v>942</v>
      </c>
      <c r="F69" t="s">
        <v>661</v>
      </c>
      <c r="G69" t="s">
        <v>662</v>
      </c>
      <c r="H69" s="2">
        <v>0</v>
      </c>
      <c r="I69" s="2">
        <v>0</v>
      </c>
      <c r="J69" s="2">
        <v>0</v>
      </c>
      <c r="K69" s="2">
        <v>40.619999999999997</v>
      </c>
      <c r="L69" s="2">
        <v>0</v>
      </c>
      <c r="M69" s="2">
        <v>0</v>
      </c>
      <c r="N69" s="2">
        <v>0</v>
      </c>
      <c r="O69" s="2">
        <v>5.2805999999999997</v>
      </c>
      <c r="P69" s="2">
        <v>45.900599999999997</v>
      </c>
      <c r="R69">
        <v>3</v>
      </c>
    </row>
    <row r="70" spans="1:18" x14ac:dyDescent="0.25">
      <c r="A70" t="s">
        <v>714</v>
      </c>
      <c r="B70" t="s">
        <v>958</v>
      </c>
      <c r="C70" t="s">
        <v>1</v>
      </c>
      <c r="D70" t="s">
        <v>0</v>
      </c>
      <c r="E70">
        <v>943</v>
      </c>
      <c r="F70" t="s">
        <v>661</v>
      </c>
      <c r="G70" t="s">
        <v>662</v>
      </c>
      <c r="H70" s="2">
        <v>0</v>
      </c>
      <c r="I70" s="2">
        <v>0</v>
      </c>
      <c r="J70" s="2">
        <v>0</v>
      </c>
      <c r="K70" s="2">
        <v>20.71</v>
      </c>
      <c r="L70" s="2">
        <v>0</v>
      </c>
      <c r="M70" s="2">
        <v>0</v>
      </c>
      <c r="N70" s="2">
        <v>0</v>
      </c>
      <c r="O70" s="2">
        <v>2.6923000000000004</v>
      </c>
      <c r="P70" s="2">
        <v>23.4023</v>
      </c>
      <c r="R70">
        <v>3</v>
      </c>
    </row>
    <row r="71" spans="1:18" x14ac:dyDescent="0.25">
      <c r="A71" t="s">
        <v>714</v>
      </c>
      <c r="B71" t="s">
        <v>957</v>
      </c>
      <c r="C71" t="s">
        <v>1</v>
      </c>
      <c r="D71" t="s">
        <v>0</v>
      </c>
      <c r="E71">
        <v>984</v>
      </c>
      <c r="F71" t="s">
        <v>661</v>
      </c>
      <c r="G71" t="s">
        <v>662</v>
      </c>
      <c r="H71" s="2">
        <v>0</v>
      </c>
      <c r="I71" s="2">
        <v>0</v>
      </c>
      <c r="J71" s="2">
        <v>0</v>
      </c>
      <c r="K71" s="2">
        <v>4.42</v>
      </c>
      <c r="L71" s="2">
        <v>0</v>
      </c>
      <c r="M71" s="2">
        <v>0</v>
      </c>
      <c r="N71" s="2">
        <v>0</v>
      </c>
      <c r="O71" s="2">
        <v>0.5746</v>
      </c>
      <c r="P71" s="2">
        <v>4.9946000000000002</v>
      </c>
      <c r="R71">
        <v>3</v>
      </c>
    </row>
    <row r="72" spans="1:18" x14ac:dyDescent="0.25">
      <c r="A72" t="s">
        <v>714</v>
      </c>
      <c r="B72" t="s">
        <v>956</v>
      </c>
      <c r="C72" t="s">
        <v>1</v>
      </c>
      <c r="D72" t="s">
        <v>0</v>
      </c>
      <c r="E72">
        <v>1006</v>
      </c>
      <c r="F72" t="s">
        <v>661</v>
      </c>
      <c r="G72" t="s">
        <v>662</v>
      </c>
      <c r="H72" s="2">
        <v>0</v>
      </c>
      <c r="I72" s="2">
        <v>0</v>
      </c>
      <c r="J72" s="2">
        <v>0</v>
      </c>
      <c r="K72" s="2">
        <v>16.190000000000001</v>
      </c>
      <c r="L72" s="2">
        <v>0</v>
      </c>
      <c r="M72" s="2">
        <v>0</v>
      </c>
      <c r="N72" s="2">
        <v>0</v>
      </c>
      <c r="O72" s="2">
        <v>2.1047000000000002</v>
      </c>
      <c r="P72" s="2">
        <v>18.294700000000002</v>
      </c>
      <c r="R72">
        <v>3</v>
      </c>
    </row>
    <row r="73" spans="1:18" x14ac:dyDescent="0.25">
      <c r="A73" t="s">
        <v>714</v>
      </c>
      <c r="B73" t="s">
        <v>956</v>
      </c>
      <c r="C73" t="s">
        <v>1</v>
      </c>
      <c r="D73" t="s">
        <v>0</v>
      </c>
      <c r="E73">
        <v>1015</v>
      </c>
      <c r="F73" t="s">
        <v>661</v>
      </c>
      <c r="G73" t="s">
        <v>662</v>
      </c>
      <c r="H73" s="2">
        <v>0</v>
      </c>
      <c r="I73" s="2">
        <v>0</v>
      </c>
      <c r="J73" s="2">
        <v>0</v>
      </c>
      <c r="K73" s="2">
        <v>16.190000000000001</v>
      </c>
      <c r="L73" s="2">
        <v>0</v>
      </c>
      <c r="M73" s="2">
        <v>0</v>
      </c>
      <c r="N73" s="2">
        <v>0</v>
      </c>
      <c r="O73" s="2">
        <v>2.1047000000000002</v>
      </c>
      <c r="P73" s="2">
        <v>18.294700000000002</v>
      </c>
      <c r="R73">
        <v>3</v>
      </c>
    </row>
    <row r="74" spans="1:18" x14ac:dyDescent="0.25">
      <c r="A74" t="s">
        <v>714</v>
      </c>
      <c r="B74" t="s">
        <v>955</v>
      </c>
      <c r="C74" t="s">
        <v>1</v>
      </c>
      <c r="D74" t="s">
        <v>0</v>
      </c>
      <c r="E74">
        <v>1058</v>
      </c>
      <c r="F74" t="s">
        <v>661</v>
      </c>
      <c r="G74" t="s">
        <v>662</v>
      </c>
      <c r="H74" s="2">
        <v>0</v>
      </c>
      <c r="I74" s="2">
        <v>0</v>
      </c>
      <c r="J74" s="2">
        <v>0</v>
      </c>
      <c r="K74" s="2">
        <v>3.67</v>
      </c>
      <c r="L74" s="2">
        <v>0</v>
      </c>
      <c r="M74" s="2">
        <v>0</v>
      </c>
      <c r="N74" s="2">
        <v>0</v>
      </c>
      <c r="O74" s="2">
        <v>0.47710000000000002</v>
      </c>
      <c r="P74" s="2">
        <v>4.1471</v>
      </c>
      <c r="R74">
        <v>3</v>
      </c>
    </row>
    <row r="75" spans="1:18" x14ac:dyDescent="0.25">
      <c r="A75" t="s">
        <v>713</v>
      </c>
      <c r="B75" t="s">
        <v>951</v>
      </c>
      <c r="C75" t="s">
        <v>1</v>
      </c>
      <c r="D75" t="s">
        <v>0</v>
      </c>
      <c r="E75">
        <v>5310</v>
      </c>
      <c r="F75" t="s">
        <v>670</v>
      </c>
      <c r="G75" t="s">
        <v>255</v>
      </c>
      <c r="H75" s="2">
        <v>0</v>
      </c>
      <c r="I75" s="2">
        <v>0</v>
      </c>
      <c r="J75" s="2">
        <v>0</v>
      </c>
      <c r="K75" s="2">
        <v>16.420000000000002</v>
      </c>
      <c r="L75" s="2">
        <v>0</v>
      </c>
      <c r="M75" s="2">
        <v>0</v>
      </c>
      <c r="N75" s="2">
        <v>0</v>
      </c>
      <c r="O75" s="2">
        <v>2.1346000000000003</v>
      </c>
      <c r="P75" s="2">
        <v>18.554600000000001</v>
      </c>
      <c r="R75">
        <v>3</v>
      </c>
    </row>
    <row r="76" spans="1:18" x14ac:dyDescent="0.25">
      <c r="A76" t="s">
        <v>713</v>
      </c>
      <c r="B76" t="s">
        <v>950</v>
      </c>
      <c r="C76" t="s">
        <v>1</v>
      </c>
      <c r="D76" t="s">
        <v>0</v>
      </c>
      <c r="E76">
        <v>6992</v>
      </c>
      <c r="F76" t="s">
        <v>661</v>
      </c>
      <c r="G76" t="s">
        <v>662</v>
      </c>
      <c r="H76" s="2">
        <v>0</v>
      </c>
      <c r="I76" s="2">
        <v>0</v>
      </c>
      <c r="J76" s="2">
        <v>0</v>
      </c>
      <c r="K76" s="2">
        <v>6.55</v>
      </c>
      <c r="L76" s="2">
        <v>0</v>
      </c>
      <c r="M76" s="2">
        <v>0</v>
      </c>
      <c r="N76" s="2">
        <v>0</v>
      </c>
      <c r="O76" s="2">
        <v>0.85150000000000003</v>
      </c>
      <c r="P76" s="2">
        <v>7.4014999999999995</v>
      </c>
      <c r="R76">
        <v>3</v>
      </c>
    </row>
    <row r="77" spans="1:18" x14ac:dyDescent="0.25">
      <c r="A77" t="s">
        <v>713</v>
      </c>
      <c r="B77" t="s">
        <v>950</v>
      </c>
      <c r="C77" t="s">
        <v>1</v>
      </c>
      <c r="D77" t="s">
        <v>0</v>
      </c>
      <c r="E77">
        <v>2751</v>
      </c>
      <c r="F77" t="s">
        <v>725</v>
      </c>
      <c r="G77" t="s">
        <v>726</v>
      </c>
      <c r="H77" s="2">
        <v>0</v>
      </c>
      <c r="I77" s="2">
        <v>0</v>
      </c>
      <c r="J77" s="2">
        <v>0</v>
      </c>
      <c r="K77" s="2">
        <v>8.4499999999999993</v>
      </c>
      <c r="L77" s="2">
        <v>0</v>
      </c>
      <c r="M77" s="2">
        <v>0</v>
      </c>
      <c r="N77" s="2">
        <v>0</v>
      </c>
      <c r="O77" s="2">
        <v>1.0985</v>
      </c>
      <c r="P77" s="2">
        <v>9.5484999999999989</v>
      </c>
      <c r="R77">
        <v>3</v>
      </c>
    </row>
    <row r="78" spans="1:18" x14ac:dyDescent="0.25">
      <c r="A78" t="s">
        <v>713</v>
      </c>
      <c r="B78" t="s">
        <v>950</v>
      </c>
      <c r="C78" t="s">
        <v>1</v>
      </c>
      <c r="D78" t="s">
        <v>0</v>
      </c>
      <c r="E78">
        <v>1702104</v>
      </c>
      <c r="F78" t="s">
        <v>697</v>
      </c>
      <c r="G78" t="s">
        <v>698</v>
      </c>
      <c r="H78" s="2">
        <v>0</v>
      </c>
      <c r="I78" s="2">
        <v>0</v>
      </c>
      <c r="J78" s="2">
        <v>0</v>
      </c>
      <c r="K78" s="2">
        <v>38.92</v>
      </c>
      <c r="L78" s="2">
        <v>0</v>
      </c>
      <c r="M78" s="2">
        <v>0</v>
      </c>
      <c r="N78" s="2">
        <v>0</v>
      </c>
      <c r="O78" s="2">
        <v>5.0596000000000005</v>
      </c>
      <c r="P78" s="2">
        <v>43.979600000000005</v>
      </c>
      <c r="R78">
        <v>3</v>
      </c>
    </row>
    <row r="79" spans="1:18" x14ac:dyDescent="0.25">
      <c r="A79" t="s">
        <v>713</v>
      </c>
      <c r="B79" t="s">
        <v>949</v>
      </c>
      <c r="C79" t="s">
        <v>1</v>
      </c>
      <c r="D79" t="s">
        <v>0</v>
      </c>
      <c r="E79">
        <v>114</v>
      </c>
      <c r="F79" t="s">
        <v>674</v>
      </c>
      <c r="G79" t="s">
        <v>675</v>
      </c>
      <c r="H79" s="2">
        <v>0</v>
      </c>
      <c r="I79" s="2">
        <v>0</v>
      </c>
      <c r="J79" s="2">
        <v>0</v>
      </c>
      <c r="K79" s="2">
        <v>105</v>
      </c>
      <c r="L79" s="2">
        <v>0</v>
      </c>
      <c r="M79" s="2">
        <v>0</v>
      </c>
      <c r="N79" s="2">
        <v>0</v>
      </c>
      <c r="O79" s="2">
        <v>13.65</v>
      </c>
      <c r="P79" s="2">
        <v>118.65</v>
      </c>
      <c r="R79">
        <v>3</v>
      </c>
    </row>
    <row r="80" spans="1:18" x14ac:dyDescent="0.25">
      <c r="A80" t="s">
        <v>713</v>
      </c>
      <c r="B80" t="s">
        <v>949</v>
      </c>
      <c r="C80" t="s">
        <v>1</v>
      </c>
      <c r="D80" t="s">
        <v>0</v>
      </c>
      <c r="E80">
        <v>21</v>
      </c>
      <c r="F80" t="s">
        <v>661</v>
      </c>
      <c r="G80" t="s">
        <v>662</v>
      </c>
      <c r="H80" s="2">
        <v>0</v>
      </c>
      <c r="I80" s="2">
        <v>0</v>
      </c>
      <c r="J80" s="2">
        <v>0</v>
      </c>
      <c r="K80" s="2">
        <v>16.149999999999999</v>
      </c>
      <c r="L80" s="2">
        <v>0</v>
      </c>
      <c r="M80" s="2">
        <v>0</v>
      </c>
      <c r="N80" s="2">
        <v>0</v>
      </c>
      <c r="O80" s="2">
        <v>2.0994999999999999</v>
      </c>
      <c r="P80" s="2">
        <v>18.249499999999998</v>
      </c>
      <c r="R80">
        <v>3</v>
      </c>
    </row>
    <row r="81" spans="1:18" x14ac:dyDescent="0.25">
      <c r="A81" t="s">
        <v>713</v>
      </c>
      <c r="B81" t="s">
        <v>949</v>
      </c>
      <c r="C81" t="s">
        <v>1</v>
      </c>
      <c r="D81" t="s">
        <v>0</v>
      </c>
      <c r="E81">
        <v>55</v>
      </c>
      <c r="F81" t="s">
        <v>661</v>
      </c>
      <c r="G81" t="s">
        <v>662</v>
      </c>
      <c r="H81" s="2">
        <v>0</v>
      </c>
      <c r="I81" s="2">
        <v>0</v>
      </c>
      <c r="J81" s="2">
        <v>0</v>
      </c>
      <c r="K81" s="2">
        <v>1.9</v>
      </c>
      <c r="L81" s="2">
        <v>0</v>
      </c>
      <c r="M81" s="2">
        <v>0</v>
      </c>
      <c r="N81" s="2">
        <v>0</v>
      </c>
      <c r="O81" s="2">
        <v>0.247</v>
      </c>
      <c r="P81" s="2">
        <v>2.1469999999999998</v>
      </c>
      <c r="R81">
        <v>3</v>
      </c>
    </row>
    <row r="82" spans="1:18" x14ac:dyDescent="0.25">
      <c r="A82" t="s">
        <v>713</v>
      </c>
      <c r="B82" t="s">
        <v>948</v>
      </c>
      <c r="C82" t="s">
        <v>1</v>
      </c>
      <c r="D82" t="s">
        <v>0</v>
      </c>
      <c r="E82">
        <v>3216362</v>
      </c>
      <c r="F82" t="s">
        <v>131</v>
      </c>
      <c r="G82" t="s">
        <v>88</v>
      </c>
      <c r="H82" s="2">
        <v>0</v>
      </c>
      <c r="I82" s="2">
        <v>0</v>
      </c>
      <c r="J82" s="2">
        <v>0</v>
      </c>
      <c r="K82" s="2">
        <v>100.17</v>
      </c>
      <c r="L82" s="2">
        <v>0</v>
      </c>
      <c r="M82" s="2">
        <v>0</v>
      </c>
      <c r="N82" s="2">
        <v>0</v>
      </c>
      <c r="O82" s="2">
        <v>13.0221</v>
      </c>
      <c r="P82" s="2">
        <v>113.1921</v>
      </c>
      <c r="R82">
        <v>3</v>
      </c>
    </row>
    <row r="83" spans="1:18" x14ac:dyDescent="0.25">
      <c r="A83" t="s">
        <v>713</v>
      </c>
      <c r="B83" t="s">
        <v>947</v>
      </c>
      <c r="C83" t="s">
        <v>1</v>
      </c>
      <c r="D83" t="s">
        <v>0</v>
      </c>
      <c r="E83">
        <v>76</v>
      </c>
      <c r="F83" t="s">
        <v>661</v>
      </c>
      <c r="G83" t="s">
        <v>662</v>
      </c>
      <c r="H83" s="2">
        <v>0</v>
      </c>
      <c r="I83" s="2">
        <v>0</v>
      </c>
      <c r="J83" s="2">
        <v>0</v>
      </c>
      <c r="K83" s="2">
        <v>191.46</v>
      </c>
      <c r="L83" s="2">
        <v>0</v>
      </c>
      <c r="M83" s="2">
        <v>0</v>
      </c>
      <c r="N83" s="2">
        <v>0</v>
      </c>
      <c r="O83" s="2">
        <v>24.889800000000001</v>
      </c>
      <c r="P83" s="2">
        <v>216.34980000000002</v>
      </c>
      <c r="R83">
        <v>3</v>
      </c>
    </row>
    <row r="84" spans="1:18" x14ac:dyDescent="0.25">
      <c r="A84" t="s">
        <v>713</v>
      </c>
      <c r="B84" t="s">
        <v>946</v>
      </c>
      <c r="C84" t="s">
        <v>1</v>
      </c>
      <c r="D84" t="s">
        <v>0</v>
      </c>
      <c r="E84">
        <v>91</v>
      </c>
      <c r="F84" t="s">
        <v>661</v>
      </c>
      <c r="G84" t="s">
        <v>662</v>
      </c>
      <c r="H84" s="2">
        <v>0</v>
      </c>
      <c r="I84" s="2">
        <v>0</v>
      </c>
      <c r="J84" s="2">
        <v>0</v>
      </c>
      <c r="K84" s="2">
        <v>107.7</v>
      </c>
      <c r="L84" s="2">
        <v>0</v>
      </c>
      <c r="M84" s="2">
        <v>0</v>
      </c>
      <c r="N84" s="2">
        <v>0</v>
      </c>
      <c r="O84" s="2">
        <v>14.001000000000001</v>
      </c>
      <c r="P84" s="2">
        <v>121.70100000000001</v>
      </c>
      <c r="R84">
        <v>3</v>
      </c>
    </row>
    <row r="85" spans="1:18" x14ac:dyDescent="0.25">
      <c r="A85" t="s">
        <v>713</v>
      </c>
      <c r="B85" t="s">
        <v>945</v>
      </c>
      <c r="C85" t="s">
        <v>1</v>
      </c>
      <c r="D85" t="s">
        <v>0</v>
      </c>
      <c r="E85">
        <v>133</v>
      </c>
      <c r="F85" t="s">
        <v>661</v>
      </c>
      <c r="G85" t="s">
        <v>662</v>
      </c>
      <c r="H85" s="2">
        <v>0</v>
      </c>
      <c r="I85" s="2">
        <v>0</v>
      </c>
      <c r="J85" s="2">
        <v>0</v>
      </c>
      <c r="K85" s="2">
        <v>189.91</v>
      </c>
      <c r="L85" s="2">
        <v>0</v>
      </c>
      <c r="M85" s="2">
        <v>0</v>
      </c>
      <c r="N85" s="2">
        <v>0</v>
      </c>
      <c r="O85" s="2">
        <v>24.688300000000002</v>
      </c>
      <c r="P85" s="2">
        <v>214.59829999999999</v>
      </c>
      <c r="R85">
        <v>3</v>
      </c>
    </row>
    <row r="86" spans="1:18" x14ac:dyDescent="0.25">
      <c r="A86" t="s">
        <v>713</v>
      </c>
      <c r="B86" t="s">
        <v>945</v>
      </c>
      <c r="C86" t="s">
        <v>1</v>
      </c>
      <c r="D86" t="s">
        <v>0</v>
      </c>
      <c r="E86">
        <v>134</v>
      </c>
      <c r="F86" t="s">
        <v>661</v>
      </c>
      <c r="G86" t="s">
        <v>662</v>
      </c>
      <c r="H86" s="2">
        <v>0</v>
      </c>
      <c r="I86" s="2">
        <v>0</v>
      </c>
      <c r="J86" s="2">
        <v>0</v>
      </c>
      <c r="K86" s="2">
        <v>8.86</v>
      </c>
      <c r="L86" s="2">
        <v>0</v>
      </c>
      <c r="M86" s="2">
        <v>0</v>
      </c>
      <c r="N86" s="2">
        <v>0</v>
      </c>
      <c r="O86" s="2">
        <v>1.1517999999999999</v>
      </c>
      <c r="P86" s="2">
        <v>10.011799999999999</v>
      </c>
      <c r="R86">
        <v>3</v>
      </c>
    </row>
    <row r="87" spans="1:18" x14ac:dyDescent="0.25">
      <c r="A87" t="s">
        <v>713</v>
      </c>
      <c r="B87" t="s">
        <v>945</v>
      </c>
      <c r="C87" t="s">
        <v>1</v>
      </c>
      <c r="D87" t="s">
        <v>0</v>
      </c>
      <c r="E87">
        <v>135</v>
      </c>
      <c r="F87" t="s">
        <v>661</v>
      </c>
      <c r="G87" t="s">
        <v>662</v>
      </c>
      <c r="H87" s="2">
        <v>0</v>
      </c>
      <c r="I87" s="2">
        <v>0</v>
      </c>
      <c r="J87" s="2">
        <v>0</v>
      </c>
      <c r="K87" s="2">
        <v>43.01</v>
      </c>
      <c r="L87" s="2">
        <v>0</v>
      </c>
      <c r="M87" s="2">
        <v>0</v>
      </c>
      <c r="N87" s="2">
        <v>0</v>
      </c>
      <c r="O87" s="2">
        <v>5.5912999999999995</v>
      </c>
      <c r="P87" s="2">
        <v>48.601299999999995</v>
      </c>
      <c r="R87">
        <v>3</v>
      </c>
    </row>
    <row r="88" spans="1:18" x14ac:dyDescent="0.25">
      <c r="A88" t="s">
        <v>713</v>
      </c>
      <c r="B88" t="s">
        <v>945</v>
      </c>
      <c r="C88" t="s">
        <v>1</v>
      </c>
      <c r="D88" t="s">
        <v>0</v>
      </c>
      <c r="E88">
        <v>15580</v>
      </c>
      <c r="F88" t="s">
        <v>429</v>
      </c>
      <c r="G88" t="s">
        <v>430</v>
      </c>
      <c r="H88" s="2">
        <v>0</v>
      </c>
      <c r="I88" s="2">
        <v>0</v>
      </c>
      <c r="J88" s="2">
        <v>0</v>
      </c>
      <c r="K88" s="2">
        <v>16.41</v>
      </c>
      <c r="L88" s="2">
        <v>0</v>
      </c>
      <c r="M88" s="2">
        <v>0</v>
      </c>
      <c r="N88" s="2">
        <v>0</v>
      </c>
      <c r="O88" s="2">
        <v>2.1333000000000002</v>
      </c>
      <c r="P88" s="2">
        <v>18.543300000000002</v>
      </c>
      <c r="R88">
        <v>3</v>
      </c>
    </row>
    <row r="89" spans="1:18" x14ac:dyDescent="0.25">
      <c r="A89" t="s">
        <v>713</v>
      </c>
      <c r="B89" t="s">
        <v>944</v>
      </c>
      <c r="C89" t="s">
        <v>1</v>
      </c>
      <c r="D89" t="s">
        <v>0</v>
      </c>
      <c r="E89">
        <v>1996489</v>
      </c>
      <c r="F89" t="s">
        <v>697</v>
      </c>
      <c r="G89" t="s">
        <v>698</v>
      </c>
      <c r="H89" s="2">
        <v>0</v>
      </c>
      <c r="I89" s="2">
        <v>0</v>
      </c>
      <c r="J89" s="2">
        <v>0</v>
      </c>
      <c r="K89" s="2">
        <v>33.61</v>
      </c>
      <c r="L89" s="2">
        <v>0</v>
      </c>
      <c r="M89" s="2">
        <v>0</v>
      </c>
      <c r="N89" s="2">
        <v>0</v>
      </c>
      <c r="O89" s="2">
        <v>4.3693</v>
      </c>
      <c r="P89" s="2">
        <v>37.979300000000002</v>
      </c>
      <c r="R89">
        <v>3</v>
      </c>
    </row>
    <row r="90" spans="1:18" x14ac:dyDescent="0.25">
      <c r="A90" t="s">
        <v>713</v>
      </c>
      <c r="B90" t="s">
        <v>944</v>
      </c>
      <c r="C90" t="s">
        <v>1</v>
      </c>
      <c r="D90" t="s">
        <v>0</v>
      </c>
      <c r="E90">
        <v>3599727</v>
      </c>
      <c r="F90" t="s">
        <v>131</v>
      </c>
      <c r="G90" t="s">
        <v>88</v>
      </c>
      <c r="H90" s="2">
        <v>0</v>
      </c>
      <c r="I90" s="2">
        <v>0</v>
      </c>
      <c r="J90" s="2">
        <v>0</v>
      </c>
      <c r="K90" s="2">
        <v>57.39</v>
      </c>
      <c r="L90" s="2">
        <v>0</v>
      </c>
      <c r="M90" s="2">
        <v>0</v>
      </c>
      <c r="N90" s="2">
        <v>0</v>
      </c>
      <c r="O90" s="2">
        <v>7.4607000000000001</v>
      </c>
      <c r="P90" s="2">
        <v>64.850700000000003</v>
      </c>
      <c r="R90">
        <v>3</v>
      </c>
    </row>
    <row r="91" spans="1:18" x14ac:dyDescent="0.25">
      <c r="A91" t="s">
        <v>713</v>
      </c>
      <c r="B91" t="s">
        <v>944</v>
      </c>
      <c r="C91" t="s">
        <v>1</v>
      </c>
      <c r="D91" t="s">
        <v>0</v>
      </c>
      <c r="E91">
        <v>171</v>
      </c>
      <c r="F91" t="s">
        <v>661</v>
      </c>
      <c r="G91" t="s">
        <v>662</v>
      </c>
      <c r="H91" s="2">
        <v>0</v>
      </c>
      <c r="I91" s="2">
        <v>0</v>
      </c>
      <c r="J91" s="2">
        <v>0</v>
      </c>
      <c r="K91" s="2">
        <v>29.88</v>
      </c>
      <c r="L91" s="2">
        <v>0</v>
      </c>
      <c r="M91" s="2">
        <v>0</v>
      </c>
      <c r="N91" s="2">
        <v>0</v>
      </c>
      <c r="O91" s="2">
        <v>3.8843999999999999</v>
      </c>
      <c r="P91" s="2">
        <v>33.764400000000002</v>
      </c>
      <c r="R91">
        <v>3</v>
      </c>
    </row>
    <row r="92" spans="1:18" x14ac:dyDescent="0.25">
      <c r="A92" t="s">
        <v>713</v>
      </c>
      <c r="B92" t="s">
        <v>943</v>
      </c>
      <c r="C92" t="s">
        <v>1</v>
      </c>
      <c r="D92" t="s">
        <v>0</v>
      </c>
      <c r="E92">
        <v>180</v>
      </c>
      <c r="F92" t="s">
        <v>661</v>
      </c>
      <c r="G92" t="s">
        <v>662</v>
      </c>
      <c r="H92" s="2">
        <v>0</v>
      </c>
      <c r="I92" s="2">
        <v>0</v>
      </c>
      <c r="J92" s="2">
        <v>0</v>
      </c>
      <c r="K92" s="2">
        <v>66.02</v>
      </c>
      <c r="L92" s="2">
        <v>0</v>
      </c>
      <c r="M92" s="2">
        <v>0</v>
      </c>
      <c r="N92" s="2">
        <v>0</v>
      </c>
      <c r="O92" s="2">
        <v>8.5825999999999993</v>
      </c>
      <c r="P92" s="2">
        <v>74.602599999999995</v>
      </c>
      <c r="R92">
        <v>3</v>
      </c>
    </row>
    <row r="93" spans="1:18" x14ac:dyDescent="0.25">
      <c r="A93" t="s">
        <v>713</v>
      </c>
      <c r="B93" t="s">
        <v>942</v>
      </c>
      <c r="C93" t="s">
        <v>1</v>
      </c>
      <c r="D93" t="s">
        <v>0</v>
      </c>
      <c r="E93">
        <v>5503</v>
      </c>
      <c r="F93" t="s">
        <v>423</v>
      </c>
      <c r="G93" t="s">
        <v>424</v>
      </c>
      <c r="H93" s="2">
        <v>0</v>
      </c>
      <c r="I93" s="2">
        <v>0</v>
      </c>
      <c r="J93" s="2">
        <v>0</v>
      </c>
      <c r="K93" s="2">
        <v>264.60000000000002</v>
      </c>
      <c r="L93" s="2">
        <v>0</v>
      </c>
      <c r="M93" s="2">
        <v>0</v>
      </c>
      <c r="N93" s="2">
        <v>0</v>
      </c>
      <c r="O93" s="2">
        <v>34.398000000000003</v>
      </c>
      <c r="P93" s="2">
        <v>298.99800000000005</v>
      </c>
      <c r="R93">
        <v>3</v>
      </c>
    </row>
    <row r="94" spans="1:18" x14ac:dyDescent="0.25">
      <c r="A94" t="s">
        <v>713</v>
      </c>
      <c r="B94" t="s">
        <v>942</v>
      </c>
      <c r="C94" t="s">
        <v>1</v>
      </c>
      <c r="D94" t="s">
        <v>0</v>
      </c>
      <c r="E94">
        <v>219</v>
      </c>
      <c r="F94" t="s">
        <v>661</v>
      </c>
      <c r="G94" t="s">
        <v>662</v>
      </c>
      <c r="H94" s="2">
        <v>0</v>
      </c>
      <c r="I94" s="2">
        <v>0</v>
      </c>
      <c r="J94" s="2">
        <v>0</v>
      </c>
      <c r="K94" s="2">
        <v>8.15</v>
      </c>
      <c r="L94" s="2">
        <v>0</v>
      </c>
      <c r="M94" s="2">
        <v>0</v>
      </c>
      <c r="N94" s="2">
        <v>0</v>
      </c>
      <c r="O94" s="2">
        <v>1.0595000000000001</v>
      </c>
      <c r="P94" s="2">
        <v>9.2095000000000002</v>
      </c>
      <c r="R94">
        <v>3</v>
      </c>
    </row>
    <row r="95" spans="1:18" x14ac:dyDescent="0.25">
      <c r="A95" t="s">
        <v>713</v>
      </c>
      <c r="B95" t="s">
        <v>942</v>
      </c>
      <c r="C95" t="s">
        <v>1</v>
      </c>
      <c r="D95" t="s">
        <v>0</v>
      </c>
      <c r="E95">
        <v>206</v>
      </c>
      <c r="F95" t="s">
        <v>661</v>
      </c>
      <c r="G95" t="s">
        <v>662</v>
      </c>
      <c r="H95" s="2">
        <v>0</v>
      </c>
      <c r="I95" s="2">
        <v>0</v>
      </c>
      <c r="J95" s="2">
        <v>0</v>
      </c>
      <c r="K95" s="2">
        <v>18.41</v>
      </c>
      <c r="L95" s="2">
        <v>0</v>
      </c>
      <c r="M95" s="2">
        <v>0</v>
      </c>
      <c r="N95" s="2">
        <v>0</v>
      </c>
      <c r="O95" s="2">
        <v>2.3933</v>
      </c>
      <c r="P95" s="2">
        <v>20.8033</v>
      </c>
      <c r="R95">
        <v>3</v>
      </c>
    </row>
    <row r="96" spans="1:18" x14ac:dyDescent="0.25">
      <c r="A96" t="s">
        <v>713</v>
      </c>
      <c r="B96" t="s">
        <v>942</v>
      </c>
      <c r="C96" t="s">
        <v>1</v>
      </c>
      <c r="D96" t="s">
        <v>0</v>
      </c>
      <c r="E96">
        <v>7385</v>
      </c>
      <c r="F96" t="s">
        <v>670</v>
      </c>
      <c r="G96" t="s">
        <v>255</v>
      </c>
      <c r="H96" s="2">
        <v>0</v>
      </c>
      <c r="I96" s="2">
        <v>0</v>
      </c>
      <c r="J96" s="2">
        <v>0</v>
      </c>
      <c r="K96" s="2">
        <v>16.420000000000002</v>
      </c>
      <c r="L96" s="2">
        <v>0</v>
      </c>
      <c r="M96" s="2">
        <v>0</v>
      </c>
      <c r="N96" s="2">
        <v>0</v>
      </c>
      <c r="O96" s="2">
        <v>2.1346000000000003</v>
      </c>
      <c r="P96" s="2">
        <v>18.554600000000001</v>
      </c>
      <c r="R96">
        <v>3</v>
      </c>
    </row>
    <row r="97" spans="1:20" x14ac:dyDescent="0.25">
      <c r="A97" t="s">
        <v>713</v>
      </c>
      <c r="B97" t="s">
        <v>941</v>
      </c>
      <c r="C97" t="s">
        <v>1</v>
      </c>
      <c r="D97" t="s">
        <v>0</v>
      </c>
      <c r="E97">
        <v>3871759</v>
      </c>
      <c r="F97" t="s">
        <v>131</v>
      </c>
      <c r="G97" t="s">
        <v>88</v>
      </c>
      <c r="H97" s="2">
        <v>0</v>
      </c>
      <c r="I97" s="2">
        <v>0</v>
      </c>
      <c r="J97" s="2">
        <v>0</v>
      </c>
      <c r="K97" s="2">
        <v>6.11</v>
      </c>
      <c r="L97" s="2">
        <v>0</v>
      </c>
      <c r="M97" s="2">
        <v>0</v>
      </c>
      <c r="N97" s="2">
        <v>0</v>
      </c>
      <c r="O97" s="2">
        <v>0.79430000000000012</v>
      </c>
      <c r="P97" s="2">
        <v>6.9043000000000001</v>
      </c>
      <c r="R97">
        <v>3</v>
      </c>
    </row>
    <row r="98" spans="1:20" x14ac:dyDescent="0.25">
      <c r="A98" t="s">
        <v>713</v>
      </c>
      <c r="B98" t="s">
        <v>940</v>
      </c>
      <c r="C98" t="s">
        <v>1</v>
      </c>
      <c r="D98" t="s">
        <v>0</v>
      </c>
      <c r="E98">
        <v>8070</v>
      </c>
      <c r="F98" t="s">
        <v>670</v>
      </c>
      <c r="G98" t="s">
        <v>255</v>
      </c>
      <c r="H98" s="2">
        <v>0</v>
      </c>
      <c r="I98" s="2">
        <v>0</v>
      </c>
      <c r="J98" s="2">
        <v>0</v>
      </c>
      <c r="K98" s="2">
        <v>16.420000000000002</v>
      </c>
      <c r="L98" s="2">
        <v>0</v>
      </c>
      <c r="M98" s="2">
        <v>0</v>
      </c>
      <c r="N98" s="2">
        <v>0</v>
      </c>
      <c r="O98" s="2">
        <v>2.1346000000000003</v>
      </c>
      <c r="P98" s="2">
        <v>18.554600000000001</v>
      </c>
      <c r="R98">
        <v>3</v>
      </c>
    </row>
    <row r="99" spans="1:20" x14ac:dyDescent="0.25">
      <c r="A99" t="s">
        <v>713</v>
      </c>
      <c r="B99" t="s">
        <v>940</v>
      </c>
      <c r="C99" t="s">
        <v>1</v>
      </c>
      <c r="D99" t="s">
        <v>0</v>
      </c>
      <c r="E99">
        <v>243</v>
      </c>
      <c r="F99" t="s">
        <v>661</v>
      </c>
      <c r="G99" t="s">
        <v>662</v>
      </c>
      <c r="H99" s="2">
        <v>0</v>
      </c>
      <c r="I99" s="2">
        <v>0</v>
      </c>
      <c r="J99" s="2">
        <v>0</v>
      </c>
      <c r="K99" s="2">
        <v>86.64</v>
      </c>
      <c r="L99" s="2">
        <v>0</v>
      </c>
      <c r="M99" s="2">
        <v>0</v>
      </c>
      <c r="N99" s="2">
        <v>0</v>
      </c>
      <c r="O99" s="2">
        <v>11.263200000000001</v>
      </c>
      <c r="P99" s="2">
        <v>97.903199999999998</v>
      </c>
      <c r="R99">
        <v>3</v>
      </c>
    </row>
    <row r="100" spans="1:20" x14ac:dyDescent="0.25">
      <c r="A100" t="s">
        <v>713</v>
      </c>
      <c r="B100" t="s">
        <v>940</v>
      </c>
      <c r="C100" t="s">
        <v>1</v>
      </c>
      <c r="D100" t="s">
        <v>0</v>
      </c>
      <c r="E100">
        <v>245</v>
      </c>
      <c r="F100" t="s">
        <v>661</v>
      </c>
      <c r="G100" t="s">
        <v>662</v>
      </c>
      <c r="H100" s="2">
        <v>0</v>
      </c>
      <c r="I100" s="2">
        <v>0</v>
      </c>
      <c r="J100" s="2">
        <v>0</v>
      </c>
      <c r="K100" s="2">
        <v>40.71</v>
      </c>
      <c r="L100" s="2">
        <v>0</v>
      </c>
      <c r="M100" s="2">
        <v>0</v>
      </c>
      <c r="N100" s="2">
        <v>0</v>
      </c>
      <c r="O100" s="2">
        <v>5.2923</v>
      </c>
      <c r="P100" s="2">
        <v>46.002299999999998</v>
      </c>
      <c r="R100">
        <v>3</v>
      </c>
    </row>
    <row r="101" spans="1:20" x14ac:dyDescent="0.25">
      <c r="A101" t="s">
        <v>713</v>
      </c>
      <c r="B101" t="s">
        <v>939</v>
      </c>
      <c r="C101" t="s">
        <v>1</v>
      </c>
      <c r="D101" t="s">
        <v>0</v>
      </c>
      <c r="E101">
        <v>265</v>
      </c>
      <c r="F101" t="s">
        <v>661</v>
      </c>
      <c r="G101" t="s">
        <v>662</v>
      </c>
      <c r="H101" s="2">
        <v>0</v>
      </c>
      <c r="I101" s="2">
        <v>0</v>
      </c>
      <c r="J101" s="2">
        <v>0</v>
      </c>
      <c r="K101" s="2">
        <v>24.6</v>
      </c>
      <c r="L101" s="2">
        <v>0</v>
      </c>
      <c r="M101" s="2">
        <v>0</v>
      </c>
      <c r="N101" s="2">
        <v>0</v>
      </c>
      <c r="O101" s="2">
        <v>3.1980000000000004</v>
      </c>
      <c r="P101" s="2">
        <v>27.798000000000002</v>
      </c>
      <c r="R101">
        <v>3</v>
      </c>
    </row>
    <row r="102" spans="1:20" x14ac:dyDescent="0.25">
      <c r="A102" t="s">
        <v>713</v>
      </c>
      <c r="B102" t="s">
        <v>939</v>
      </c>
      <c r="C102" t="s">
        <v>1</v>
      </c>
      <c r="D102" t="s">
        <v>0</v>
      </c>
      <c r="E102">
        <v>272</v>
      </c>
      <c r="F102" t="s">
        <v>661</v>
      </c>
      <c r="G102" t="s">
        <v>662</v>
      </c>
      <c r="H102" s="2">
        <v>0</v>
      </c>
      <c r="I102" s="2">
        <v>0</v>
      </c>
      <c r="J102" s="2">
        <v>0</v>
      </c>
      <c r="K102" s="2">
        <v>11.59</v>
      </c>
      <c r="L102" s="2">
        <v>0</v>
      </c>
      <c r="M102" s="2">
        <v>0</v>
      </c>
      <c r="N102" s="2">
        <v>0</v>
      </c>
      <c r="O102" s="2">
        <v>1.5066999999999999</v>
      </c>
      <c r="P102" s="2">
        <v>13.0967</v>
      </c>
      <c r="R102">
        <v>3</v>
      </c>
    </row>
    <row r="103" spans="1:20" x14ac:dyDescent="0.25">
      <c r="A103" t="s">
        <v>713</v>
      </c>
      <c r="B103" t="s">
        <v>938</v>
      </c>
      <c r="C103" t="s">
        <v>1</v>
      </c>
      <c r="D103" t="s">
        <v>0</v>
      </c>
      <c r="E103">
        <v>336</v>
      </c>
      <c r="F103" t="s">
        <v>661</v>
      </c>
      <c r="G103" t="s">
        <v>662</v>
      </c>
      <c r="H103" s="2">
        <v>0</v>
      </c>
      <c r="I103" s="2">
        <v>0</v>
      </c>
      <c r="J103" s="2">
        <v>0</v>
      </c>
      <c r="K103" s="2">
        <v>9.73</v>
      </c>
      <c r="L103" s="2">
        <v>0</v>
      </c>
      <c r="M103" s="2">
        <v>0</v>
      </c>
      <c r="N103" s="2">
        <v>0</v>
      </c>
      <c r="O103" s="2">
        <v>1.2649000000000001</v>
      </c>
      <c r="P103" s="2">
        <v>10.994900000000001</v>
      </c>
      <c r="R103">
        <v>3</v>
      </c>
    </row>
    <row r="104" spans="1:20" x14ac:dyDescent="0.25">
      <c r="A104" t="s">
        <v>713</v>
      </c>
      <c r="B104" t="s">
        <v>937</v>
      </c>
      <c r="C104" t="s">
        <v>1</v>
      </c>
      <c r="D104" t="s">
        <v>0</v>
      </c>
      <c r="E104">
        <v>334363</v>
      </c>
      <c r="F104" t="s">
        <v>406</v>
      </c>
      <c r="G104" t="s">
        <v>96</v>
      </c>
      <c r="H104" s="2">
        <v>0</v>
      </c>
      <c r="I104" s="2">
        <v>0</v>
      </c>
      <c r="J104" s="2">
        <v>0</v>
      </c>
      <c r="K104" s="2">
        <v>15.67</v>
      </c>
      <c r="L104" s="2">
        <v>0</v>
      </c>
      <c r="M104" s="2">
        <v>0</v>
      </c>
      <c r="N104" s="2">
        <v>0</v>
      </c>
      <c r="O104" s="2">
        <v>2.0371000000000001</v>
      </c>
      <c r="P104" s="2">
        <v>17.707100000000001</v>
      </c>
      <c r="R104">
        <v>3</v>
      </c>
    </row>
    <row r="105" spans="1:20" x14ac:dyDescent="0.25">
      <c r="A105" t="s">
        <v>713</v>
      </c>
      <c r="B105" t="s">
        <v>936</v>
      </c>
      <c r="C105" t="s">
        <v>1</v>
      </c>
      <c r="D105" t="s">
        <v>0</v>
      </c>
      <c r="E105">
        <v>4091139</v>
      </c>
      <c r="F105" t="s">
        <v>131</v>
      </c>
      <c r="G105" t="s">
        <v>88</v>
      </c>
      <c r="H105" s="2">
        <v>0</v>
      </c>
      <c r="I105" s="2">
        <v>0</v>
      </c>
      <c r="J105" s="2">
        <v>0</v>
      </c>
      <c r="K105" s="2">
        <v>3.81</v>
      </c>
      <c r="L105" s="2">
        <v>0</v>
      </c>
      <c r="M105" s="2">
        <v>0</v>
      </c>
      <c r="N105" s="2">
        <v>0</v>
      </c>
      <c r="O105" s="2">
        <v>0.49530000000000002</v>
      </c>
      <c r="P105" s="2">
        <v>4.3052999999999999</v>
      </c>
      <c r="R105">
        <v>3</v>
      </c>
    </row>
    <row r="106" spans="1:20" x14ac:dyDescent="0.25">
      <c r="A106" t="s">
        <v>713</v>
      </c>
      <c r="B106" t="s">
        <v>935</v>
      </c>
      <c r="C106" t="s">
        <v>1</v>
      </c>
      <c r="D106" t="s">
        <v>0</v>
      </c>
      <c r="E106">
        <v>426</v>
      </c>
      <c r="F106" t="s">
        <v>661</v>
      </c>
      <c r="G106" t="s">
        <v>662</v>
      </c>
      <c r="H106" s="2">
        <v>0</v>
      </c>
      <c r="I106" s="2">
        <v>0</v>
      </c>
      <c r="J106" s="2">
        <v>0</v>
      </c>
      <c r="K106" s="2">
        <v>61.95</v>
      </c>
      <c r="L106" s="2">
        <v>0</v>
      </c>
      <c r="M106" s="2">
        <v>0</v>
      </c>
      <c r="N106" s="2">
        <v>0</v>
      </c>
      <c r="O106" s="2">
        <v>8.0535000000000014</v>
      </c>
      <c r="P106" s="2">
        <v>70.003500000000003</v>
      </c>
      <c r="R106">
        <v>3</v>
      </c>
    </row>
    <row r="107" spans="1:20" x14ac:dyDescent="0.25">
      <c r="A107" t="s">
        <v>713</v>
      </c>
      <c r="B107" t="s">
        <v>934</v>
      </c>
      <c r="C107" t="s">
        <v>1</v>
      </c>
      <c r="D107" t="s">
        <v>0</v>
      </c>
      <c r="E107">
        <v>4089789</v>
      </c>
      <c r="F107" t="s">
        <v>131</v>
      </c>
      <c r="G107" t="s">
        <v>88</v>
      </c>
      <c r="H107" s="2">
        <v>0</v>
      </c>
      <c r="I107" s="2">
        <v>0</v>
      </c>
      <c r="J107" s="2">
        <v>0</v>
      </c>
      <c r="K107" s="2">
        <v>10.84</v>
      </c>
      <c r="L107" s="2">
        <v>0</v>
      </c>
      <c r="M107" s="2">
        <v>0</v>
      </c>
      <c r="N107" s="2">
        <v>0</v>
      </c>
      <c r="O107" s="2">
        <v>1.4092</v>
      </c>
      <c r="P107" s="2">
        <v>12.2492</v>
      </c>
      <c r="R107">
        <v>3</v>
      </c>
    </row>
    <row r="108" spans="1:20" x14ac:dyDescent="0.25">
      <c r="A108" t="s">
        <v>713</v>
      </c>
      <c r="B108" t="s">
        <v>933</v>
      </c>
      <c r="C108" t="s">
        <v>1</v>
      </c>
      <c r="D108" t="s">
        <v>0</v>
      </c>
      <c r="E108">
        <v>466</v>
      </c>
      <c r="F108" t="s">
        <v>661</v>
      </c>
      <c r="G108" t="s">
        <v>662</v>
      </c>
      <c r="H108" s="2">
        <v>0</v>
      </c>
      <c r="I108" s="2">
        <v>0</v>
      </c>
      <c r="J108" s="2">
        <v>0</v>
      </c>
      <c r="K108" s="2">
        <v>51.68</v>
      </c>
      <c r="L108" s="2">
        <v>0</v>
      </c>
      <c r="M108" s="2">
        <v>0</v>
      </c>
      <c r="N108" s="2">
        <v>0</v>
      </c>
      <c r="O108" s="2">
        <v>6.7183999999999999</v>
      </c>
      <c r="P108" s="2">
        <v>58.398400000000002</v>
      </c>
      <c r="R108">
        <v>3</v>
      </c>
    </row>
    <row r="109" spans="1:20" x14ac:dyDescent="0.25">
      <c r="A109" t="s">
        <v>713</v>
      </c>
      <c r="B109" t="s">
        <v>933</v>
      </c>
      <c r="C109" t="s">
        <v>1</v>
      </c>
      <c r="D109" t="s">
        <v>0</v>
      </c>
      <c r="E109">
        <v>480</v>
      </c>
      <c r="F109" t="s">
        <v>661</v>
      </c>
      <c r="G109" t="s">
        <v>662</v>
      </c>
      <c r="H109" s="2">
        <v>0</v>
      </c>
      <c r="I109" s="2">
        <v>0</v>
      </c>
      <c r="J109" s="2">
        <v>0</v>
      </c>
      <c r="K109" s="2">
        <v>225.88</v>
      </c>
      <c r="L109" s="2">
        <v>0</v>
      </c>
      <c r="M109" s="2">
        <v>0</v>
      </c>
      <c r="N109" s="2">
        <v>0</v>
      </c>
      <c r="O109" s="2">
        <v>29.3644</v>
      </c>
      <c r="P109" s="2">
        <v>255.24439999999998</v>
      </c>
      <c r="R109">
        <v>3</v>
      </c>
    </row>
    <row r="110" spans="1:20" x14ac:dyDescent="0.25">
      <c r="A110" t="s">
        <v>713</v>
      </c>
      <c r="B110" t="s">
        <v>933</v>
      </c>
      <c r="C110" t="s">
        <v>1</v>
      </c>
      <c r="D110" t="s">
        <v>0</v>
      </c>
      <c r="E110">
        <v>481</v>
      </c>
      <c r="F110" t="s">
        <v>661</v>
      </c>
      <c r="G110" t="s">
        <v>662</v>
      </c>
      <c r="H110" s="2">
        <v>0</v>
      </c>
      <c r="I110" s="2">
        <v>0</v>
      </c>
      <c r="J110" s="2">
        <v>0</v>
      </c>
      <c r="K110" s="2">
        <v>4.1100000000000003</v>
      </c>
      <c r="L110" s="2">
        <v>0</v>
      </c>
      <c r="M110" s="2">
        <v>0</v>
      </c>
      <c r="N110" s="2">
        <v>0</v>
      </c>
      <c r="O110" s="2">
        <v>0.53430000000000011</v>
      </c>
      <c r="P110" s="2">
        <v>4.6443000000000003</v>
      </c>
      <c r="R110">
        <v>3</v>
      </c>
    </row>
    <row r="111" spans="1:20" x14ac:dyDescent="0.25">
      <c r="A111" t="s">
        <v>712</v>
      </c>
      <c r="B111" t="s">
        <v>911</v>
      </c>
      <c r="C111" t="s">
        <v>1</v>
      </c>
      <c r="D111" t="s">
        <v>0</v>
      </c>
      <c r="E111">
        <v>31741202</v>
      </c>
      <c r="F111" t="s">
        <v>697</v>
      </c>
      <c r="G111" t="s">
        <v>698</v>
      </c>
      <c r="H111" s="2">
        <v>0</v>
      </c>
      <c r="I111" s="2">
        <v>0</v>
      </c>
      <c r="J111" s="2">
        <v>0</v>
      </c>
      <c r="K111" s="2">
        <v>38.92</v>
      </c>
      <c r="L111" s="2">
        <v>0</v>
      </c>
      <c r="M111" s="2">
        <v>0</v>
      </c>
      <c r="N111" s="2">
        <v>0</v>
      </c>
      <c r="O111" s="2">
        <v>5.0596000000000005</v>
      </c>
      <c r="P111" s="2">
        <v>43.979600000000005</v>
      </c>
      <c r="R111">
        <v>3</v>
      </c>
      <c r="S111" t="s">
        <v>397</v>
      </c>
      <c r="T111">
        <v>0</v>
      </c>
    </row>
    <row r="112" spans="1:20" x14ac:dyDescent="0.25">
      <c r="A112" t="s">
        <v>712</v>
      </c>
      <c r="B112" t="s">
        <v>911</v>
      </c>
      <c r="C112" t="s">
        <v>1</v>
      </c>
      <c r="D112" t="s">
        <v>0</v>
      </c>
      <c r="E112">
        <v>3329245</v>
      </c>
      <c r="F112" t="s">
        <v>131</v>
      </c>
      <c r="G112" t="s">
        <v>88</v>
      </c>
      <c r="H112" s="2">
        <v>0</v>
      </c>
      <c r="I112" s="2">
        <v>0</v>
      </c>
      <c r="J112" s="2">
        <v>0</v>
      </c>
      <c r="K112" s="2">
        <v>8.41</v>
      </c>
      <c r="L112" s="2">
        <v>0</v>
      </c>
      <c r="M112" s="2">
        <v>0</v>
      </c>
      <c r="N112" s="2">
        <v>0</v>
      </c>
      <c r="O112" s="2">
        <v>1.0933000000000002</v>
      </c>
      <c r="P112" s="2">
        <v>9.5032999999999994</v>
      </c>
      <c r="R112">
        <v>3</v>
      </c>
      <c r="S112" t="s">
        <v>397</v>
      </c>
      <c r="T112">
        <v>0</v>
      </c>
    </row>
    <row r="113" spans="1:20" x14ac:dyDescent="0.25">
      <c r="A113" t="s">
        <v>712</v>
      </c>
      <c r="B113" t="s">
        <v>910</v>
      </c>
      <c r="C113" t="s">
        <v>1</v>
      </c>
      <c r="D113" t="s">
        <v>0</v>
      </c>
      <c r="E113">
        <v>6493</v>
      </c>
      <c r="F113" t="s">
        <v>661</v>
      </c>
      <c r="G113" t="s">
        <v>662</v>
      </c>
      <c r="H113" s="2">
        <v>0</v>
      </c>
      <c r="I113" s="2">
        <v>0</v>
      </c>
      <c r="J113" s="2">
        <v>0</v>
      </c>
      <c r="K113" s="2">
        <v>23.68</v>
      </c>
      <c r="L113" s="2">
        <v>0</v>
      </c>
      <c r="M113" s="2">
        <v>0</v>
      </c>
      <c r="N113" s="2">
        <v>0</v>
      </c>
      <c r="O113" s="2">
        <v>3.0784000000000002</v>
      </c>
      <c r="P113" s="2">
        <v>26.758400000000002</v>
      </c>
      <c r="R113">
        <v>3</v>
      </c>
      <c r="S113" t="s">
        <v>397</v>
      </c>
      <c r="T113">
        <v>0</v>
      </c>
    </row>
    <row r="114" spans="1:20" x14ac:dyDescent="0.25">
      <c r="A114" t="s">
        <v>712</v>
      </c>
      <c r="B114" t="s">
        <v>910</v>
      </c>
      <c r="C114" t="s">
        <v>1</v>
      </c>
      <c r="D114" t="s">
        <v>0</v>
      </c>
      <c r="E114">
        <v>6494</v>
      </c>
      <c r="F114" t="s">
        <v>661</v>
      </c>
      <c r="G114" t="s">
        <v>662</v>
      </c>
      <c r="H114" s="2">
        <v>0</v>
      </c>
      <c r="I114" s="2">
        <v>0</v>
      </c>
      <c r="J114" s="2">
        <v>0</v>
      </c>
      <c r="K114" s="2">
        <v>16.77</v>
      </c>
      <c r="L114" s="2">
        <v>0</v>
      </c>
      <c r="M114" s="2">
        <v>0</v>
      </c>
      <c r="N114" s="2">
        <v>0</v>
      </c>
      <c r="O114" s="2">
        <v>2.1800999999999999</v>
      </c>
      <c r="P114" s="2">
        <v>18.950099999999999</v>
      </c>
      <c r="R114">
        <v>3</v>
      </c>
      <c r="S114" t="s">
        <v>397</v>
      </c>
      <c r="T114">
        <v>0</v>
      </c>
    </row>
    <row r="115" spans="1:20" x14ac:dyDescent="0.25">
      <c r="A115" t="s">
        <v>712</v>
      </c>
      <c r="B115" t="s">
        <v>909</v>
      </c>
      <c r="C115" t="s">
        <v>1</v>
      </c>
      <c r="D115" t="s">
        <v>0</v>
      </c>
      <c r="E115">
        <v>6534</v>
      </c>
      <c r="F115" t="s">
        <v>661</v>
      </c>
      <c r="G115" t="s">
        <v>662</v>
      </c>
      <c r="H115" s="2">
        <v>0</v>
      </c>
      <c r="I115" s="2">
        <v>0</v>
      </c>
      <c r="J115" s="2">
        <v>0</v>
      </c>
      <c r="K115" s="2">
        <v>137.97</v>
      </c>
      <c r="L115" s="2">
        <v>0</v>
      </c>
      <c r="M115" s="2">
        <v>0</v>
      </c>
      <c r="N115" s="2">
        <v>0</v>
      </c>
      <c r="O115" s="2">
        <v>17.9361</v>
      </c>
      <c r="P115" s="2">
        <v>155.90610000000001</v>
      </c>
      <c r="R115">
        <v>3</v>
      </c>
      <c r="S115" t="s">
        <v>397</v>
      </c>
      <c r="T115">
        <v>0</v>
      </c>
    </row>
    <row r="116" spans="1:20" x14ac:dyDescent="0.25">
      <c r="A116" t="s">
        <v>712</v>
      </c>
      <c r="B116" t="s">
        <v>908</v>
      </c>
      <c r="C116" t="s">
        <v>1</v>
      </c>
      <c r="D116" t="s">
        <v>0</v>
      </c>
      <c r="E116">
        <v>737</v>
      </c>
      <c r="F116" t="s">
        <v>670</v>
      </c>
      <c r="G116" t="s">
        <v>255</v>
      </c>
      <c r="H116" s="2">
        <v>0.93</v>
      </c>
      <c r="I116" s="2">
        <v>0</v>
      </c>
      <c r="J116" s="2">
        <v>0</v>
      </c>
      <c r="K116" s="2">
        <v>16.88</v>
      </c>
      <c r="L116" s="2">
        <v>0</v>
      </c>
      <c r="M116" s="2">
        <v>0</v>
      </c>
      <c r="N116" s="2">
        <v>0</v>
      </c>
      <c r="O116" s="2">
        <v>2.1943999999999999</v>
      </c>
      <c r="P116" s="2">
        <v>20.004399999999997</v>
      </c>
      <c r="R116">
        <v>3</v>
      </c>
      <c r="S116" t="s">
        <v>397</v>
      </c>
      <c r="T116">
        <v>0</v>
      </c>
    </row>
    <row r="117" spans="1:20" x14ac:dyDescent="0.25">
      <c r="A117" t="s">
        <v>712</v>
      </c>
      <c r="B117" t="s">
        <v>907</v>
      </c>
      <c r="C117" t="s">
        <v>1</v>
      </c>
      <c r="D117" t="s">
        <v>0</v>
      </c>
      <c r="E117">
        <v>1066</v>
      </c>
      <c r="F117" t="s">
        <v>670</v>
      </c>
      <c r="G117" t="s">
        <v>255</v>
      </c>
      <c r="H117" s="2">
        <v>0.97</v>
      </c>
      <c r="I117" s="2">
        <v>0</v>
      </c>
      <c r="J117" s="2">
        <v>0</v>
      </c>
      <c r="K117" s="2">
        <v>16.84</v>
      </c>
      <c r="L117" s="2">
        <v>0</v>
      </c>
      <c r="M117" s="2">
        <v>0</v>
      </c>
      <c r="N117" s="2">
        <v>0</v>
      </c>
      <c r="O117" s="2">
        <v>2.1892</v>
      </c>
      <c r="P117" s="2">
        <v>19.999199999999998</v>
      </c>
      <c r="R117">
        <v>3</v>
      </c>
      <c r="S117" t="s">
        <v>397</v>
      </c>
      <c r="T117">
        <v>0</v>
      </c>
    </row>
    <row r="118" spans="1:20" x14ac:dyDescent="0.25">
      <c r="A118" t="s">
        <v>712</v>
      </c>
      <c r="B118" t="s">
        <v>907</v>
      </c>
      <c r="C118" t="s">
        <v>1</v>
      </c>
      <c r="D118" t="s">
        <v>0</v>
      </c>
      <c r="E118">
        <v>53239</v>
      </c>
      <c r="F118" t="s">
        <v>392</v>
      </c>
      <c r="G118" t="s">
        <v>393</v>
      </c>
      <c r="H118" s="2">
        <v>0</v>
      </c>
      <c r="I118" s="2">
        <v>0</v>
      </c>
      <c r="J118" s="2">
        <v>0</v>
      </c>
      <c r="K118" s="2">
        <v>573.35</v>
      </c>
      <c r="L118" s="2">
        <v>0</v>
      </c>
      <c r="M118" s="2">
        <v>0</v>
      </c>
      <c r="N118" s="2">
        <v>0</v>
      </c>
      <c r="O118" s="2">
        <v>74.535499999999999</v>
      </c>
      <c r="P118" s="2">
        <v>647.88549999999998</v>
      </c>
      <c r="R118">
        <v>3</v>
      </c>
      <c r="S118" t="s">
        <v>397</v>
      </c>
      <c r="T118">
        <v>0</v>
      </c>
    </row>
    <row r="119" spans="1:20" x14ac:dyDescent="0.25">
      <c r="A119" t="s">
        <v>712</v>
      </c>
      <c r="B119" t="s">
        <v>907</v>
      </c>
      <c r="C119" t="s">
        <v>1</v>
      </c>
      <c r="D119" t="s">
        <v>0</v>
      </c>
      <c r="E119">
        <v>6574</v>
      </c>
      <c r="F119" t="s">
        <v>661</v>
      </c>
      <c r="G119" t="s">
        <v>662</v>
      </c>
      <c r="H119" s="2">
        <v>0</v>
      </c>
      <c r="I119" s="2">
        <v>0</v>
      </c>
      <c r="J119" s="2">
        <v>0</v>
      </c>
      <c r="K119" s="2">
        <v>11.9</v>
      </c>
      <c r="L119" s="2">
        <v>0</v>
      </c>
      <c r="M119" s="2">
        <v>0</v>
      </c>
      <c r="N119" s="2">
        <v>0</v>
      </c>
      <c r="O119" s="2">
        <v>1.5470000000000002</v>
      </c>
      <c r="P119" s="2">
        <v>13.447000000000001</v>
      </c>
      <c r="R119">
        <v>3</v>
      </c>
      <c r="S119" t="s">
        <v>397</v>
      </c>
      <c r="T119">
        <v>0</v>
      </c>
    </row>
    <row r="120" spans="1:20" x14ac:dyDescent="0.25">
      <c r="A120" t="s">
        <v>712</v>
      </c>
      <c r="B120" t="s">
        <v>906</v>
      </c>
      <c r="C120" t="s">
        <v>1</v>
      </c>
      <c r="D120" t="s">
        <v>0</v>
      </c>
      <c r="E120">
        <v>3331386</v>
      </c>
      <c r="F120" t="s">
        <v>131</v>
      </c>
      <c r="G120" t="s">
        <v>88</v>
      </c>
      <c r="H120" s="2">
        <v>0</v>
      </c>
      <c r="I120" s="2">
        <v>0</v>
      </c>
      <c r="J120" s="2">
        <v>0</v>
      </c>
      <c r="K120" s="2">
        <v>8.23</v>
      </c>
      <c r="L120" s="2">
        <v>0</v>
      </c>
      <c r="M120" s="2">
        <v>0</v>
      </c>
      <c r="N120" s="2">
        <v>0</v>
      </c>
      <c r="O120" s="2">
        <v>1.0699000000000001</v>
      </c>
      <c r="P120" s="2">
        <v>9.2999000000000009</v>
      </c>
      <c r="R120">
        <v>3</v>
      </c>
      <c r="S120" t="s">
        <v>397</v>
      </c>
      <c r="T120">
        <v>0</v>
      </c>
    </row>
    <row r="121" spans="1:20" x14ac:dyDescent="0.25">
      <c r="A121" t="s">
        <v>712</v>
      </c>
      <c r="B121" t="s">
        <v>906</v>
      </c>
      <c r="C121" t="s">
        <v>1</v>
      </c>
      <c r="D121" t="s">
        <v>0</v>
      </c>
      <c r="E121">
        <v>6582</v>
      </c>
      <c r="F121" t="s">
        <v>661</v>
      </c>
      <c r="G121" t="s">
        <v>662</v>
      </c>
      <c r="H121" s="2">
        <v>0</v>
      </c>
      <c r="I121" s="2">
        <v>0</v>
      </c>
      <c r="J121" s="2">
        <v>0</v>
      </c>
      <c r="K121" s="2">
        <v>17.11</v>
      </c>
      <c r="L121" s="2">
        <v>0</v>
      </c>
      <c r="M121" s="2">
        <v>0</v>
      </c>
      <c r="N121" s="2">
        <v>0</v>
      </c>
      <c r="O121" s="2">
        <v>2.2242999999999999</v>
      </c>
      <c r="P121" s="2">
        <v>19.334299999999999</v>
      </c>
      <c r="R121">
        <v>3</v>
      </c>
      <c r="S121" t="s">
        <v>397</v>
      </c>
      <c r="T121">
        <v>0</v>
      </c>
    </row>
    <row r="122" spans="1:20" x14ac:dyDescent="0.25">
      <c r="A122" t="s">
        <v>712</v>
      </c>
      <c r="B122" t="s">
        <v>906</v>
      </c>
      <c r="C122" t="s">
        <v>1</v>
      </c>
      <c r="D122" t="s">
        <v>0</v>
      </c>
      <c r="E122">
        <v>6597</v>
      </c>
      <c r="F122" t="s">
        <v>661</v>
      </c>
      <c r="G122" t="s">
        <v>662</v>
      </c>
      <c r="H122" s="2">
        <v>0</v>
      </c>
      <c r="I122" s="2">
        <v>0</v>
      </c>
      <c r="J122" s="2">
        <v>0</v>
      </c>
      <c r="K122" s="2">
        <v>21.27</v>
      </c>
      <c r="L122" s="2">
        <v>0</v>
      </c>
      <c r="M122" s="2">
        <v>0</v>
      </c>
      <c r="N122" s="2">
        <v>0</v>
      </c>
      <c r="O122" s="2">
        <v>2.7650999999999999</v>
      </c>
      <c r="P122" s="2">
        <v>24.0351</v>
      </c>
      <c r="R122">
        <v>3</v>
      </c>
      <c r="S122" t="s">
        <v>397</v>
      </c>
      <c r="T122">
        <v>0</v>
      </c>
    </row>
    <row r="123" spans="1:20" x14ac:dyDescent="0.25">
      <c r="A123" t="s">
        <v>712</v>
      </c>
      <c r="B123" t="s">
        <v>905</v>
      </c>
      <c r="C123" t="s">
        <v>1</v>
      </c>
      <c r="D123" t="s">
        <v>0</v>
      </c>
      <c r="E123">
        <v>6609</v>
      </c>
      <c r="F123" t="s">
        <v>661</v>
      </c>
      <c r="G123" t="s">
        <v>662</v>
      </c>
      <c r="H123" s="2">
        <v>0</v>
      </c>
      <c r="I123" s="2">
        <v>0</v>
      </c>
      <c r="J123" s="2">
        <v>0</v>
      </c>
      <c r="K123" s="2">
        <v>81.73</v>
      </c>
      <c r="L123" s="2">
        <v>0</v>
      </c>
      <c r="M123" s="2">
        <v>0</v>
      </c>
      <c r="N123" s="2">
        <v>0</v>
      </c>
      <c r="O123" s="2">
        <v>10.6249</v>
      </c>
      <c r="P123" s="2">
        <v>92.354900000000001</v>
      </c>
      <c r="R123">
        <v>3</v>
      </c>
      <c r="S123" t="s">
        <v>397</v>
      </c>
      <c r="T123">
        <v>0</v>
      </c>
    </row>
    <row r="124" spans="1:20" x14ac:dyDescent="0.25">
      <c r="A124" t="s">
        <v>712</v>
      </c>
      <c r="B124" t="s">
        <v>905</v>
      </c>
      <c r="C124" t="s">
        <v>1</v>
      </c>
      <c r="D124" t="s">
        <v>0</v>
      </c>
      <c r="E124">
        <v>6610</v>
      </c>
      <c r="F124" t="s">
        <v>661</v>
      </c>
      <c r="G124" t="s">
        <v>662</v>
      </c>
      <c r="H124" s="2">
        <v>0</v>
      </c>
      <c r="I124" s="2">
        <v>0</v>
      </c>
      <c r="J124" s="2">
        <v>0</v>
      </c>
      <c r="K124" s="2">
        <v>10.27</v>
      </c>
      <c r="L124" s="2">
        <v>0</v>
      </c>
      <c r="M124" s="2">
        <v>0</v>
      </c>
      <c r="N124" s="2">
        <v>0</v>
      </c>
      <c r="O124" s="2">
        <v>1.3351</v>
      </c>
      <c r="P124" s="2">
        <v>11.6051</v>
      </c>
      <c r="R124">
        <v>3</v>
      </c>
      <c r="S124" t="s">
        <v>397</v>
      </c>
      <c r="T124">
        <v>0</v>
      </c>
    </row>
    <row r="125" spans="1:20" x14ac:dyDescent="0.25">
      <c r="A125" t="s">
        <v>712</v>
      </c>
      <c r="B125" t="s">
        <v>904</v>
      </c>
      <c r="C125" t="s">
        <v>1</v>
      </c>
      <c r="D125" t="s">
        <v>0</v>
      </c>
      <c r="E125">
        <v>12957</v>
      </c>
      <c r="F125" t="s">
        <v>392</v>
      </c>
      <c r="G125" t="s">
        <v>393</v>
      </c>
      <c r="H125" s="2">
        <v>0</v>
      </c>
      <c r="I125" s="2">
        <v>0</v>
      </c>
      <c r="J125" s="2">
        <v>0</v>
      </c>
      <c r="K125" s="2">
        <v>295.75</v>
      </c>
      <c r="L125" s="2">
        <v>0</v>
      </c>
      <c r="M125" s="2">
        <v>0</v>
      </c>
      <c r="N125" s="2">
        <v>0</v>
      </c>
      <c r="O125" s="2">
        <v>38.447499999999998</v>
      </c>
      <c r="P125" s="2">
        <v>334.19749999999999</v>
      </c>
      <c r="R125">
        <v>3</v>
      </c>
      <c r="S125" t="s">
        <v>397</v>
      </c>
      <c r="T125">
        <v>0</v>
      </c>
    </row>
    <row r="126" spans="1:20" x14ac:dyDescent="0.25">
      <c r="A126" t="s">
        <v>712</v>
      </c>
      <c r="B126" t="s">
        <v>904</v>
      </c>
      <c r="C126" t="s">
        <v>1</v>
      </c>
      <c r="D126" t="s">
        <v>0</v>
      </c>
      <c r="E126">
        <v>6627</v>
      </c>
      <c r="F126" t="s">
        <v>661</v>
      </c>
      <c r="G126" t="s">
        <v>662</v>
      </c>
      <c r="H126" s="2">
        <v>0</v>
      </c>
      <c r="I126" s="2">
        <v>0</v>
      </c>
      <c r="J126" s="2">
        <v>0</v>
      </c>
      <c r="K126" s="2">
        <v>15</v>
      </c>
      <c r="L126" s="2">
        <v>0</v>
      </c>
      <c r="M126" s="2">
        <v>0</v>
      </c>
      <c r="N126" s="2">
        <v>0</v>
      </c>
      <c r="O126" s="2">
        <v>1.9500000000000002</v>
      </c>
      <c r="P126" s="2">
        <v>16.95</v>
      </c>
      <c r="R126">
        <v>3</v>
      </c>
      <c r="S126" t="s">
        <v>397</v>
      </c>
      <c r="T126">
        <v>0</v>
      </c>
    </row>
    <row r="127" spans="1:20" x14ac:dyDescent="0.25">
      <c r="A127" t="s">
        <v>712</v>
      </c>
      <c r="B127" t="s">
        <v>903</v>
      </c>
      <c r="C127" t="s">
        <v>1</v>
      </c>
      <c r="D127" t="s">
        <v>0</v>
      </c>
      <c r="E127">
        <v>6647</v>
      </c>
      <c r="F127" t="s">
        <v>661</v>
      </c>
      <c r="G127" t="s">
        <v>662</v>
      </c>
      <c r="H127" s="2">
        <v>0</v>
      </c>
      <c r="I127" s="2">
        <v>0</v>
      </c>
      <c r="J127" s="2">
        <v>0</v>
      </c>
      <c r="K127" s="2">
        <v>135.75</v>
      </c>
      <c r="L127" s="2">
        <v>0</v>
      </c>
      <c r="M127" s="2">
        <v>0</v>
      </c>
      <c r="N127" s="2">
        <v>0</v>
      </c>
      <c r="O127" s="2">
        <v>17.647500000000001</v>
      </c>
      <c r="P127" s="2">
        <v>153.39750000000001</v>
      </c>
      <c r="R127">
        <v>3</v>
      </c>
      <c r="S127" t="s">
        <v>397</v>
      </c>
      <c r="T127">
        <v>0</v>
      </c>
    </row>
    <row r="128" spans="1:20" x14ac:dyDescent="0.25">
      <c r="A128" t="s">
        <v>712</v>
      </c>
      <c r="B128" t="s">
        <v>902</v>
      </c>
      <c r="C128" t="s">
        <v>1</v>
      </c>
      <c r="D128" t="s">
        <v>0</v>
      </c>
      <c r="E128">
        <v>31762324</v>
      </c>
      <c r="F128" t="s">
        <v>697</v>
      </c>
      <c r="G128" t="s">
        <v>698</v>
      </c>
      <c r="H128" s="2">
        <v>0</v>
      </c>
      <c r="I128" s="2">
        <v>0</v>
      </c>
      <c r="J128" s="2">
        <v>0</v>
      </c>
      <c r="K128" s="2">
        <v>33.61</v>
      </c>
      <c r="L128" s="2">
        <v>0</v>
      </c>
      <c r="M128" s="2">
        <v>0</v>
      </c>
      <c r="N128" s="2">
        <v>0</v>
      </c>
      <c r="O128" s="2">
        <v>4.3693</v>
      </c>
      <c r="P128" s="2">
        <v>37.979300000000002</v>
      </c>
      <c r="R128">
        <v>3</v>
      </c>
      <c r="S128" t="s">
        <v>397</v>
      </c>
      <c r="T128">
        <v>0</v>
      </c>
    </row>
    <row r="129" spans="1:20" x14ac:dyDescent="0.25">
      <c r="A129" t="s">
        <v>712</v>
      </c>
      <c r="B129" t="s">
        <v>901</v>
      </c>
      <c r="C129" t="s">
        <v>1</v>
      </c>
      <c r="D129" t="s">
        <v>0</v>
      </c>
      <c r="E129">
        <v>2424</v>
      </c>
      <c r="F129" t="s">
        <v>670</v>
      </c>
      <c r="G129" t="s">
        <v>255</v>
      </c>
      <c r="H129" s="2">
        <v>0.97</v>
      </c>
      <c r="I129" s="2">
        <v>0</v>
      </c>
      <c r="J129" s="2">
        <v>0</v>
      </c>
      <c r="K129" s="2">
        <v>16.84</v>
      </c>
      <c r="L129" s="2">
        <v>0</v>
      </c>
      <c r="M129" s="2">
        <v>0</v>
      </c>
      <c r="N129" s="2">
        <v>0</v>
      </c>
      <c r="O129" s="2">
        <v>2.1892</v>
      </c>
      <c r="P129" s="2">
        <v>19.999199999999998</v>
      </c>
      <c r="R129">
        <v>3</v>
      </c>
      <c r="S129" t="s">
        <v>397</v>
      </c>
      <c r="T129">
        <v>0</v>
      </c>
    </row>
    <row r="130" spans="1:20" x14ac:dyDescent="0.25">
      <c r="A130" t="s">
        <v>712</v>
      </c>
      <c r="B130" t="s">
        <v>901</v>
      </c>
      <c r="C130" t="s">
        <v>1</v>
      </c>
      <c r="D130" t="s">
        <v>0</v>
      </c>
      <c r="E130">
        <v>6689</v>
      </c>
      <c r="F130" t="s">
        <v>661</v>
      </c>
      <c r="G130" t="s">
        <v>662</v>
      </c>
      <c r="H130" s="2">
        <v>0</v>
      </c>
      <c r="I130" s="2">
        <v>0</v>
      </c>
      <c r="J130" s="2">
        <v>0</v>
      </c>
      <c r="K130" s="2">
        <v>16.809999999999999</v>
      </c>
      <c r="L130" s="2">
        <v>0</v>
      </c>
      <c r="M130" s="2">
        <v>0</v>
      </c>
      <c r="N130" s="2">
        <v>0</v>
      </c>
      <c r="O130" s="2">
        <v>2.1852999999999998</v>
      </c>
      <c r="P130" s="2">
        <v>18.9953</v>
      </c>
      <c r="R130">
        <v>3</v>
      </c>
      <c r="S130" t="s">
        <v>397</v>
      </c>
      <c r="T130">
        <v>0</v>
      </c>
    </row>
    <row r="131" spans="1:20" x14ac:dyDescent="0.25">
      <c r="A131" t="s">
        <v>712</v>
      </c>
      <c r="B131" t="s">
        <v>900</v>
      </c>
      <c r="C131" t="s">
        <v>1</v>
      </c>
      <c r="D131" t="s">
        <v>0</v>
      </c>
      <c r="E131">
        <v>3174085</v>
      </c>
      <c r="F131" t="s">
        <v>131</v>
      </c>
      <c r="G131" t="s">
        <v>88</v>
      </c>
      <c r="H131" s="2">
        <v>0</v>
      </c>
      <c r="I131" s="2">
        <v>0</v>
      </c>
      <c r="J131" s="2">
        <v>0</v>
      </c>
      <c r="K131" s="2">
        <v>176.11</v>
      </c>
      <c r="L131" s="2">
        <v>0</v>
      </c>
      <c r="M131" s="2">
        <v>0</v>
      </c>
      <c r="N131" s="2">
        <v>0</v>
      </c>
      <c r="O131" s="2">
        <v>22.894300000000001</v>
      </c>
      <c r="P131" s="2">
        <v>199.0043</v>
      </c>
      <c r="R131">
        <v>3</v>
      </c>
      <c r="S131" t="s">
        <v>397</v>
      </c>
      <c r="T131">
        <v>0</v>
      </c>
    </row>
    <row r="132" spans="1:20" x14ac:dyDescent="0.25">
      <c r="A132" t="s">
        <v>712</v>
      </c>
      <c r="B132" t="s">
        <v>900</v>
      </c>
      <c r="C132" t="s">
        <v>1</v>
      </c>
      <c r="D132" t="s">
        <v>0</v>
      </c>
      <c r="E132">
        <v>3183251</v>
      </c>
      <c r="F132" t="s">
        <v>131</v>
      </c>
      <c r="G132" t="s">
        <v>88</v>
      </c>
      <c r="H132" s="2">
        <v>0</v>
      </c>
      <c r="I132" s="2">
        <v>0</v>
      </c>
      <c r="J132" s="2">
        <v>0</v>
      </c>
      <c r="K132" s="2">
        <v>22.11</v>
      </c>
      <c r="L132" s="2">
        <v>0</v>
      </c>
      <c r="M132" s="2">
        <v>0</v>
      </c>
      <c r="N132" s="2">
        <v>0</v>
      </c>
      <c r="O132" s="2">
        <v>2.8742999999999999</v>
      </c>
      <c r="P132" s="2">
        <v>24.984299999999998</v>
      </c>
      <c r="R132">
        <v>3</v>
      </c>
      <c r="S132" t="s">
        <v>397</v>
      </c>
      <c r="T132">
        <v>0</v>
      </c>
    </row>
    <row r="133" spans="1:20" x14ac:dyDescent="0.25">
      <c r="A133" t="s">
        <v>712</v>
      </c>
      <c r="B133" t="s">
        <v>899</v>
      </c>
      <c r="C133" t="s">
        <v>1</v>
      </c>
      <c r="D133" t="s">
        <v>0</v>
      </c>
      <c r="E133">
        <v>6717</v>
      </c>
      <c r="F133" t="s">
        <v>661</v>
      </c>
      <c r="G133" t="s">
        <v>662</v>
      </c>
      <c r="H133" s="2">
        <v>0</v>
      </c>
      <c r="I133" s="2">
        <v>0</v>
      </c>
      <c r="J133" s="2">
        <v>0</v>
      </c>
      <c r="K133" s="2">
        <v>41.51</v>
      </c>
      <c r="L133" s="2">
        <v>0</v>
      </c>
      <c r="M133" s="2">
        <v>0</v>
      </c>
      <c r="N133" s="2">
        <v>0</v>
      </c>
      <c r="O133" s="2">
        <v>5.3963000000000001</v>
      </c>
      <c r="P133" s="2">
        <v>46.906300000000002</v>
      </c>
      <c r="R133">
        <v>3</v>
      </c>
      <c r="S133" t="s">
        <v>397</v>
      </c>
      <c r="T133">
        <v>0</v>
      </c>
    </row>
    <row r="134" spans="1:20" x14ac:dyDescent="0.25">
      <c r="A134" t="s">
        <v>712</v>
      </c>
      <c r="B134" t="s">
        <v>899</v>
      </c>
      <c r="C134" t="s">
        <v>1</v>
      </c>
      <c r="D134" t="s">
        <v>0</v>
      </c>
      <c r="E134">
        <v>6718</v>
      </c>
      <c r="F134" t="s">
        <v>661</v>
      </c>
      <c r="G134" t="s">
        <v>662</v>
      </c>
      <c r="H134" s="2">
        <v>0</v>
      </c>
      <c r="I134" s="2">
        <v>0</v>
      </c>
      <c r="J134" s="2">
        <v>0</v>
      </c>
      <c r="K134" s="2">
        <v>139.13</v>
      </c>
      <c r="L134" s="2">
        <v>0</v>
      </c>
      <c r="M134" s="2">
        <v>0</v>
      </c>
      <c r="N134" s="2">
        <v>0</v>
      </c>
      <c r="O134" s="2">
        <v>18.0869</v>
      </c>
      <c r="P134" s="2">
        <v>157.21690000000001</v>
      </c>
      <c r="R134">
        <v>3</v>
      </c>
      <c r="S134" t="s">
        <v>397</v>
      </c>
      <c r="T134">
        <v>0</v>
      </c>
    </row>
    <row r="135" spans="1:20" x14ac:dyDescent="0.25">
      <c r="A135" t="s">
        <v>712</v>
      </c>
      <c r="B135" t="s">
        <v>899</v>
      </c>
      <c r="C135" t="s">
        <v>1</v>
      </c>
      <c r="D135" t="s">
        <v>0</v>
      </c>
      <c r="E135">
        <v>6719</v>
      </c>
      <c r="F135" t="s">
        <v>661</v>
      </c>
      <c r="G135" t="s">
        <v>662</v>
      </c>
      <c r="H135" s="2">
        <v>0</v>
      </c>
      <c r="I135" s="2">
        <v>0</v>
      </c>
      <c r="J135" s="2">
        <v>0</v>
      </c>
      <c r="K135" s="2">
        <v>94.61</v>
      </c>
      <c r="L135" s="2">
        <v>0</v>
      </c>
      <c r="M135" s="2">
        <v>0</v>
      </c>
      <c r="N135" s="2">
        <v>0</v>
      </c>
      <c r="O135" s="2">
        <v>12.299300000000001</v>
      </c>
      <c r="P135" s="2">
        <v>106.9093</v>
      </c>
      <c r="R135">
        <v>3</v>
      </c>
      <c r="S135" t="s">
        <v>397</v>
      </c>
      <c r="T135">
        <v>0</v>
      </c>
    </row>
    <row r="136" spans="1:20" x14ac:dyDescent="0.25">
      <c r="A136" t="s">
        <v>712</v>
      </c>
      <c r="B136" t="s">
        <v>899</v>
      </c>
      <c r="C136" t="s">
        <v>1</v>
      </c>
      <c r="D136" t="s">
        <v>0</v>
      </c>
      <c r="E136">
        <v>6720</v>
      </c>
      <c r="F136" t="s">
        <v>661</v>
      </c>
      <c r="G136" t="s">
        <v>662</v>
      </c>
      <c r="H136" s="2">
        <v>0</v>
      </c>
      <c r="I136" s="2">
        <v>0</v>
      </c>
      <c r="J136" s="2">
        <v>0</v>
      </c>
      <c r="K136" s="2">
        <v>43.32</v>
      </c>
      <c r="L136" s="2">
        <v>0</v>
      </c>
      <c r="M136" s="2">
        <v>0</v>
      </c>
      <c r="N136" s="2">
        <v>0</v>
      </c>
      <c r="O136" s="2">
        <v>5.6316000000000006</v>
      </c>
      <c r="P136" s="2">
        <v>48.951599999999999</v>
      </c>
      <c r="R136">
        <v>3</v>
      </c>
      <c r="S136" t="s">
        <v>397</v>
      </c>
      <c r="T136">
        <v>0</v>
      </c>
    </row>
    <row r="137" spans="1:20" x14ac:dyDescent="0.25">
      <c r="A137" t="s">
        <v>712</v>
      </c>
      <c r="B137" t="s">
        <v>898</v>
      </c>
      <c r="C137" t="s">
        <v>1</v>
      </c>
      <c r="D137" t="s">
        <v>0</v>
      </c>
      <c r="E137">
        <v>13172</v>
      </c>
      <c r="F137" t="s">
        <v>392</v>
      </c>
      <c r="G137" t="s">
        <v>393</v>
      </c>
      <c r="H137" s="2">
        <v>0</v>
      </c>
      <c r="I137" s="2">
        <v>0</v>
      </c>
      <c r="J137" s="2">
        <v>0</v>
      </c>
      <c r="K137" s="2">
        <v>1133.3499999999999</v>
      </c>
      <c r="L137" s="2">
        <v>0</v>
      </c>
      <c r="M137" s="2">
        <v>0</v>
      </c>
      <c r="N137" s="2">
        <v>0</v>
      </c>
      <c r="O137" s="2">
        <v>147.3355</v>
      </c>
      <c r="P137" s="2">
        <v>1280.6854999999998</v>
      </c>
      <c r="R137">
        <v>3</v>
      </c>
      <c r="S137" t="s">
        <v>397</v>
      </c>
      <c r="T137">
        <v>0</v>
      </c>
    </row>
    <row r="138" spans="1:20" x14ac:dyDescent="0.25">
      <c r="A138" t="s">
        <v>712</v>
      </c>
      <c r="B138" t="s">
        <v>898</v>
      </c>
      <c r="C138" t="s">
        <v>1</v>
      </c>
      <c r="D138" t="s">
        <v>0</v>
      </c>
      <c r="E138">
        <v>3331785</v>
      </c>
      <c r="F138" t="s">
        <v>131</v>
      </c>
      <c r="G138" t="s">
        <v>88</v>
      </c>
      <c r="H138" s="2">
        <v>0</v>
      </c>
      <c r="I138" s="2">
        <v>0</v>
      </c>
      <c r="J138" s="2">
        <v>0</v>
      </c>
      <c r="K138" s="2">
        <v>13.75</v>
      </c>
      <c r="L138" s="2">
        <v>0</v>
      </c>
      <c r="M138" s="2">
        <v>0</v>
      </c>
      <c r="N138" s="2">
        <v>0</v>
      </c>
      <c r="O138" s="2">
        <v>1.7875000000000001</v>
      </c>
      <c r="P138" s="2">
        <v>15.5375</v>
      </c>
      <c r="R138">
        <v>3</v>
      </c>
      <c r="S138" t="s">
        <v>397</v>
      </c>
      <c r="T138">
        <v>0</v>
      </c>
    </row>
    <row r="139" spans="1:20" x14ac:dyDescent="0.25">
      <c r="A139" t="s">
        <v>712</v>
      </c>
      <c r="B139" t="s">
        <v>898</v>
      </c>
      <c r="C139" t="s">
        <v>1</v>
      </c>
      <c r="D139" t="s">
        <v>0</v>
      </c>
      <c r="E139">
        <v>6799</v>
      </c>
      <c r="F139" t="s">
        <v>661</v>
      </c>
      <c r="G139" t="s">
        <v>662</v>
      </c>
      <c r="H139" s="2">
        <v>0</v>
      </c>
      <c r="I139" s="2">
        <v>0</v>
      </c>
      <c r="J139" s="2">
        <v>0</v>
      </c>
      <c r="K139" s="2">
        <v>3.14</v>
      </c>
      <c r="L139" s="2">
        <v>0</v>
      </c>
      <c r="M139" s="2">
        <v>0</v>
      </c>
      <c r="N139" s="2">
        <v>0</v>
      </c>
      <c r="O139" s="2">
        <v>0.40820000000000001</v>
      </c>
      <c r="P139" s="2">
        <v>3.5482</v>
      </c>
      <c r="R139">
        <v>3</v>
      </c>
      <c r="S139" t="s">
        <v>397</v>
      </c>
      <c r="T139">
        <v>0</v>
      </c>
    </row>
    <row r="140" spans="1:20" x14ac:dyDescent="0.25">
      <c r="A140" t="s">
        <v>712</v>
      </c>
      <c r="B140" t="s">
        <v>897</v>
      </c>
      <c r="C140" t="s">
        <v>1</v>
      </c>
      <c r="D140" t="s">
        <v>0</v>
      </c>
      <c r="E140">
        <v>6815</v>
      </c>
      <c r="F140" t="s">
        <v>661</v>
      </c>
      <c r="G140" t="s">
        <v>662</v>
      </c>
      <c r="H140" s="2">
        <v>0</v>
      </c>
      <c r="I140" s="2">
        <v>0</v>
      </c>
      <c r="J140" s="2">
        <v>0</v>
      </c>
      <c r="K140" s="2">
        <v>97.39</v>
      </c>
      <c r="L140" s="2">
        <v>0</v>
      </c>
      <c r="M140" s="2">
        <v>0</v>
      </c>
      <c r="N140" s="2">
        <v>0</v>
      </c>
      <c r="O140" s="2">
        <v>12.6607</v>
      </c>
      <c r="P140" s="2">
        <v>110.05070000000001</v>
      </c>
      <c r="R140">
        <v>3</v>
      </c>
      <c r="S140" t="s">
        <v>397</v>
      </c>
      <c r="T140">
        <v>0</v>
      </c>
    </row>
    <row r="141" spans="1:20" x14ac:dyDescent="0.25">
      <c r="A141" t="s">
        <v>712</v>
      </c>
      <c r="B141" t="s">
        <v>897</v>
      </c>
      <c r="C141" t="s">
        <v>1</v>
      </c>
      <c r="D141" t="s">
        <v>0</v>
      </c>
      <c r="E141">
        <v>6816</v>
      </c>
      <c r="F141" t="s">
        <v>661</v>
      </c>
      <c r="G141" t="s">
        <v>662</v>
      </c>
      <c r="H141" s="2">
        <v>0</v>
      </c>
      <c r="I141" s="2">
        <v>0</v>
      </c>
      <c r="J141" s="2">
        <v>0</v>
      </c>
      <c r="K141" s="2">
        <v>40.409999999999997</v>
      </c>
      <c r="L141" s="2">
        <v>0</v>
      </c>
      <c r="M141" s="2">
        <v>0</v>
      </c>
      <c r="N141" s="2">
        <v>0</v>
      </c>
      <c r="O141" s="2">
        <v>5.2532999999999994</v>
      </c>
      <c r="P141" s="2">
        <v>45.663299999999992</v>
      </c>
      <c r="R141">
        <v>3</v>
      </c>
      <c r="S141" t="s">
        <v>397</v>
      </c>
      <c r="T141">
        <v>0</v>
      </c>
    </row>
    <row r="142" spans="1:20" x14ac:dyDescent="0.25">
      <c r="A142" t="s">
        <v>712</v>
      </c>
      <c r="B142" t="s">
        <v>897</v>
      </c>
      <c r="C142" t="s">
        <v>1</v>
      </c>
      <c r="D142" t="s">
        <v>0</v>
      </c>
      <c r="E142">
        <v>6817</v>
      </c>
      <c r="F142" t="s">
        <v>661</v>
      </c>
      <c r="G142" t="s">
        <v>662</v>
      </c>
      <c r="H142" s="2">
        <v>0</v>
      </c>
      <c r="I142" s="2">
        <v>0</v>
      </c>
      <c r="J142" s="2">
        <v>0</v>
      </c>
      <c r="K142" s="2">
        <v>94.29</v>
      </c>
      <c r="L142" s="2">
        <v>0</v>
      </c>
      <c r="M142" s="2">
        <v>0</v>
      </c>
      <c r="N142" s="2">
        <v>0</v>
      </c>
      <c r="O142" s="2">
        <v>12.257700000000002</v>
      </c>
      <c r="P142" s="2">
        <v>106.54770000000001</v>
      </c>
      <c r="R142">
        <v>3</v>
      </c>
      <c r="S142" t="s">
        <v>397</v>
      </c>
      <c r="T142">
        <v>0</v>
      </c>
    </row>
    <row r="143" spans="1:20" x14ac:dyDescent="0.25">
      <c r="A143" t="s">
        <v>712</v>
      </c>
      <c r="B143" t="s">
        <v>896</v>
      </c>
      <c r="C143" t="s">
        <v>1</v>
      </c>
      <c r="D143" t="s">
        <v>0</v>
      </c>
      <c r="E143">
        <v>3615404</v>
      </c>
      <c r="F143" t="s">
        <v>131</v>
      </c>
      <c r="G143" t="s">
        <v>88</v>
      </c>
      <c r="H143" s="2">
        <v>0</v>
      </c>
      <c r="I143" s="2">
        <v>0</v>
      </c>
      <c r="J143" s="2">
        <v>0</v>
      </c>
      <c r="K143" s="2">
        <v>16.510000000000002</v>
      </c>
      <c r="L143" s="2">
        <v>0</v>
      </c>
      <c r="M143" s="2">
        <v>0</v>
      </c>
      <c r="N143" s="2">
        <v>0</v>
      </c>
      <c r="O143" s="2">
        <v>2.1463000000000001</v>
      </c>
      <c r="P143" s="2">
        <v>18.656300000000002</v>
      </c>
      <c r="R143">
        <v>3</v>
      </c>
      <c r="S143" t="s">
        <v>397</v>
      </c>
      <c r="T143">
        <v>0</v>
      </c>
    </row>
    <row r="144" spans="1:20" x14ac:dyDescent="0.25">
      <c r="A144" t="s">
        <v>712</v>
      </c>
      <c r="B144" t="s">
        <v>896</v>
      </c>
      <c r="C144" t="s">
        <v>1</v>
      </c>
      <c r="D144" t="s">
        <v>0</v>
      </c>
      <c r="E144">
        <v>6848</v>
      </c>
      <c r="F144" t="s">
        <v>661</v>
      </c>
      <c r="G144" t="s">
        <v>662</v>
      </c>
      <c r="H144" s="2">
        <v>0</v>
      </c>
      <c r="I144" s="2">
        <v>0</v>
      </c>
      <c r="J144" s="2">
        <v>0</v>
      </c>
      <c r="K144" s="2">
        <v>233.01</v>
      </c>
      <c r="L144" s="2">
        <v>0</v>
      </c>
      <c r="M144" s="2">
        <v>0</v>
      </c>
      <c r="N144" s="2">
        <v>0</v>
      </c>
      <c r="O144" s="2">
        <v>30.2913</v>
      </c>
      <c r="P144" s="2">
        <v>263.30129999999997</v>
      </c>
      <c r="R144">
        <v>3</v>
      </c>
      <c r="S144" t="s">
        <v>397</v>
      </c>
      <c r="T144">
        <v>0</v>
      </c>
    </row>
    <row r="145" spans="1:20" x14ac:dyDescent="0.25">
      <c r="A145" t="s">
        <v>712</v>
      </c>
      <c r="B145" t="s">
        <v>896</v>
      </c>
      <c r="C145" t="s">
        <v>1</v>
      </c>
      <c r="D145" t="s">
        <v>0</v>
      </c>
      <c r="E145">
        <v>6849</v>
      </c>
      <c r="F145" t="s">
        <v>661</v>
      </c>
      <c r="G145" t="s">
        <v>662</v>
      </c>
      <c r="H145" s="2">
        <v>0</v>
      </c>
      <c r="I145" s="2">
        <v>0</v>
      </c>
      <c r="J145" s="2">
        <v>0</v>
      </c>
      <c r="K145" s="2">
        <v>4.49</v>
      </c>
      <c r="L145" s="2">
        <v>0</v>
      </c>
      <c r="M145" s="2">
        <v>0</v>
      </c>
      <c r="N145" s="2">
        <v>0</v>
      </c>
      <c r="O145" s="2">
        <v>0.5837</v>
      </c>
      <c r="P145" s="2">
        <v>5.0737000000000005</v>
      </c>
      <c r="R145">
        <v>3</v>
      </c>
      <c r="S145" t="s">
        <v>397</v>
      </c>
      <c r="T145">
        <v>0</v>
      </c>
    </row>
    <row r="146" spans="1:20" x14ac:dyDescent="0.25">
      <c r="A146" t="s">
        <v>712</v>
      </c>
      <c r="B146" t="s">
        <v>895</v>
      </c>
      <c r="C146" t="s">
        <v>1</v>
      </c>
      <c r="D146" t="s">
        <v>0</v>
      </c>
      <c r="E146">
        <v>6892</v>
      </c>
      <c r="F146" t="s">
        <v>661</v>
      </c>
      <c r="G146" t="s">
        <v>662</v>
      </c>
      <c r="H146" s="2">
        <v>0</v>
      </c>
      <c r="I146" s="2">
        <v>0</v>
      </c>
      <c r="J146" s="2">
        <v>0</v>
      </c>
      <c r="K146" s="2">
        <v>18.77</v>
      </c>
      <c r="L146" s="2">
        <v>0</v>
      </c>
      <c r="M146" s="2">
        <v>0</v>
      </c>
      <c r="N146" s="2">
        <v>0</v>
      </c>
      <c r="O146" s="2">
        <v>2.4401000000000002</v>
      </c>
      <c r="P146" s="2">
        <v>21.210100000000001</v>
      </c>
      <c r="R146">
        <v>3</v>
      </c>
      <c r="S146" t="s">
        <v>397</v>
      </c>
      <c r="T146">
        <v>0</v>
      </c>
    </row>
    <row r="147" spans="1:20" x14ac:dyDescent="0.25">
      <c r="A147" t="s">
        <v>712</v>
      </c>
      <c r="B147" t="s">
        <v>895</v>
      </c>
      <c r="C147" t="s">
        <v>1</v>
      </c>
      <c r="D147" t="s">
        <v>0</v>
      </c>
      <c r="E147">
        <v>6893</v>
      </c>
      <c r="F147" t="s">
        <v>661</v>
      </c>
      <c r="G147" t="s">
        <v>662</v>
      </c>
      <c r="H147" s="2">
        <v>0</v>
      </c>
      <c r="I147" s="2">
        <v>0</v>
      </c>
      <c r="J147" s="2">
        <v>0</v>
      </c>
      <c r="K147" s="2">
        <v>8.14</v>
      </c>
      <c r="L147" s="2">
        <v>0</v>
      </c>
      <c r="M147" s="2">
        <v>0</v>
      </c>
      <c r="N147" s="2">
        <v>0</v>
      </c>
      <c r="O147" s="2">
        <v>1.0582</v>
      </c>
      <c r="P147" s="2">
        <v>9.1981999999999999</v>
      </c>
      <c r="R147">
        <v>3</v>
      </c>
      <c r="S147" t="s">
        <v>397</v>
      </c>
      <c r="T147">
        <v>0</v>
      </c>
    </row>
    <row r="148" spans="1:20" x14ac:dyDescent="0.25">
      <c r="A148" t="s">
        <v>712</v>
      </c>
      <c r="B148" t="s">
        <v>895</v>
      </c>
      <c r="C148" t="s">
        <v>1</v>
      </c>
      <c r="D148" t="s">
        <v>0</v>
      </c>
      <c r="E148">
        <v>4523</v>
      </c>
      <c r="F148" t="s">
        <v>670</v>
      </c>
      <c r="G148" t="s">
        <v>255</v>
      </c>
      <c r="H148" s="2">
        <v>0.97</v>
      </c>
      <c r="I148" s="2">
        <v>0</v>
      </c>
      <c r="J148" s="2">
        <v>0</v>
      </c>
      <c r="K148" s="2">
        <v>16.84</v>
      </c>
      <c r="L148" s="2">
        <v>0</v>
      </c>
      <c r="M148" s="2">
        <v>0</v>
      </c>
      <c r="N148" s="2">
        <v>0</v>
      </c>
      <c r="O148" s="2">
        <v>2.1892</v>
      </c>
      <c r="P148" s="2">
        <v>19.999199999999998</v>
      </c>
      <c r="R148">
        <v>3</v>
      </c>
      <c r="S148" t="s">
        <v>397</v>
      </c>
      <c r="T148">
        <v>0</v>
      </c>
    </row>
    <row r="149" spans="1:20" x14ac:dyDescent="0.25">
      <c r="A149" t="s">
        <v>712</v>
      </c>
      <c r="B149" t="s">
        <v>894</v>
      </c>
      <c r="C149" t="s">
        <v>1</v>
      </c>
      <c r="D149" t="s">
        <v>0</v>
      </c>
      <c r="E149">
        <v>6908</v>
      </c>
      <c r="F149" t="s">
        <v>661</v>
      </c>
      <c r="G149" t="s">
        <v>662</v>
      </c>
      <c r="H149" s="2">
        <v>0</v>
      </c>
      <c r="I149" s="2">
        <v>0</v>
      </c>
      <c r="J149" s="2">
        <v>0</v>
      </c>
      <c r="K149" s="2">
        <v>48.67</v>
      </c>
      <c r="L149" s="2">
        <v>0</v>
      </c>
      <c r="M149" s="2">
        <v>0</v>
      </c>
      <c r="N149" s="2">
        <v>0</v>
      </c>
      <c r="O149" s="2">
        <v>6.3271000000000006</v>
      </c>
      <c r="P149" s="2">
        <v>54.997100000000003</v>
      </c>
      <c r="R149">
        <v>3</v>
      </c>
      <c r="S149" t="s">
        <v>397</v>
      </c>
      <c r="T149">
        <v>0</v>
      </c>
    </row>
    <row r="150" spans="1:20" x14ac:dyDescent="0.25">
      <c r="A150" t="s">
        <v>712</v>
      </c>
      <c r="B150" t="s">
        <v>894</v>
      </c>
      <c r="C150" t="s">
        <v>1</v>
      </c>
      <c r="D150" t="s">
        <v>0</v>
      </c>
      <c r="E150">
        <v>6916</v>
      </c>
      <c r="F150" t="s">
        <v>661</v>
      </c>
      <c r="G150" t="s">
        <v>662</v>
      </c>
      <c r="H150" s="2">
        <v>0</v>
      </c>
      <c r="I150" s="2">
        <v>0</v>
      </c>
      <c r="J150" s="2">
        <v>0</v>
      </c>
      <c r="K150" s="2">
        <v>58.68</v>
      </c>
      <c r="L150" s="2">
        <v>0</v>
      </c>
      <c r="M150" s="2">
        <v>0</v>
      </c>
      <c r="N150" s="2">
        <v>0</v>
      </c>
      <c r="O150" s="2">
        <v>7.6284000000000001</v>
      </c>
      <c r="P150" s="2">
        <v>66.308400000000006</v>
      </c>
      <c r="R150">
        <v>3</v>
      </c>
      <c r="S150" t="s">
        <v>397</v>
      </c>
      <c r="T150">
        <v>0</v>
      </c>
    </row>
    <row r="151" spans="1:20" x14ac:dyDescent="0.25">
      <c r="A151" t="s">
        <v>712</v>
      </c>
      <c r="B151" t="s">
        <v>893</v>
      </c>
      <c r="C151" t="s">
        <v>1</v>
      </c>
      <c r="D151" t="s">
        <v>0</v>
      </c>
      <c r="E151">
        <v>6942</v>
      </c>
      <c r="F151" t="s">
        <v>661</v>
      </c>
      <c r="G151" t="s">
        <v>662</v>
      </c>
      <c r="H151" s="2">
        <v>0</v>
      </c>
      <c r="I151" s="2">
        <v>0</v>
      </c>
      <c r="J151" s="2">
        <v>0</v>
      </c>
      <c r="K151" s="2">
        <v>11.68</v>
      </c>
      <c r="L151" s="2">
        <v>0</v>
      </c>
      <c r="M151" s="2">
        <v>0</v>
      </c>
      <c r="N151" s="2">
        <v>0</v>
      </c>
      <c r="O151" s="2">
        <v>1.5184</v>
      </c>
      <c r="P151" s="2">
        <v>13.198399999999999</v>
      </c>
      <c r="R151">
        <v>3</v>
      </c>
      <c r="S151" t="s">
        <v>397</v>
      </c>
      <c r="T151">
        <v>0</v>
      </c>
    </row>
    <row r="152" spans="1:20" x14ac:dyDescent="0.25">
      <c r="A152" t="s">
        <v>712</v>
      </c>
      <c r="B152" t="s">
        <v>890</v>
      </c>
      <c r="C152" t="s">
        <v>1</v>
      </c>
      <c r="D152" t="s">
        <v>0</v>
      </c>
      <c r="E152">
        <v>6975</v>
      </c>
      <c r="F152" t="s">
        <v>661</v>
      </c>
      <c r="G152" t="s">
        <v>662</v>
      </c>
      <c r="H152" s="2">
        <v>0</v>
      </c>
      <c r="I152" s="2">
        <v>0</v>
      </c>
      <c r="J152" s="2">
        <v>0</v>
      </c>
      <c r="K152" s="2">
        <v>8.19</v>
      </c>
      <c r="L152" s="2">
        <v>0</v>
      </c>
      <c r="M152" s="2">
        <v>0</v>
      </c>
      <c r="N152" s="2">
        <v>0</v>
      </c>
      <c r="O152" s="2">
        <v>1.0647</v>
      </c>
      <c r="P152" s="2">
        <v>9.2546999999999997</v>
      </c>
      <c r="R152">
        <v>3</v>
      </c>
      <c r="S152" s="98" t="s">
        <v>397</v>
      </c>
      <c r="T152" s="98">
        <v>0</v>
      </c>
    </row>
    <row r="153" spans="1:20" x14ac:dyDescent="0.25">
      <c r="A153" t="s">
        <v>711</v>
      </c>
      <c r="B153" t="s">
        <v>822</v>
      </c>
      <c r="C153" t="s">
        <v>1</v>
      </c>
      <c r="D153" t="s">
        <v>0</v>
      </c>
      <c r="E153">
        <v>3332058</v>
      </c>
      <c r="F153" t="s">
        <v>131</v>
      </c>
      <c r="G153" t="s">
        <v>88</v>
      </c>
      <c r="H153" s="2">
        <v>0</v>
      </c>
      <c r="I153" s="2">
        <v>0</v>
      </c>
      <c r="J153" s="2">
        <v>0</v>
      </c>
      <c r="K153" s="2">
        <v>292.91000000000003</v>
      </c>
      <c r="L153" s="2">
        <v>0</v>
      </c>
      <c r="M153" s="2">
        <v>0</v>
      </c>
      <c r="N153" s="2">
        <v>0</v>
      </c>
      <c r="O153" s="2">
        <v>38.078300000000006</v>
      </c>
      <c r="P153" s="2">
        <v>330.98830000000004</v>
      </c>
      <c r="R153">
        <v>3</v>
      </c>
      <c r="S153" s="98"/>
      <c r="T153" s="98"/>
    </row>
    <row r="154" spans="1:20" x14ac:dyDescent="0.25">
      <c r="A154" t="s">
        <v>711</v>
      </c>
      <c r="B154" t="s">
        <v>829</v>
      </c>
      <c r="C154" t="s">
        <v>1</v>
      </c>
      <c r="D154" t="s">
        <v>0</v>
      </c>
      <c r="E154">
        <v>3203154</v>
      </c>
      <c r="F154" t="s">
        <v>131</v>
      </c>
      <c r="G154" t="s">
        <v>88</v>
      </c>
      <c r="H154" s="2">
        <v>0</v>
      </c>
      <c r="I154" s="2">
        <v>0</v>
      </c>
      <c r="J154" s="2">
        <v>0</v>
      </c>
      <c r="K154" s="2">
        <v>72.650000000000006</v>
      </c>
      <c r="L154" s="2">
        <v>0</v>
      </c>
      <c r="M154" s="2">
        <v>0</v>
      </c>
      <c r="N154" s="2">
        <v>0</v>
      </c>
      <c r="O154" s="2">
        <v>9.4445000000000014</v>
      </c>
      <c r="P154" s="2">
        <v>82.094500000000011</v>
      </c>
      <c r="R154">
        <v>3</v>
      </c>
      <c r="S154" s="98"/>
      <c r="T154" s="98"/>
    </row>
    <row r="155" spans="1:20" x14ac:dyDescent="0.25">
      <c r="A155" t="s">
        <v>711</v>
      </c>
      <c r="B155" t="s">
        <v>874</v>
      </c>
      <c r="C155" t="s">
        <v>1</v>
      </c>
      <c r="D155" t="s">
        <v>0</v>
      </c>
      <c r="E155">
        <v>5558</v>
      </c>
      <c r="F155" t="s">
        <v>661</v>
      </c>
      <c r="G155" t="s">
        <v>662</v>
      </c>
      <c r="H155" s="2">
        <v>0</v>
      </c>
      <c r="I155" s="2">
        <v>0</v>
      </c>
      <c r="J155" s="2">
        <v>0</v>
      </c>
      <c r="K155" s="2">
        <v>26.33</v>
      </c>
      <c r="L155" s="2">
        <v>0</v>
      </c>
      <c r="M155" s="2">
        <v>0</v>
      </c>
      <c r="N155" s="2">
        <v>0</v>
      </c>
      <c r="O155" s="2">
        <v>3.4228999999999998</v>
      </c>
      <c r="P155" s="2">
        <v>29.752899999999997</v>
      </c>
      <c r="R155">
        <v>3</v>
      </c>
      <c r="S155" s="98"/>
      <c r="T155" s="98"/>
    </row>
    <row r="156" spans="1:20" x14ac:dyDescent="0.25">
      <c r="A156" t="s">
        <v>711</v>
      </c>
      <c r="B156" t="s">
        <v>874</v>
      </c>
      <c r="C156" t="s">
        <v>1</v>
      </c>
      <c r="D156" t="s">
        <v>0</v>
      </c>
      <c r="E156">
        <v>5559</v>
      </c>
      <c r="F156" t="s">
        <v>661</v>
      </c>
      <c r="G156" t="s">
        <v>662</v>
      </c>
      <c r="H156" s="2">
        <v>0</v>
      </c>
      <c r="I156" s="2">
        <v>0</v>
      </c>
      <c r="J156" s="2">
        <v>0</v>
      </c>
      <c r="K156" s="2">
        <v>49.76</v>
      </c>
      <c r="L156" s="2">
        <v>0</v>
      </c>
      <c r="M156" s="2">
        <v>0</v>
      </c>
      <c r="N156" s="2">
        <v>0</v>
      </c>
      <c r="O156" s="2">
        <v>6.4687999999999999</v>
      </c>
      <c r="P156" s="2">
        <v>56.2288</v>
      </c>
      <c r="R156">
        <v>3</v>
      </c>
      <c r="S156" s="98"/>
      <c r="T156" s="98"/>
    </row>
    <row r="157" spans="1:20" x14ac:dyDescent="0.25">
      <c r="A157" t="s">
        <v>711</v>
      </c>
      <c r="B157" t="s">
        <v>874</v>
      </c>
      <c r="C157" t="s">
        <v>1</v>
      </c>
      <c r="D157" t="s">
        <v>0</v>
      </c>
      <c r="E157">
        <v>3207686</v>
      </c>
      <c r="F157" t="s">
        <v>131</v>
      </c>
      <c r="G157" t="s">
        <v>88</v>
      </c>
      <c r="H157" s="2">
        <v>0</v>
      </c>
      <c r="I157" s="2">
        <v>0</v>
      </c>
      <c r="J157" s="2">
        <v>0</v>
      </c>
      <c r="K157" s="2">
        <v>51.06</v>
      </c>
      <c r="L157" s="2">
        <v>0</v>
      </c>
      <c r="M157" s="2">
        <v>0</v>
      </c>
      <c r="N157" s="2">
        <v>0</v>
      </c>
      <c r="O157" s="2">
        <v>6.6378000000000004</v>
      </c>
      <c r="P157" s="2">
        <v>57.697800000000001</v>
      </c>
      <c r="R157">
        <v>3</v>
      </c>
      <c r="S157" s="98"/>
      <c r="T157" s="98"/>
    </row>
    <row r="158" spans="1:20" x14ac:dyDescent="0.25">
      <c r="A158" t="s">
        <v>711</v>
      </c>
      <c r="B158" t="s">
        <v>873</v>
      </c>
      <c r="C158" t="s">
        <v>1</v>
      </c>
      <c r="D158" t="s">
        <v>0</v>
      </c>
      <c r="E158">
        <v>3213937</v>
      </c>
      <c r="F158" t="s">
        <v>131</v>
      </c>
      <c r="G158" t="s">
        <v>88</v>
      </c>
      <c r="H158" s="2">
        <v>0</v>
      </c>
      <c r="I158" s="2">
        <v>0</v>
      </c>
      <c r="J158" s="2">
        <v>0</v>
      </c>
      <c r="K158" s="2">
        <v>47.76</v>
      </c>
      <c r="L158" s="2">
        <v>0</v>
      </c>
      <c r="M158" s="2">
        <v>0</v>
      </c>
      <c r="N158" s="2">
        <v>0</v>
      </c>
      <c r="O158" s="2">
        <v>6.2088000000000001</v>
      </c>
      <c r="P158" s="2">
        <v>53.968800000000002</v>
      </c>
      <c r="R158">
        <v>3</v>
      </c>
      <c r="S158" s="98"/>
      <c r="T158" s="98"/>
    </row>
    <row r="159" spans="1:20" x14ac:dyDescent="0.25">
      <c r="A159" t="s">
        <v>711</v>
      </c>
      <c r="B159" t="s">
        <v>873</v>
      </c>
      <c r="C159" t="s">
        <v>1</v>
      </c>
      <c r="D159" t="s">
        <v>0</v>
      </c>
      <c r="E159">
        <v>89731</v>
      </c>
      <c r="F159" t="s">
        <v>670</v>
      </c>
      <c r="G159" t="s">
        <v>255</v>
      </c>
      <c r="H159" s="2">
        <v>0.97</v>
      </c>
      <c r="I159" s="2">
        <v>0</v>
      </c>
      <c r="J159" s="2">
        <v>0</v>
      </c>
      <c r="K159" s="2">
        <v>16.84</v>
      </c>
      <c r="L159" s="2">
        <v>0</v>
      </c>
      <c r="M159" s="2">
        <v>0</v>
      </c>
      <c r="N159" s="2">
        <v>0</v>
      </c>
      <c r="O159" s="2">
        <v>2.1892</v>
      </c>
      <c r="P159" s="2">
        <v>19.999199999999998</v>
      </c>
      <c r="R159">
        <v>3</v>
      </c>
      <c r="S159" s="98"/>
      <c r="T159" s="98"/>
    </row>
    <row r="160" spans="1:20" x14ac:dyDescent="0.25">
      <c r="A160" t="s">
        <v>711</v>
      </c>
      <c r="B160" t="s">
        <v>831</v>
      </c>
      <c r="C160" t="s">
        <v>1</v>
      </c>
      <c r="D160" t="s">
        <v>0</v>
      </c>
      <c r="E160">
        <v>5511</v>
      </c>
      <c r="F160" t="s">
        <v>661</v>
      </c>
      <c r="G160" t="s">
        <v>662</v>
      </c>
      <c r="H160" s="2">
        <v>0</v>
      </c>
      <c r="I160" s="2">
        <v>0</v>
      </c>
      <c r="J160" s="2">
        <v>0</v>
      </c>
      <c r="K160" s="2">
        <v>115.24</v>
      </c>
      <c r="L160" s="2">
        <v>0</v>
      </c>
      <c r="M160" s="2">
        <v>0</v>
      </c>
      <c r="N160" s="2">
        <v>0</v>
      </c>
      <c r="O160" s="2">
        <v>14.981199999999999</v>
      </c>
      <c r="P160" s="2">
        <v>130.22119999999998</v>
      </c>
      <c r="R160">
        <v>3</v>
      </c>
      <c r="S160" s="98"/>
      <c r="T160" s="98"/>
    </row>
    <row r="161" spans="1:20" x14ac:dyDescent="0.25">
      <c r="A161" t="s">
        <v>711</v>
      </c>
      <c r="B161" t="s">
        <v>872</v>
      </c>
      <c r="C161" t="s">
        <v>1</v>
      </c>
      <c r="D161" t="s">
        <v>0</v>
      </c>
      <c r="E161">
        <v>5497</v>
      </c>
      <c r="F161" t="s">
        <v>661</v>
      </c>
      <c r="G161" t="s">
        <v>662</v>
      </c>
      <c r="H161" s="2">
        <v>0</v>
      </c>
      <c r="I161" s="2">
        <v>0</v>
      </c>
      <c r="J161" s="2">
        <v>0</v>
      </c>
      <c r="K161" s="2">
        <v>53.1</v>
      </c>
      <c r="L161" s="2">
        <v>0</v>
      </c>
      <c r="M161" s="2">
        <v>0</v>
      </c>
      <c r="N161" s="2">
        <v>0</v>
      </c>
      <c r="O161" s="2">
        <v>6.9030000000000005</v>
      </c>
      <c r="P161" s="2">
        <v>60.003</v>
      </c>
      <c r="R161">
        <v>3</v>
      </c>
      <c r="S161" s="98"/>
      <c r="T161" s="98"/>
    </row>
    <row r="162" spans="1:20" x14ac:dyDescent="0.25">
      <c r="A162" t="s">
        <v>711</v>
      </c>
      <c r="B162" t="s">
        <v>832</v>
      </c>
      <c r="C162" t="s">
        <v>1</v>
      </c>
      <c r="D162" t="s">
        <v>0</v>
      </c>
      <c r="E162">
        <v>5473</v>
      </c>
      <c r="F162" t="s">
        <v>661</v>
      </c>
      <c r="G162" t="s">
        <v>662</v>
      </c>
      <c r="H162" s="2">
        <v>0</v>
      </c>
      <c r="I162" s="2">
        <v>0</v>
      </c>
      <c r="J162" s="2">
        <v>0</v>
      </c>
      <c r="K162" s="2">
        <v>47.79</v>
      </c>
      <c r="L162" s="2">
        <v>0</v>
      </c>
      <c r="M162" s="2">
        <v>0</v>
      </c>
      <c r="N162" s="2">
        <v>0</v>
      </c>
      <c r="O162" s="2">
        <v>6.2126999999999999</v>
      </c>
      <c r="P162" s="2">
        <v>54.002699999999997</v>
      </c>
      <c r="R162">
        <v>3</v>
      </c>
      <c r="S162" s="98"/>
      <c r="T162" s="98"/>
    </row>
    <row r="163" spans="1:20" x14ac:dyDescent="0.25">
      <c r="A163" t="s">
        <v>711</v>
      </c>
      <c r="B163" t="s">
        <v>820</v>
      </c>
      <c r="C163" t="s">
        <v>1</v>
      </c>
      <c r="D163" t="s">
        <v>0</v>
      </c>
      <c r="E163">
        <v>9909</v>
      </c>
      <c r="F163" t="s">
        <v>809</v>
      </c>
      <c r="G163" t="s">
        <v>810</v>
      </c>
      <c r="H163" s="2">
        <v>0.94</v>
      </c>
      <c r="I163" s="2">
        <v>0</v>
      </c>
      <c r="J163" s="2">
        <v>0</v>
      </c>
      <c r="K163" s="2">
        <v>16.87</v>
      </c>
      <c r="L163" s="2">
        <v>0</v>
      </c>
      <c r="M163" s="2">
        <v>0</v>
      </c>
      <c r="N163" s="2">
        <v>0</v>
      </c>
      <c r="O163" s="2">
        <v>2.1931000000000003</v>
      </c>
      <c r="P163" s="2">
        <v>20.003100000000003</v>
      </c>
      <c r="R163">
        <v>3</v>
      </c>
      <c r="S163" s="98"/>
      <c r="T163" s="98"/>
    </row>
    <row r="164" spans="1:20" x14ac:dyDescent="0.25">
      <c r="A164" t="s">
        <v>711</v>
      </c>
      <c r="B164" t="s">
        <v>871</v>
      </c>
      <c r="C164" t="s">
        <v>1</v>
      </c>
      <c r="D164" t="s">
        <v>0</v>
      </c>
      <c r="E164">
        <v>88654</v>
      </c>
      <c r="F164" t="s">
        <v>670</v>
      </c>
      <c r="G164" t="s">
        <v>255</v>
      </c>
      <c r="H164" s="2">
        <v>0.97</v>
      </c>
      <c r="I164" s="2">
        <v>0</v>
      </c>
      <c r="J164" s="2">
        <v>0</v>
      </c>
      <c r="K164" s="2">
        <v>16.84</v>
      </c>
      <c r="L164" s="2">
        <v>0</v>
      </c>
      <c r="M164" s="2">
        <v>0</v>
      </c>
      <c r="N164" s="2">
        <v>0</v>
      </c>
      <c r="O164" s="2">
        <v>2.1892</v>
      </c>
      <c r="P164" s="2">
        <v>19.999199999999998</v>
      </c>
      <c r="R164">
        <v>3</v>
      </c>
      <c r="S164" s="98"/>
      <c r="T164" s="98"/>
    </row>
    <row r="165" spans="1:20" x14ac:dyDescent="0.25">
      <c r="A165" t="s">
        <v>711</v>
      </c>
      <c r="B165" t="s">
        <v>871</v>
      </c>
      <c r="C165" t="s">
        <v>1</v>
      </c>
      <c r="D165" t="s">
        <v>0</v>
      </c>
      <c r="E165">
        <v>107548</v>
      </c>
      <c r="F165" t="s">
        <v>471</v>
      </c>
      <c r="G165" t="s">
        <v>472</v>
      </c>
      <c r="H165" s="2">
        <v>0</v>
      </c>
      <c r="I165" s="2">
        <v>0</v>
      </c>
      <c r="J165" s="2">
        <v>0</v>
      </c>
      <c r="K165" s="2">
        <v>461.49</v>
      </c>
      <c r="L165" s="2">
        <v>0</v>
      </c>
      <c r="M165" s="2">
        <v>0</v>
      </c>
      <c r="N165" s="2">
        <v>0</v>
      </c>
      <c r="O165" s="2">
        <v>59.993700000000004</v>
      </c>
      <c r="P165" s="2">
        <v>521.4837</v>
      </c>
      <c r="R165">
        <v>3</v>
      </c>
      <c r="S165" s="98"/>
      <c r="T165" s="98"/>
    </row>
    <row r="166" spans="1:20" x14ac:dyDescent="0.25">
      <c r="A166" t="s">
        <v>711</v>
      </c>
      <c r="B166" t="s">
        <v>843</v>
      </c>
      <c r="C166" t="s">
        <v>1</v>
      </c>
      <c r="D166" t="s">
        <v>0</v>
      </c>
      <c r="E166">
        <v>402792</v>
      </c>
      <c r="F166" t="s">
        <v>697</v>
      </c>
      <c r="G166" t="s">
        <v>698</v>
      </c>
      <c r="H166" s="2">
        <v>0</v>
      </c>
      <c r="I166" s="2">
        <v>0</v>
      </c>
      <c r="J166" s="2">
        <v>0</v>
      </c>
      <c r="K166" s="2">
        <v>42.45</v>
      </c>
      <c r="L166" s="2">
        <v>0</v>
      </c>
      <c r="M166" s="2">
        <v>0</v>
      </c>
      <c r="N166" s="2">
        <v>0</v>
      </c>
      <c r="O166" s="2">
        <v>5.5185000000000004</v>
      </c>
      <c r="P166" s="2">
        <v>47.968500000000006</v>
      </c>
      <c r="R166">
        <v>3</v>
      </c>
      <c r="S166" s="98"/>
      <c r="T166" s="98"/>
    </row>
    <row r="167" spans="1:20" x14ac:dyDescent="0.25">
      <c r="A167" t="s">
        <v>711</v>
      </c>
      <c r="B167" t="s">
        <v>851</v>
      </c>
      <c r="C167" t="s">
        <v>1</v>
      </c>
      <c r="D167" t="s">
        <v>0</v>
      </c>
      <c r="E167">
        <v>3317596</v>
      </c>
      <c r="F167" t="s">
        <v>131</v>
      </c>
      <c r="G167" t="s">
        <v>88</v>
      </c>
      <c r="H167" s="2">
        <v>0</v>
      </c>
      <c r="I167" s="2">
        <v>0</v>
      </c>
      <c r="J167" s="2">
        <v>0</v>
      </c>
      <c r="K167" s="2">
        <v>56.64</v>
      </c>
      <c r="L167" s="2">
        <v>0</v>
      </c>
      <c r="M167" s="2">
        <v>0</v>
      </c>
      <c r="N167" s="2">
        <v>0</v>
      </c>
      <c r="O167" s="2">
        <v>7.3632</v>
      </c>
      <c r="P167" s="2">
        <v>64.003200000000007</v>
      </c>
      <c r="R167">
        <v>3</v>
      </c>
      <c r="S167" s="98"/>
      <c r="T167" s="98"/>
    </row>
    <row r="168" spans="1:20" x14ac:dyDescent="0.25">
      <c r="A168" t="s">
        <v>711</v>
      </c>
      <c r="B168" t="s">
        <v>851</v>
      </c>
      <c r="C168" t="s">
        <v>1</v>
      </c>
      <c r="D168" t="s">
        <v>0</v>
      </c>
      <c r="E168">
        <v>5933</v>
      </c>
      <c r="F168" t="s">
        <v>661</v>
      </c>
      <c r="G168" t="s">
        <v>662</v>
      </c>
      <c r="H168" s="2">
        <v>0</v>
      </c>
      <c r="I168" s="2">
        <v>0</v>
      </c>
      <c r="J168" s="2">
        <v>0</v>
      </c>
      <c r="K168" s="2">
        <v>5.35</v>
      </c>
      <c r="L168" s="2">
        <v>0</v>
      </c>
      <c r="M168" s="2">
        <v>0</v>
      </c>
      <c r="N168" s="2">
        <v>0</v>
      </c>
      <c r="O168" s="2">
        <v>0.69550000000000001</v>
      </c>
      <c r="P168" s="2">
        <v>6.0454999999999997</v>
      </c>
      <c r="R168">
        <v>3</v>
      </c>
      <c r="S168" s="98"/>
      <c r="T168" s="98"/>
    </row>
    <row r="169" spans="1:20" x14ac:dyDescent="0.25">
      <c r="A169" t="s">
        <v>711</v>
      </c>
      <c r="B169" t="s">
        <v>851</v>
      </c>
      <c r="C169" t="s">
        <v>1</v>
      </c>
      <c r="D169" t="s">
        <v>0</v>
      </c>
      <c r="E169">
        <v>5929</v>
      </c>
      <c r="F169" t="s">
        <v>661</v>
      </c>
      <c r="G169" t="s">
        <v>662</v>
      </c>
      <c r="H169" s="2">
        <v>0</v>
      </c>
      <c r="I169" s="2">
        <v>0</v>
      </c>
      <c r="J169" s="2">
        <v>0</v>
      </c>
      <c r="K169" s="2">
        <v>14.07</v>
      </c>
      <c r="L169" s="2">
        <v>0</v>
      </c>
      <c r="M169" s="2">
        <v>0</v>
      </c>
      <c r="N169" s="2">
        <v>0</v>
      </c>
      <c r="O169" s="2">
        <v>1.8291000000000002</v>
      </c>
      <c r="P169" s="2">
        <v>15.899100000000001</v>
      </c>
      <c r="R169">
        <v>3</v>
      </c>
      <c r="S169" s="98"/>
      <c r="T169" s="98"/>
    </row>
    <row r="170" spans="1:20" x14ac:dyDescent="0.25">
      <c r="A170" t="s">
        <v>711</v>
      </c>
      <c r="B170" t="s">
        <v>851</v>
      </c>
      <c r="C170" t="s">
        <v>1</v>
      </c>
      <c r="D170" t="s">
        <v>0</v>
      </c>
      <c r="E170">
        <v>5938</v>
      </c>
      <c r="F170" t="s">
        <v>661</v>
      </c>
      <c r="G170" t="s">
        <v>662</v>
      </c>
      <c r="H170" s="2">
        <v>0</v>
      </c>
      <c r="I170" s="2">
        <v>0</v>
      </c>
      <c r="J170" s="2">
        <v>0</v>
      </c>
      <c r="K170" s="2">
        <v>53.84</v>
      </c>
      <c r="L170" s="2">
        <v>0</v>
      </c>
      <c r="M170" s="2">
        <v>0</v>
      </c>
      <c r="N170" s="2">
        <v>0</v>
      </c>
      <c r="O170" s="2">
        <v>6.999200000000001</v>
      </c>
      <c r="P170" s="2">
        <v>60.839200000000005</v>
      </c>
      <c r="R170">
        <v>3</v>
      </c>
      <c r="S170" s="98"/>
      <c r="T170" s="98"/>
    </row>
    <row r="171" spans="1:20" x14ac:dyDescent="0.25">
      <c r="A171" t="s">
        <v>711</v>
      </c>
      <c r="B171" t="s">
        <v>843</v>
      </c>
      <c r="C171" t="s">
        <v>1</v>
      </c>
      <c r="D171" t="s">
        <v>0</v>
      </c>
      <c r="E171">
        <v>5953</v>
      </c>
      <c r="F171" t="s">
        <v>661</v>
      </c>
      <c r="G171" t="s">
        <v>662</v>
      </c>
      <c r="H171" s="2">
        <v>0</v>
      </c>
      <c r="I171" s="2">
        <v>0</v>
      </c>
      <c r="J171" s="2">
        <v>0</v>
      </c>
      <c r="K171" s="2">
        <v>129.56</v>
      </c>
      <c r="L171" s="2">
        <v>0</v>
      </c>
      <c r="M171" s="2">
        <v>0</v>
      </c>
      <c r="N171" s="2">
        <v>0</v>
      </c>
      <c r="O171" s="2">
        <v>16.8428</v>
      </c>
      <c r="P171" s="2">
        <v>146.40280000000001</v>
      </c>
      <c r="R171">
        <v>3</v>
      </c>
      <c r="S171" s="98"/>
      <c r="T171" s="98"/>
    </row>
    <row r="172" spans="1:20" x14ac:dyDescent="0.25">
      <c r="A172" t="s">
        <v>711</v>
      </c>
      <c r="B172" t="s">
        <v>870</v>
      </c>
      <c r="C172" t="s">
        <v>1</v>
      </c>
      <c r="D172" t="s">
        <v>0</v>
      </c>
      <c r="E172">
        <v>94350</v>
      </c>
      <c r="F172" t="s">
        <v>670</v>
      </c>
      <c r="G172" t="s">
        <v>255</v>
      </c>
      <c r="H172" s="2">
        <v>0.97</v>
      </c>
      <c r="I172" s="2">
        <v>0</v>
      </c>
      <c r="J172" s="2">
        <v>0</v>
      </c>
      <c r="K172" s="2">
        <v>16.84</v>
      </c>
      <c r="L172" s="2">
        <v>0</v>
      </c>
      <c r="M172" s="2">
        <v>0</v>
      </c>
      <c r="N172" s="2">
        <v>0</v>
      </c>
      <c r="O172" s="2">
        <v>2.1892</v>
      </c>
      <c r="P172" s="2">
        <v>19.999199999999998</v>
      </c>
      <c r="R172">
        <v>3</v>
      </c>
      <c r="S172" s="98"/>
      <c r="T172" s="98"/>
    </row>
    <row r="173" spans="1:20" x14ac:dyDescent="0.25">
      <c r="A173" t="s">
        <v>711</v>
      </c>
      <c r="B173" t="s">
        <v>870</v>
      </c>
      <c r="C173" t="s">
        <v>1</v>
      </c>
      <c r="D173" t="s">
        <v>0</v>
      </c>
      <c r="E173">
        <v>550095</v>
      </c>
      <c r="F173" t="s">
        <v>406</v>
      </c>
      <c r="G173" t="s">
        <v>96</v>
      </c>
      <c r="H173" s="2">
        <v>0</v>
      </c>
      <c r="I173" s="2">
        <v>0</v>
      </c>
      <c r="J173" s="2">
        <v>0</v>
      </c>
      <c r="K173" s="2">
        <v>332.21</v>
      </c>
      <c r="L173" s="2">
        <v>0</v>
      </c>
      <c r="M173" s="2">
        <v>0</v>
      </c>
      <c r="N173" s="2">
        <v>0</v>
      </c>
      <c r="O173" s="2">
        <v>43.1873</v>
      </c>
      <c r="P173" s="2">
        <v>375.39729999999997</v>
      </c>
      <c r="R173">
        <v>3</v>
      </c>
      <c r="S173" s="98"/>
      <c r="T173" s="98"/>
    </row>
    <row r="174" spans="1:20" x14ac:dyDescent="0.25">
      <c r="A174" t="s">
        <v>711</v>
      </c>
      <c r="B174" t="s">
        <v>853</v>
      </c>
      <c r="C174" t="s">
        <v>1</v>
      </c>
      <c r="D174" t="s">
        <v>0</v>
      </c>
      <c r="E174">
        <v>6031</v>
      </c>
      <c r="F174" t="s">
        <v>661</v>
      </c>
      <c r="G174" t="s">
        <v>662</v>
      </c>
      <c r="H174" s="2">
        <v>0</v>
      </c>
      <c r="I174" s="2">
        <v>0</v>
      </c>
      <c r="J174" s="2">
        <v>0</v>
      </c>
      <c r="K174" s="2">
        <v>12.43</v>
      </c>
      <c r="L174" s="2">
        <v>0</v>
      </c>
      <c r="M174" s="2">
        <v>0</v>
      </c>
      <c r="N174" s="2">
        <v>0</v>
      </c>
      <c r="O174" s="2">
        <v>1.6159000000000001</v>
      </c>
      <c r="P174" s="2">
        <v>14.0459</v>
      </c>
      <c r="R174">
        <v>3</v>
      </c>
      <c r="S174" s="98"/>
      <c r="T174" s="98"/>
    </row>
    <row r="175" spans="1:20" x14ac:dyDescent="0.25">
      <c r="A175" t="s">
        <v>711</v>
      </c>
      <c r="B175" t="s">
        <v>869</v>
      </c>
      <c r="C175" t="s">
        <v>1</v>
      </c>
      <c r="D175" t="s">
        <v>0</v>
      </c>
      <c r="E175">
        <v>6072</v>
      </c>
      <c r="F175" t="s">
        <v>661</v>
      </c>
      <c r="G175" t="s">
        <v>662</v>
      </c>
      <c r="H175" s="2">
        <v>0</v>
      </c>
      <c r="I175" s="2">
        <v>0</v>
      </c>
      <c r="J175" s="2">
        <v>0</v>
      </c>
      <c r="K175" s="2">
        <v>31.06</v>
      </c>
      <c r="L175" s="2">
        <v>0</v>
      </c>
      <c r="M175" s="2">
        <v>0</v>
      </c>
      <c r="N175" s="2">
        <v>0</v>
      </c>
      <c r="O175" s="2">
        <v>4.0377999999999998</v>
      </c>
      <c r="P175" s="2">
        <v>35.097799999999999</v>
      </c>
      <c r="R175">
        <v>3</v>
      </c>
      <c r="S175" s="98"/>
      <c r="T175" s="98"/>
    </row>
    <row r="176" spans="1:20" x14ac:dyDescent="0.25">
      <c r="A176" t="s">
        <v>711</v>
      </c>
      <c r="B176" t="s">
        <v>868</v>
      </c>
      <c r="C176" t="s">
        <v>1</v>
      </c>
      <c r="D176" t="s">
        <v>0</v>
      </c>
      <c r="E176">
        <v>687817</v>
      </c>
      <c r="F176" t="s">
        <v>697</v>
      </c>
      <c r="G176" t="s">
        <v>698</v>
      </c>
      <c r="H176" s="2">
        <v>0</v>
      </c>
      <c r="I176" s="2">
        <v>0</v>
      </c>
      <c r="J176" s="2">
        <v>0</v>
      </c>
      <c r="K176" s="2">
        <v>38.04</v>
      </c>
      <c r="L176" s="2">
        <v>0</v>
      </c>
      <c r="M176" s="2">
        <v>0</v>
      </c>
      <c r="N176" s="2">
        <v>0</v>
      </c>
      <c r="O176" s="2">
        <v>4.9451999999999998</v>
      </c>
      <c r="P176" s="2">
        <v>42.985199999999999</v>
      </c>
      <c r="R176">
        <v>3</v>
      </c>
      <c r="S176" s="98"/>
      <c r="T176" s="98"/>
    </row>
    <row r="177" spans="1:20" x14ac:dyDescent="0.25">
      <c r="A177" t="s">
        <v>711</v>
      </c>
      <c r="B177" t="s">
        <v>868</v>
      </c>
      <c r="C177" t="s">
        <v>1</v>
      </c>
      <c r="D177" t="s">
        <v>0</v>
      </c>
      <c r="E177">
        <v>12270</v>
      </c>
      <c r="F177" t="s">
        <v>392</v>
      </c>
      <c r="G177" t="s">
        <v>393</v>
      </c>
      <c r="H177" s="2">
        <v>0</v>
      </c>
      <c r="I177" s="2">
        <v>0</v>
      </c>
      <c r="J177" s="2">
        <v>0</v>
      </c>
      <c r="K177" s="2">
        <v>420</v>
      </c>
      <c r="L177" s="2">
        <v>0</v>
      </c>
      <c r="M177" s="2">
        <v>0</v>
      </c>
      <c r="N177" s="2">
        <v>0</v>
      </c>
      <c r="O177" s="2">
        <v>54.6</v>
      </c>
      <c r="P177" s="2">
        <v>474.6</v>
      </c>
      <c r="R177">
        <v>3</v>
      </c>
      <c r="S177" s="98"/>
      <c r="T177" s="98"/>
    </row>
    <row r="178" spans="1:20" x14ac:dyDescent="0.25">
      <c r="A178" t="s">
        <v>711</v>
      </c>
      <c r="B178" t="s">
        <v>867</v>
      </c>
      <c r="C178" t="s">
        <v>1</v>
      </c>
      <c r="D178" t="s">
        <v>0</v>
      </c>
      <c r="E178">
        <v>6121</v>
      </c>
      <c r="F178" t="s">
        <v>661</v>
      </c>
      <c r="G178" t="s">
        <v>662</v>
      </c>
      <c r="H178" s="2">
        <v>0</v>
      </c>
      <c r="I178" s="2">
        <v>0</v>
      </c>
      <c r="J178" s="2">
        <v>0</v>
      </c>
      <c r="K178" s="2">
        <v>21.86</v>
      </c>
      <c r="L178" s="2">
        <v>0</v>
      </c>
      <c r="M178" s="2">
        <v>0</v>
      </c>
      <c r="N178" s="2">
        <v>0</v>
      </c>
      <c r="O178" s="2">
        <v>2.8418000000000001</v>
      </c>
      <c r="P178" s="2">
        <v>24.701799999999999</v>
      </c>
      <c r="R178">
        <v>3</v>
      </c>
      <c r="S178" s="98"/>
      <c r="T178" s="98"/>
    </row>
    <row r="179" spans="1:20" x14ac:dyDescent="0.25">
      <c r="A179" t="s">
        <v>711</v>
      </c>
      <c r="B179" t="s">
        <v>866</v>
      </c>
      <c r="C179" t="s">
        <v>1</v>
      </c>
      <c r="D179" t="s">
        <v>0</v>
      </c>
      <c r="E179">
        <v>37205</v>
      </c>
      <c r="F179" t="s">
        <v>759</v>
      </c>
      <c r="G179" t="s">
        <v>760</v>
      </c>
      <c r="H179" s="2">
        <v>0</v>
      </c>
      <c r="I179" s="2">
        <v>0</v>
      </c>
      <c r="J179" s="2">
        <v>0</v>
      </c>
      <c r="K179" s="2">
        <v>21.08</v>
      </c>
      <c r="L179" s="2">
        <v>0</v>
      </c>
      <c r="M179" s="2">
        <v>0</v>
      </c>
      <c r="N179" s="2">
        <v>0</v>
      </c>
      <c r="O179" s="2">
        <v>2.7403999999999997</v>
      </c>
      <c r="P179" s="2">
        <v>23.820399999999999</v>
      </c>
      <c r="R179">
        <v>3</v>
      </c>
      <c r="S179" s="98"/>
      <c r="T179" s="98"/>
    </row>
    <row r="180" spans="1:20" x14ac:dyDescent="0.25">
      <c r="A180" t="s">
        <v>711</v>
      </c>
      <c r="B180" t="s">
        <v>866</v>
      </c>
      <c r="C180" t="s">
        <v>1</v>
      </c>
      <c r="D180" t="s">
        <v>0</v>
      </c>
      <c r="E180">
        <v>6129</v>
      </c>
      <c r="F180" t="s">
        <v>661</v>
      </c>
      <c r="G180" t="s">
        <v>662</v>
      </c>
      <c r="H180" s="2">
        <v>0</v>
      </c>
      <c r="I180" s="2">
        <v>0</v>
      </c>
      <c r="J180" s="2">
        <v>0</v>
      </c>
      <c r="K180" s="2">
        <v>12.43</v>
      </c>
      <c r="L180" s="2">
        <v>0</v>
      </c>
      <c r="M180" s="2">
        <v>0</v>
      </c>
      <c r="N180" s="2">
        <v>0</v>
      </c>
      <c r="O180" s="2">
        <v>1.6159000000000001</v>
      </c>
      <c r="P180" s="2">
        <v>14.0459</v>
      </c>
      <c r="R180">
        <v>3</v>
      </c>
      <c r="S180" s="98"/>
      <c r="T180" s="98"/>
    </row>
    <row r="181" spans="1:20" x14ac:dyDescent="0.25">
      <c r="A181" t="s">
        <v>711</v>
      </c>
      <c r="B181" t="s">
        <v>866</v>
      </c>
      <c r="C181" t="s">
        <v>1</v>
      </c>
      <c r="D181" t="s">
        <v>0</v>
      </c>
      <c r="E181">
        <v>6130</v>
      </c>
      <c r="F181" t="s">
        <v>661</v>
      </c>
      <c r="G181" t="s">
        <v>662</v>
      </c>
      <c r="H181" s="2">
        <v>0</v>
      </c>
      <c r="I181" s="2">
        <v>0</v>
      </c>
      <c r="J181" s="2">
        <v>0</v>
      </c>
      <c r="K181" s="2">
        <v>12.12</v>
      </c>
      <c r="L181" s="2">
        <v>0</v>
      </c>
      <c r="M181" s="2">
        <v>0</v>
      </c>
      <c r="N181" s="2">
        <v>0</v>
      </c>
      <c r="O181" s="2">
        <v>1.5755999999999999</v>
      </c>
      <c r="P181" s="2">
        <v>13.695599999999999</v>
      </c>
      <c r="R181">
        <v>3</v>
      </c>
      <c r="S181" s="98"/>
      <c r="T181" s="98"/>
    </row>
    <row r="182" spans="1:20" x14ac:dyDescent="0.25">
      <c r="A182" t="s">
        <v>711</v>
      </c>
      <c r="B182" t="s">
        <v>866</v>
      </c>
      <c r="C182" t="s">
        <v>1</v>
      </c>
      <c r="D182" t="s">
        <v>0</v>
      </c>
      <c r="E182">
        <v>6133</v>
      </c>
      <c r="F182" t="s">
        <v>661</v>
      </c>
      <c r="G182" t="s">
        <v>662</v>
      </c>
      <c r="H182" s="2">
        <v>0</v>
      </c>
      <c r="I182" s="2">
        <v>0</v>
      </c>
      <c r="J182" s="2">
        <v>0</v>
      </c>
      <c r="K182" s="2">
        <v>15.4</v>
      </c>
      <c r="L182" s="2">
        <v>0</v>
      </c>
      <c r="M182" s="2">
        <v>0</v>
      </c>
      <c r="N182" s="2">
        <v>0</v>
      </c>
      <c r="O182" s="2">
        <v>2.0020000000000002</v>
      </c>
      <c r="P182" s="2">
        <v>17.402000000000001</v>
      </c>
      <c r="R182">
        <v>3</v>
      </c>
      <c r="S182" s="98"/>
      <c r="T182" s="98"/>
    </row>
    <row r="183" spans="1:20" x14ac:dyDescent="0.25">
      <c r="A183" t="s">
        <v>711</v>
      </c>
      <c r="B183" t="s">
        <v>865</v>
      </c>
      <c r="C183" t="s">
        <v>1</v>
      </c>
      <c r="D183" t="s">
        <v>0</v>
      </c>
      <c r="E183">
        <v>12336</v>
      </c>
      <c r="F183" t="s">
        <v>392</v>
      </c>
      <c r="G183" t="s">
        <v>393</v>
      </c>
      <c r="H183" s="2">
        <v>0</v>
      </c>
      <c r="I183" s="2">
        <v>0</v>
      </c>
      <c r="J183" s="2">
        <v>0</v>
      </c>
      <c r="K183" s="2">
        <v>285</v>
      </c>
      <c r="L183" s="2">
        <v>0</v>
      </c>
      <c r="M183" s="2">
        <v>0</v>
      </c>
      <c r="N183" s="2">
        <v>0</v>
      </c>
      <c r="O183" s="2">
        <v>37.050000000000004</v>
      </c>
      <c r="P183" s="2">
        <v>322.05</v>
      </c>
      <c r="R183">
        <v>3</v>
      </c>
      <c r="S183" s="98"/>
      <c r="T183" s="98"/>
    </row>
    <row r="184" spans="1:20" x14ac:dyDescent="0.25">
      <c r="A184" t="s">
        <v>711</v>
      </c>
      <c r="B184" t="s">
        <v>865</v>
      </c>
      <c r="C184" t="s">
        <v>1</v>
      </c>
      <c r="D184" t="s">
        <v>0</v>
      </c>
      <c r="E184">
        <v>6159</v>
      </c>
      <c r="F184" t="s">
        <v>661</v>
      </c>
      <c r="G184" t="s">
        <v>662</v>
      </c>
      <c r="H184" s="2">
        <v>0</v>
      </c>
      <c r="I184" s="2">
        <v>0</v>
      </c>
      <c r="J184" s="2">
        <v>0</v>
      </c>
      <c r="K184" s="2">
        <v>16.77</v>
      </c>
      <c r="L184" s="2">
        <v>0</v>
      </c>
      <c r="M184" s="2">
        <v>0</v>
      </c>
      <c r="N184" s="2">
        <v>0</v>
      </c>
      <c r="O184" s="2">
        <v>2.1800999999999999</v>
      </c>
      <c r="P184" s="2">
        <v>18.950099999999999</v>
      </c>
      <c r="R184">
        <v>3</v>
      </c>
      <c r="S184" s="98"/>
      <c r="T184" s="98"/>
    </row>
    <row r="185" spans="1:20" x14ac:dyDescent="0.25">
      <c r="A185" t="s">
        <v>711</v>
      </c>
      <c r="B185" t="s">
        <v>864</v>
      </c>
      <c r="C185" t="s">
        <v>1</v>
      </c>
      <c r="D185" t="s">
        <v>0</v>
      </c>
      <c r="E185">
        <v>6193</v>
      </c>
      <c r="F185" t="s">
        <v>661</v>
      </c>
      <c r="G185" t="s">
        <v>662</v>
      </c>
      <c r="H185" s="2">
        <v>0</v>
      </c>
      <c r="I185" s="2">
        <v>0</v>
      </c>
      <c r="J185" s="2">
        <v>0</v>
      </c>
      <c r="K185" s="2">
        <v>149.97999999999999</v>
      </c>
      <c r="L185" s="2">
        <v>0</v>
      </c>
      <c r="M185" s="2">
        <v>0</v>
      </c>
      <c r="N185" s="2">
        <v>0</v>
      </c>
      <c r="O185" s="2">
        <v>19.497399999999999</v>
      </c>
      <c r="P185" s="2">
        <v>169.47739999999999</v>
      </c>
      <c r="R185">
        <v>3</v>
      </c>
      <c r="S185" s="98"/>
      <c r="T185" s="98"/>
    </row>
    <row r="186" spans="1:20" x14ac:dyDescent="0.25">
      <c r="A186" t="s">
        <v>711</v>
      </c>
      <c r="B186" t="s">
        <v>864</v>
      </c>
      <c r="C186" t="s">
        <v>1</v>
      </c>
      <c r="D186" t="s">
        <v>0</v>
      </c>
      <c r="E186">
        <v>3169180</v>
      </c>
      <c r="F186" t="s">
        <v>131</v>
      </c>
      <c r="G186" t="s">
        <v>88</v>
      </c>
      <c r="H186" s="2">
        <v>0</v>
      </c>
      <c r="I186" s="2">
        <v>0</v>
      </c>
      <c r="J186" s="2">
        <v>0</v>
      </c>
      <c r="K186" s="2">
        <v>159.01</v>
      </c>
      <c r="L186" s="2">
        <v>0</v>
      </c>
      <c r="M186" s="2">
        <v>0</v>
      </c>
      <c r="N186" s="2">
        <v>0</v>
      </c>
      <c r="O186" s="2">
        <v>20.671299999999999</v>
      </c>
      <c r="P186" s="2">
        <v>179.68129999999999</v>
      </c>
      <c r="R186">
        <v>3</v>
      </c>
      <c r="S186" s="98"/>
      <c r="T186" s="98"/>
    </row>
    <row r="187" spans="1:20" x14ac:dyDescent="0.25">
      <c r="A187" t="s">
        <v>711</v>
      </c>
      <c r="B187" t="s">
        <v>863</v>
      </c>
      <c r="C187" t="s">
        <v>1</v>
      </c>
      <c r="D187" t="s">
        <v>0</v>
      </c>
      <c r="E187">
        <v>96791</v>
      </c>
      <c r="F187" t="s">
        <v>670</v>
      </c>
      <c r="G187" t="s">
        <v>255</v>
      </c>
      <c r="H187" s="2">
        <v>0</v>
      </c>
      <c r="I187" s="2">
        <v>0</v>
      </c>
      <c r="J187" s="2">
        <v>0</v>
      </c>
      <c r="K187" s="2">
        <v>16.84</v>
      </c>
      <c r="L187" s="2">
        <v>0</v>
      </c>
      <c r="M187" s="2">
        <v>0</v>
      </c>
      <c r="N187" s="2">
        <v>0</v>
      </c>
      <c r="O187" s="2">
        <v>2.1892</v>
      </c>
      <c r="P187" s="2">
        <v>19.029199999999999</v>
      </c>
      <c r="R187">
        <v>3</v>
      </c>
      <c r="S187" s="98"/>
      <c r="T187" s="98"/>
    </row>
    <row r="188" spans="1:20" x14ac:dyDescent="0.25">
      <c r="A188" t="s">
        <v>711</v>
      </c>
      <c r="B188" t="s">
        <v>863</v>
      </c>
      <c r="C188" t="s">
        <v>1</v>
      </c>
      <c r="D188" t="s">
        <v>0</v>
      </c>
      <c r="E188">
        <v>6239</v>
      </c>
      <c r="F188" t="s">
        <v>661</v>
      </c>
      <c r="G188" t="s">
        <v>662</v>
      </c>
      <c r="H188" s="2">
        <v>0</v>
      </c>
      <c r="I188" s="2">
        <v>0</v>
      </c>
      <c r="J188" s="2">
        <v>0</v>
      </c>
      <c r="K188" s="2">
        <v>72.17</v>
      </c>
      <c r="L188" s="2">
        <v>0</v>
      </c>
      <c r="M188" s="2">
        <v>0</v>
      </c>
      <c r="N188" s="2">
        <v>0</v>
      </c>
      <c r="O188" s="2">
        <v>9.3821000000000012</v>
      </c>
      <c r="P188" s="2">
        <v>81.552099999999996</v>
      </c>
      <c r="R188">
        <v>3</v>
      </c>
      <c r="S188" s="98"/>
      <c r="T188" s="98"/>
    </row>
    <row r="189" spans="1:20" x14ac:dyDescent="0.25">
      <c r="A189" t="s">
        <v>711</v>
      </c>
      <c r="B189" t="s">
        <v>862</v>
      </c>
      <c r="C189" t="s">
        <v>1</v>
      </c>
      <c r="D189" t="s">
        <v>0</v>
      </c>
      <c r="E189">
        <v>6271</v>
      </c>
      <c r="F189" t="s">
        <v>661</v>
      </c>
      <c r="G189" t="s">
        <v>662</v>
      </c>
      <c r="H189" s="2">
        <v>0</v>
      </c>
      <c r="I189" s="2">
        <v>0</v>
      </c>
      <c r="J189" s="2">
        <v>0</v>
      </c>
      <c r="K189" s="2">
        <v>21.9</v>
      </c>
      <c r="L189" s="2">
        <v>0</v>
      </c>
      <c r="M189" s="2">
        <v>0</v>
      </c>
      <c r="N189" s="2">
        <v>0</v>
      </c>
      <c r="O189" s="2">
        <v>2.847</v>
      </c>
      <c r="P189" s="2">
        <v>24.747</v>
      </c>
      <c r="R189">
        <v>3</v>
      </c>
      <c r="S189" s="98"/>
      <c r="T189" s="98"/>
    </row>
    <row r="190" spans="1:20" x14ac:dyDescent="0.25">
      <c r="A190" t="s">
        <v>711</v>
      </c>
      <c r="B190" t="s">
        <v>861</v>
      </c>
      <c r="C190" t="s">
        <v>1</v>
      </c>
      <c r="D190" t="s">
        <v>0</v>
      </c>
      <c r="E190">
        <v>12501</v>
      </c>
      <c r="F190" t="s">
        <v>392</v>
      </c>
      <c r="G190" t="s">
        <v>393</v>
      </c>
      <c r="H190" s="2">
        <v>0</v>
      </c>
      <c r="I190" s="2">
        <v>0</v>
      </c>
      <c r="J190" s="2">
        <v>0</v>
      </c>
      <c r="K190" s="2">
        <v>156</v>
      </c>
      <c r="L190" s="2">
        <v>0</v>
      </c>
      <c r="M190" s="2">
        <v>0</v>
      </c>
      <c r="N190" s="2">
        <v>0</v>
      </c>
      <c r="O190" s="2">
        <v>20.28</v>
      </c>
      <c r="P190" s="2">
        <v>176.28</v>
      </c>
      <c r="R190">
        <v>3</v>
      </c>
      <c r="S190" s="98"/>
      <c r="T190" s="98"/>
    </row>
    <row r="191" spans="1:20" x14ac:dyDescent="0.25">
      <c r="A191" t="s">
        <v>711</v>
      </c>
      <c r="B191" t="s">
        <v>861</v>
      </c>
      <c r="C191" t="s">
        <v>1</v>
      </c>
      <c r="D191" t="s">
        <v>0</v>
      </c>
      <c r="E191">
        <v>6315</v>
      </c>
      <c r="F191" t="s">
        <v>661</v>
      </c>
      <c r="G191" t="s">
        <v>662</v>
      </c>
      <c r="H191" s="2">
        <v>0</v>
      </c>
      <c r="I191" s="2">
        <v>0</v>
      </c>
      <c r="J191" s="2">
        <v>0</v>
      </c>
      <c r="K191" s="2">
        <v>13.14</v>
      </c>
      <c r="L191" s="2">
        <v>0</v>
      </c>
      <c r="M191" s="2">
        <v>0</v>
      </c>
      <c r="N191" s="2">
        <v>0</v>
      </c>
      <c r="O191" s="2">
        <v>1.7082000000000002</v>
      </c>
      <c r="P191" s="2">
        <v>14.8482</v>
      </c>
      <c r="R191">
        <v>3</v>
      </c>
      <c r="S191" s="98"/>
      <c r="T191" s="98"/>
    </row>
    <row r="192" spans="1:20" x14ac:dyDescent="0.25">
      <c r="A192" t="s">
        <v>711</v>
      </c>
      <c r="B192" t="s">
        <v>861</v>
      </c>
      <c r="C192" t="s">
        <v>1</v>
      </c>
      <c r="D192" t="s">
        <v>0</v>
      </c>
      <c r="E192">
        <v>6326</v>
      </c>
      <c r="F192" t="s">
        <v>661</v>
      </c>
      <c r="G192" t="s">
        <v>662</v>
      </c>
      <c r="H192" s="2">
        <v>0</v>
      </c>
      <c r="I192" s="2">
        <v>0</v>
      </c>
      <c r="J192" s="2">
        <v>0</v>
      </c>
      <c r="K192" s="2">
        <v>35.840000000000003</v>
      </c>
      <c r="L192" s="2">
        <v>0</v>
      </c>
      <c r="M192" s="2">
        <v>0</v>
      </c>
      <c r="N192" s="2">
        <v>0</v>
      </c>
      <c r="O192" s="2">
        <v>4.6592000000000002</v>
      </c>
      <c r="P192" s="2">
        <v>40.499200000000002</v>
      </c>
      <c r="R192">
        <v>3</v>
      </c>
      <c r="S192" s="98"/>
      <c r="T192" s="98"/>
    </row>
    <row r="193" spans="1:20" x14ac:dyDescent="0.25">
      <c r="A193" t="s">
        <v>711</v>
      </c>
      <c r="B193" t="s">
        <v>849</v>
      </c>
      <c r="C193" t="s">
        <v>1</v>
      </c>
      <c r="D193" t="s">
        <v>0</v>
      </c>
      <c r="E193">
        <v>92995</v>
      </c>
      <c r="F193" t="s">
        <v>793</v>
      </c>
      <c r="G193" t="s">
        <v>794</v>
      </c>
      <c r="H193" s="2">
        <v>0</v>
      </c>
      <c r="I193" s="2">
        <v>0</v>
      </c>
      <c r="J193" s="2">
        <v>0</v>
      </c>
      <c r="K193" s="2">
        <v>230</v>
      </c>
      <c r="L193" s="2">
        <v>0</v>
      </c>
      <c r="M193" s="2">
        <v>0</v>
      </c>
      <c r="N193" s="2">
        <v>0</v>
      </c>
      <c r="O193" s="2">
        <v>29.900000000000002</v>
      </c>
      <c r="P193" s="2">
        <v>259.89999999999998</v>
      </c>
      <c r="R193">
        <v>3</v>
      </c>
      <c r="S193" s="98"/>
      <c r="T193" s="98"/>
    </row>
    <row r="194" spans="1:20" x14ac:dyDescent="0.25">
      <c r="A194" t="s">
        <v>711</v>
      </c>
      <c r="B194" t="s">
        <v>849</v>
      </c>
      <c r="C194" t="s">
        <v>1</v>
      </c>
      <c r="D194" t="s">
        <v>0</v>
      </c>
      <c r="E194">
        <v>6340</v>
      </c>
      <c r="F194" t="s">
        <v>661</v>
      </c>
      <c r="G194" t="s">
        <v>662</v>
      </c>
      <c r="H194" s="2">
        <v>0</v>
      </c>
      <c r="I194" s="2">
        <v>0</v>
      </c>
      <c r="J194" s="2">
        <v>0</v>
      </c>
      <c r="K194" s="2">
        <v>96.9</v>
      </c>
      <c r="L194" s="2">
        <v>0</v>
      </c>
      <c r="M194" s="2">
        <v>0</v>
      </c>
      <c r="N194" s="2">
        <v>0</v>
      </c>
      <c r="O194" s="2">
        <v>12.597000000000001</v>
      </c>
      <c r="P194" s="2">
        <v>109.49700000000001</v>
      </c>
      <c r="R194">
        <v>3</v>
      </c>
      <c r="S194" s="98"/>
      <c r="T194" s="98"/>
    </row>
    <row r="195" spans="1:20" x14ac:dyDescent="0.25">
      <c r="A195" t="s">
        <v>711</v>
      </c>
      <c r="B195" t="s">
        <v>849</v>
      </c>
      <c r="C195" t="s">
        <v>1</v>
      </c>
      <c r="D195" t="s">
        <v>0</v>
      </c>
      <c r="E195">
        <v>6341</v>
      </c>
      <c r="F195" t="s">
        <v>661</v>
      </c>
      <c r="G195" t="s">
        <v>662</v>
      </c>
      <c r="H195" s="2">
        <v>0</v>
      </c>
      <c r="I195" s="2">
        <v>0</v>
      </c>
      <c r="J195" s="2">
        <v>0</v>
      </c>
      <c r="K195" s="2">
        <v>11.81</v>
      </c>
      <c r="L195" s="2">
        <v>0</v>
      </c>
      <c r="M195" s="2">
        <v>0</v>
      </c>
      <c r="N195" s="2">
        <v>0</v>
      </c>
      <c r="O195" s="2">
        <v>1.5353000000000001</v>
      </c>
      <c r="P195" s="2">
        <v>13.3453</v>
      </c>
      <c r="R195">
        <v>3</v>
      </c>
      <c r="S195" s="98"/>
      <c r="T195" s="98"/>
    </row>
    <row r="196" spans="1:20" x14ac:dyDescent="0.25">
      <c r="A196" t="s">
        <v>711</v>
      </c>
      <c r="B196" t="s">
        <v>849</v>
      </c>
      <c r="C196" t="s">
        <v>1</v>
      </c>
      <c r="D196" t="s">
        <v>0</v>
      </c>
      <c r="E196">
        <v>6342</v>
      </c>
      <c r="F196" t="s">
        <v>661</v>
      </c>
      <c r="G196" t="s">
        <v>662</v>
      </c>
      <c r="H196" s="2">
        <v>0</v>
      </c>
      <c r="I196" s="2">
        <v>0</v>
      </c>
      <c r="J196" s="2">
        <v>0</v>
      </c>
      <c r="K196" s="2">
        <v>26.71</v>
      </c>
      <c r="L196" s="2">
        <v>0</v>
      </c>
      <c r="M196" s="2">
        <v>0</v>
      </c>
      <c r="N196" s="2">
        <v>0</v>
      </c>
      <c r="O196" s="2">
        <v>3.4723000000000002</v>
      </c>
      <c r="P196" s="2">
        <v>30.182300000000001</v>
      </c>
      <c r="R196">
        <v>3</v>
      </c>
      <c r="S196" s="98"/>
      <c r="T196" s="98"/>
    </row>
    <row r="197" spans="1:20" x14ac:dyDescent="0.25">
      <c r="A197" t="s">
        <v>711</v>
      </c>
      <c r="B197" t="s">
        <v>854</v>
      </c>
      <c r="C197" t="s">
        <v>1</v>
      </c>
      <c r="D197" t="s">
        <v>0</v>
      </c>
      <c r="E197">
        <v>186959</v>
      </c>
      <c r="F197" t="s">
        <v>84</v>
      </c>
      <c r="G197" t="s">
        <v>85</v>
      </c>
      <c r="H197" s="2">
        <v>0</v>
      </c>
      <c r="I197" s="2">
        <v>0</v>
      </c>
      <c r="J197" s="2">
        <v>0</v>
      </c>
      <c r="K197" s="2">
        <v>14.5</v>
      </c>
      <c r="L197" s="2">
        <v>0</v>
      </c>
      <c r="M197" s="2">
        <v>0</v>
      </c>
      <c r="N197" s="2">
        <v>0</v>
      </c>
      <c r="O197" s="2">
        <v>1.885</v>
      </c>
      <c r="P197" s="2">
        <v>16.385000000000002</v>
      </c>
      <c r="R197">
        <v>3</v>
      </c>
      <c r="S197" s="98"/>
      <c r="T197" s="98"/>
    </row>
    <row r="198" spans="1:20" x14ac:dyDescent="0.25">
      <c r="A198" t="s">
        <v>711</v>
      </c>
      <c r="B198" t="s">
        <v>854</v>
      </c>
      <c r="C198" t="s">
        <v>1</v>
      </c>
      <c r="D198" t="s">
        <v>0</v>
      </c>
      <c r="E198">
        <v>186968</v>
      </c>
      <c r="F198" t="s">
        <v>84</v>
      </c>
      <c r="G198" t="s">
        <v>85</v>
      </c>
      <c r="H198" s="2">
        <v>0</v>
      </c>
      <c r="I198" s="2">
        <v>0</v>
      </c>
      <c r="J198" s="2">
        <v>0</v>
      </c>
      <c r="K198" s="2">
        <v>226.1</v>
      </c>
      <c r="L198" s="2">
        <v>0</v>
      </c>
      <c r="M198" s="2">
        <v>0</v>
      </c>
      <c r="N198" s="2">
        <v>0</v>
      </c>
      <c r="O198" s="2">
        <v>29.393000000000001</v>
      </c>
      <c r="P198" s="2">
        <v>255.49299999999999</v>
      </c>
      <c r="R198">
        <v>3</v>
      </c>
      <c r="S198" s="98"/>
      <c r="T198" s="98"/>
    </row>
    <row r="199" spans="1:20" x14ac:dyDescent="0.25">
      <c r="A199" t="s">
        <v>711</v>
      </c>
      <c r="B199" t="s">
        <v>854</v>
      </c>
      <c r="C199" t="s">
        <v>1</v>
      </c>
      <c r="D199" t="s">
        <v>0</v>
      </c>
      <c r="E199">
        <v>2454</v>
      </c>
      <c r="F199" t="s">
        <v>386</v>
      </c>
      <c r="G199" t="s">
        <v>387</v>
      </c>
      <c r="H199" s="2">
        <v>0</v>
      </c>
      <c r="I199" s="2">
        <v>0</v>
      </c>
      <c r="J199" s="2">
        <v>0</v>
      </c>
      <c r="K199" s="2">
        <v>247.79</v>
      </c>
      <c r="L199" s="2">
        <v>0</v>
      </c>
      <c r="M199" s="2">
        <v>0</v>
      </c>
      <c r="N199" s="2">
        <v>0</v>
      </c>
      <c r="O199" s="2">
        <v>32.212699999999998</v>
      </c>
      <c r="P199" s="2">
        <v>280.0027</v>
      </c>
      <c r="R199">
        <v>3</v>
      </c>
      <c r="S199" s="98"/>
      <c r="T199" s="98"/>
    </row>
    <row r="200" spans="1:20" x14ac:dyDescent="0.25">
      <c r="A200" t="s">
        <v>711</v>
      </c>
      <c r="B200" t="s">
        <v>855</v>
      </c>
      <c r="C200" t="s">
        <v>1</v>
      </c>
      <c r="D200" t="s">
        <v>0</v>
      </c>
      <c r="E200">
        <v>145383</v>
      </c>
      <c r="F200" t="s">
        <v>269</v>
      </c>
      <c r="G200" t="s">
        <v>270</v>
      </c>
      <c r="H200" s="2">
        <v>0</v>
      </c>
      <c r="I200" s="2">
        <v>0</v>
      </c>
      <c r="J200" s="2">
        <v>0</v>
      </c>
      <c r="K200" s="2">
        <v>56.32</v>
      </c>
      <c r="L200" s="2">
        <v>0</v>
      </c>
      <c r="M200" s="2">
        <v>0</v>
      </c>
      <c r="N200" s="2">
        <v>0</v>
      </c>
      <c r="O200" s="2">
        <v>7.3216000000000001</v>
      </c>
      <c r="P200" s="2">
        <v>63.641599999999997</v>
      </c>
      <c r="R200">
        <v>3</v>
      </c>
      <c r="S200" s="98"/>
      <c r="T200" s="98"/>
    </row>
    <row r="201" spans="1:20" x14ac:dyDescent="0.25">
      <c r="A201" t="s">
        <v>711</v>
      </c>
      <c r="B201" t="s">
        <v>855</v>
      </c>
      <c r="C201" t="s">
        <v>1</v>
      </c>
      <c r="D201" t="s">
        <v>0</v>
      </c>
      <c r="E201">
        <v>6370</v>
      </c>
      <c r="F201" t="s">
        <v>661</v>
      </c>
      <c r="G201" t="s">
        <v>662</v>
      </c>
      <c r="H201" s="2">
        <v>0</v>
      </c>
      <c r="I201" s="2">
        <v>0</v>
      </c>
      <c r="J201" s="2">
        <v>0</v>
      </c>
      <c r="K201" s="2">
        <v>4.2</v>
      </c>
      <c r="L201" s="2">
        <v>0</v>
      </c>
      <c r="M201" s="2">
        <v>0</v>
      </c>
      <c r="N201" s="2">
        <v>0</v>
      </c>
      <c r="O201" s="2">
        <v>0.54600000000000004</v>
      </c>
      <c r="P201" s="2">
        <v>4.7460000000000004</v>
      </c>
      <c r="R201">
        <v>3</v>
      </c>
      <c r="S201" s="98"/>
      <c r="T201" s="98"/>
    </row>
    <row r="202" spans="1:20" x14ac:dyDescent="0.25">
      <c r="A202" t="s">
        <v>711</v>
      </c>
      <c r="B202" t="s">
        <v>855</v>
      </c>
      <c r="C202" t="s">
        <v>1</v>
      </c>
      <c r="D202" t="s">
        <v>0</v>
      </c>
      <c r="E202">
        <v>6371</v>
      </c>
      <c r="F202" t="s">
        <v>661</v>
      </c>
      <c r="G202" t="s">
        <v>662</v>
      </c>
      <c r="H202" s="2">
        <v>0</v>
      </c>
      <c r="I202" s="2">
        <v>0</v>
      </c>
      <c r="J202" s="2">
        <v>0</v>
      </c>
      <c r="K202" s="2">
        <v>23.36</v>
      </c>
      <c r="L202" s="2">
        <v>0</v>
      </c>
      <c r="M202" s="2">
        <v>0</v>
      </c>
      <c r="N202" s="2">
        <v>0</v>
      </c>
      <c r="O202" s="2">
        <v>3.0367999999999999</v>
      </c>
      <c r="P202" s="2">
        <v>26.396799999999999</v>
      </c>
      <c r="R202">
        <v>3</v>
      </c>
      <c r="S202" s="98"/>
      <c r="T202" s="98"/>
    </row>
    <row r="203" spans="1:20" x14ac:dyDescent="0.25">
      <c r="A203" t="s">
        <v>711</v>
      </c>
      <c r="B203" t="s">
        <v>860</v>
      </c>
      <c r="C203" t="s">
        <v>1</v>
      </c>
      <c r="D203" t="s">
        <v>0</v>
      </c>
      <c r="E203">
        <v>1250</v>
      </c>
      <c r="F203" t="s">
        <v>809</v>
      </c>
      <c r="G203" t="s">
        <v>810</v>
      </c>
      <c r="H203" s="2">
        <v>0</v>
      </c>
      <c r="I203" s="2">
        <v>0</v>
      </c>
      <c r="J203" s="2">
        <v>0</v>
      </c>
      <c r="K203" s="2">
        <v>12.64</v>
      </c>
      <c r="L203" s="2">
        <v>0</v>
      </c>
      <c r="M203" s="2">
        <v>0</v>
      </c>
      <c r="N203" s="2">
        <v>0</v>
      </c>
      <c r="O203" s="2">
        <v>1.6432000000000002</v>
      </c>
      <c r="P203" s="2">
        <v>14.283200000000001</v>
      </c>
      <c r="R203">
        <v>3</v>
      </c>
      <c r="S203" s="98"/>
      <c r="T203" s="98"/>
    </row>
    <row r="204" spans="1:20" x14ac:dyDescent="0.25">
      <c r="A204" t="s">
        <v>711</v>
      </c>
      <c r="B204" t="s">
        <v>859</v>
      </c>
      <c r="C204" t="s">
        <v>1</v>
      </c>
      <c r="D204" t="s">
        <v>0</v>
      </c>
      <c r="E204">
        <v>49856</v>
      </c>
      <c r="F204" t="s">
        <v>670</v>
      </c>
      <c r="G204" t="s">
        <v>255</v>
      </c>
      <c r="H204" s="2">
        <v>0.97</v>
      </c>
      <c r="I204" s="2">
        <v>0</v>
      </c>
      <c r="J204" s="2">
        <v>0</v>
      </c>
      <c r="K204" s="2">
        <v>16.84</v>
      </c>
      <c r="L204" s="2">
        <v>0</v>
      </c>
      <c r="M204" s="2">
        <v>0</v>
      </c>
      <c r="N204" s="2">
        <v>0</v>
      </c>
      <c r="O204" s="2">
        <v>2.1892</v>
      </c>
      <c r="P204" s="2">
        <v>19.999199999999998</v>
      </c>
      <c r="R204">
        <v>3</v>
      </c>
      <c r="S204" s="98"/>
      <c r="T204" s="98"/>
    </row>
    <row r="205" spans="1:20" x14ac:dyDescent="0.25">
      <c r="A205" t="s">
        <v>711</v>
      </c>
      <c r="B205" t="s">
        <v>859</v>
      </c>
      <c r="C205" t="s">
        <v>1</v>
      </c>
      <c r="D205" t="s">
        <v>0</v>
      </c>
      <c r="E205">
        <v>6443</v>
      </c>
      <c r="F205" t="s">
        <v>661</v>
      </c>
      <c r="G205" t="s">
        <v>662</v>
      </c>
      <c r="H205" s="2">
        <v>0</v>
      </c>
      <c r="I205" s="2">
        <v>0</v>
      </c>
      <c r="J205" s="2">
        <v>0</v>
      </c>
      <c r="K205" s="2">
        <v>5.75</v>
      </c>
      <c r="L205" s="2">
        <v>0</v>
      </c>
      <c r="M205" s="2">
        <v>0</v>
      </c>
      <c r="N205" s="2">
        <v>0</v>
      </c>
      <c r="O205" s="2">
        <v>0.74750000000000005</v>
      </c>
      <c r="P205" s="2">
        <v>6.4975000000000005</v>
      </c>
      <c r="R205">
        <v>3</v>
      </c>
      <c r="S205" s="98"/>
      <c r="T205" s="98"/>
    </row>
    <row r="206" spans="1:20" x14ac:dyDescent="0.25">
      <c r="A206" t="s">
        <v>711</v>
      </c>
      <c r="B206" t="s">
        <v>859</v>
      </c>
      <c r="C206" t="s">
        <v>1</v>
      </c>
      <c r="D206" t="s">
        <v>0</v>
      </c>
      <c r="E206">
        <v>777</v>
      </c>
      <c r="F206" t="s">
        <v>857</v>
      </c>
      <c r="G206" t="s">
        <v>858</v>
      </c>
      <c r="H206" s="2">
        <v>0</v>
      </c>
      <c r="I206" s="2">
        <v>0</v>
      </c>
      <c r="J206" s="2">
        <v>0</v>
      </c>
      <c r="K206" s="2">
        <v>45.22</v>
      </c>
      <c r="L206" s="2">
        <v>0</v>
      </c>
      <c r="M206" s="2">
        <v>0</v>
      </c>
      <c r="N206" s="2">
        <v>0</v>
      </c>
      <c r="O206" s="2">
        <v>5.8786000000000005</v>
      </c>
      <c r="P206" s="2">
        <v>51.098599999999998</v>
      </c>
      <c r="R206">
        <v>3</v>
      </c>
      <c r="S206" s="98"/>
      <c r="T206" s="98"/>
    </row>
    <row r="207" spans="1:20" x14ac:dyDescent="0.25">
      <c r="A207" t="s">
        <v>710</v>
      </c>
      <c r="B207" t="s">
        <v>829</v>
      </c>
      <c r="C207" t="s">
        <v>1</v>
      </c>
      <c r="D207" t="s">
        <v>0</v>
      </c>
      <c r="E207">
        <v>5618</v>
      </c>
      <c r="F207" t="s">
        <v>661</v>
      </c>
      <c r="G207" t="s">
        <v>662</v>
      </c>
      <c r="H207" s="2">
        <v>0</v>
      </c>
      <c r="I207" s="2">
        <v>0</v>
      </c>
      <c r="J207" s="2">
        <v>0</v>
      </c>
      <c r="K207" s="2">
        <v>88.33</v>
      </c>
      <c r="L207" s="2">
        <v>0</v>
      </c>
      <c r="M207" s="2">
        <v>0</v>
      </c>
      <c r="N207" s="2">
        <v>0</v>
      </c>
      <c r="O207" s="2">
        <v>11.482900000000001</v>
      </c>
      <c r="P207" s="2">
        <v>99.812899999999999</v>
      </c>
      <c r="R207">
        <v>3</v>
      </c>
      <c r="S207" s="98"/>
      <c r="T207" s="98"/>
    </row>
    <row r="208" spans="1:20" x14ac:dyDescent="0.25">
      <c r="A208" t="s">
        <v>710</v>
      </c>
      <c r="B208" t="s">
        <v>822</v>
      </c>
      <c r="C208" t="s">
        <v>1</v>
      </c>
      <c r="D208" t="s">
        <v>0</v>
      </c>
      <c r="E208">
        <v>5673</v>
      </c>
      <c r="F208" t="s">
        <v>661</v>
      </c>
      <c r="G208" t="s">
        <v>662</v>
      </c>
      <c r="H208" s="2">
        <v>0</v>
      </c>
      <c r="I208" s="2">
        <v>0</v>
      </c>
      <c r="J208" s="2">
        <v>0</v>
      </c>
      <c r="K208" s="2">
        <v>99.2</v>
      </c>
      <c r="L208" s="2">
        <v>0</v>
      </c>
      <c r="M208" s="2">
        <v>0</v>
      </c>
      <c r="N208" s="2">
        <v>0</v>
      </c>
      <c r="O208" s="2">
        <v>12.896000000000001</v>
      </c>
      <c r="P208" s="2">
        <v>112.096</v>
      </c>
      <c r="R208">
        <v>3</v>
      </c>
      <c r="S208" s="98"/>
      <c r="T208" s="98"/>
    </row>
    <row r="209" spans="1:20" x14ac:dyDescent="0.25">
      <c r="A209" t="s">
        <v>710</v>
      </c>
      <c r="B209" t="s">
        <v>822</v>
      </c>
      <c r="C209" t="s">
        <v>1</v>
      </c>
      <c r="D209" t="s">
        <v>0</v>
      </c>
      <c r="E209">
        <v>5683</v>
      </c>
      <c r="F209" t="s">
        <v>661</v>
      </c>
      <c r="G209" t="s">
        <v>662</v>
      </c>
      <c r="H209" s="2">
        <v>0</v>
      </c>
      <c r="I209" s="2">
        <v>0</v>
      </c>
      <c r="J209" s="2">
        <v>0</v>
      </c>
      <c r="K209" s="2">
        <v>14.24</v>
      </c>
      <c r="L209" s="2">
        <v>0</v>
      </c>
      <c r="M209" s="2">
        <v>0</v>
      </c>
      <c r="N209" s="2">
        <v>0</v>
      </c>
      <c r="O209" s="2">
        <v>1.8512000000000002</v>
      </c>
      <c r="P209" s="2">
        <v>16.091200000000001</v>
      </c>
      <c r="R209">
        <v>3</v>
      </c>
      <c r="S209" s="98"/>
      <c r="T209" s="98"/>
    </row>
    <row r="210" spans="1:20" x14ac:dyDescent="0.25">
      <c r="A210" t="s">
        <v>710</v>
      </c>
      <c r="B210" t="s">
        <v>827</v>
      </c>
      <c r="C210" t="s">
        <v>1</v>
      </c>
      <c r="D210" t="s">
        <v>0</v>
      </c>
      <c r="E210">
        <v>5716</v>
      </c>
      <c r="F210" t="s">
        <v>661</v>
      </c>
      <c r="G210" t="s">
        <v>662</v>
      </c>
      <c r="H210" s="2">
        <v>0</v>
      </c>
      <c r="I210" s="2">
        <v>0</v>
      </c>
      <c r="J210" s="2">
        <v>0</v>
      </c>
      <c r="K210" s="2">
        <v>80.84</v>
      </c>
      <c r="L210" s="2">
        <v>0</v>
      </c>
      <c r="M210" s="2">
        <v>0</v>
      </c>
      <c r="N210" s="2">
        <v>0</v>
      </c>
      <c r="O210" s="2">
        <v>10.509200000000002</v>
      </c>
      <c r="P210" s="2">
        <v>91.34920000000001</v>
      </c>
      <c r="R210">
        <v>3</v>
      </c>
      <c r="S210" s="98"/>
      <c r="T210" s="98"/>
    </row>
    <row r="211" spans="1:20" x14ac:dyDescent="0.25">
      <c r="A211" t="s">
        <v>710</v>
      </c>
      <c r="B211" t="s">
        <v>842</v>
      </c>
      <c r="C211" t="s">
        <v>1</v>
      </c>
      <c r="D211" t="s">
        <v>0</v>
      </c>
      <c r="E211">
        <v>5731</v>
      </c>
      <c r="F211" t="s">
        <v>661</v>
      </c>
      <c r="G211" t="s">
        <v>662</v>
      </c>
      <c r="H211" s="2">
        <v>0</v>
      </c>
      <c r="I211" s="2">
        <v>0</v>
      </c>
      <c r="J211" s="2">
        <v>0</v>
      </c>
      <c r="K211" s="2">
        <v>12.21</v>
      </c>
      <c r="L211" s="2">
        <v>0</v>
      </c>
      <c r="M211" s="2">
        <v>0</v>
      </c>
      <c r="N211" s="2">
        <v>0</v>
      </c>
      <c r="O211" s="2">
        <v>1.5873000000000002</v>
      </c>
      <c r="P211" s="2">
        <v>13.797300000000002</v>
      </c>
      <c r="R211">
        <v>3</v>
      </c>
      <c r="S211" s="98"/>
      <c r="T211" s="98"/>
    </row>
    <row r="212" spans="1:20" x14ac:dyDescent="0.25">
      <c r="A212" t="s">
        <v>710</v>
      </c>
      <c r="B212" t="s">
        <v>842</v>
      </c>
      <c r="C212" t="s">
        <v>1</v>
      </c>
      <c r="D212" t="s">
        <v>0</v>
      </c>
      <c r="E212">
        <v>3333396</v>
      </c>
      <c r="F212" t="s">
        <v>131</v>
      </c>
      <c r="G212" t="s">
        <v>88</v>
      </c>
      <c r="H212" s="2">
        <v>0</v>
      </c>
      <c r="I212" s="2">
        <v>0</v>
      </c>
      <c r="J212" s="2">
        <v>0</v>
      </c>
      <c r="K212" s="2">
        <v>104.87</v>
      </c>
      <c r="L212" s="2">
        <v>0</v>
      </c>
      <c r="M212" s="2">
        <v>0</v>
      </c>
      <c r="N212" s="2">
        <v>0</v>
      </c>
      <c r="O212" s="2">
        <v>13.633100000000001</v>
      </c>
      <c r="P212" s="2">
        <v>118.5031</v>
      </c>
      <c r="R212">
        <v>3</v>
      </c>
      <c r="S212" s="98"/>
      <c r="T212" s="98"/>
    </row>
    <row r="213" spans="1:20" x14ac:dyDescent="0.25">
      <c r="A213" t="s">
        <v>710</v>
      </c>
      <c r="B213" t="s">
        <v>842</v>
      </c>
      <c r="C213" t="s">
        <v>1</v>
      </c>
      <c r="D213" t="s">
        <v>0</v>
      </c>
      <c r="E213">
        <v>3317207</v>
      </c>
      <c r="F213" t="s">
        <v>131</v>
      </c>
      <c r="G213" t="s">
        <v>88</v>
      </c>
      <c r="H213" s="2">
        <v>0</v>
      </c>
      <c r="I213" s="2">
        <v>0</v>
      </c>
      <c r="J213" s="2">
        <v>0</v>
      </c>
      <c r="K213" s="2">
        <v>139.6</v>
      </c>
      <c r="L213" s="2">
        <v>0</v>
      </c>
      <c r="M213" s="2">
        <v>0</v>
      </c>
      <c r="N213" s="2">
        <v>0</v>
      </c>
      <c r="O213" s="2">
        <v>18.148</v>
      </c>
      <c r="P213" s="2">
        <v>157.74799999999999</v>
      </c>
      <c r="R213">
        <v>3</v>
      </c>
      <c r="S213" s="98"/>
      <c r="T213" s="98"/>
    </row>
    <row r="214" spans="1:20" x14ac:dyDescent="0.25">
      <c r="A214" t="s">
        <v>710</v>
      </c>
      <c r="B214" t="s">
        <v>841</v>
      </c>
      <c r="C214" t="s">
        <v>1</v>
      </c>
      <c r="D214" t="s">
        <v>0</v>
      </c>
      <c r="E214">
        <v>3201754</v>
      </c>
      <c r="F214" t="s">
        <v>131</v>
      </c>
      <c r="G214" t="s">
        <v>88</v>
      </c>
      <c r="H214" s="2">
        <v>0</v>
      </c>
      <c r="I214" s="2">
        <v>0</v>
      </c>
      <c r="J214" s="2">
        <v>0</v>
      </c>
      <c r="K214" s="2">
        <v>24.07</v>
      </c>
      <c r="L214" s="2">
        <v>0</v>
      </c>
      <c r="M214" s="2">
        <v>0</v>
      </c>
      <c r="N214" s="2">
        <v>0</v>
      </c>
      <c r="O214" s="2">
        <v>3.1291000000000002</v>
      </c>
      <c r="P214" s="2">
        <v>27.199100000000001</v>
      </c>
      <c r="R214">
        <v>3</v>
      </c>
      <c r="S214" s="98"/>
      <c r="T214" s="98"/>
    </row>
    <row r="215" spans="1:20" x14ac:dyDescent="0.25">
      <c r="A215" t="s">
        <v>710</v>
      </c>
      <c r="B215" t="s">
        <v>841</v>
      </c>
      <c r="C215" t="s">
        <v>1</v>
      </c>
      <c r="D215" t="s">
        <v>0</v>
      </c>
      <c r="E215">
        <v>5744</v>
      </c>
      <c r="F215" t="s">
        <v>661</v>
      </c>
      <c r="G215" t="s">
        <v>662</v>
      </c>
      <c r="H215" s="2">
        <v>0</v>
      </c>
      <c r="I215" s="2">
        <v>0</v>
      </c>
      <c r="J215" s="2">
        <v>0</v>
      </c>
      <c r="K215" s="2">
        <v>113.99</v>
      </c>
      <c r="L215" s="2">
        <v>0</v>
      </c>
      <c r="M215" s="2">
        <v>0</v>
      </c>
      <c r="N215" s="2">
        <v>0</v>
      </c>
      <c r="O215" s="2">
        <v>14.8187</v>
      </c>
      <c r="P215" s="2">
        <v>128.80869999999999</v>
      </c>
      <c r="R215">
        <v>3</v>
      </c>
      <c r="S215" s="98"/>
      <c r="T215" s="98"/>
    </row>
    <row r="216" spans="1:20" x14ac:dyDescent="0.25">
      <c r="A216" t="s">
        <v>710</v>
      </c>
      <c r="B216" t="s">
        <v>841</v>
      </c>
      <c r="C216" t="s">
        <v>1</v>
      </c>
      <c r="D216" t="s">
        <v>0</v>
      </c>
      <c r="E216">
        <v>5745</v>
      </c>
      <c r="F216" t="s">
        <v>661</v>
      </c>
      <c r="G216" t="s">
        <v>662</v>
      </c>
      <c r="H216" s="2">
        <v>0</v>
      </c>
      <c r="I216" s="2">
        <v>0</v>
      </c>
      <c r="J216" s="2">
        <v>0</v>
      </c>
      <c r="K216" s="2">
        <v>21.79</v>
      </c>
      <c r="L216" s="2">
        <v>0</v>
      </c>
      <c r="M216" s="2">
        <v>0</v>
      </c>
      <c r="N216" s="2">
        <v>0</v>
      </c>
      <c r="O216" s="2">
        <v>2.8327</v>
      </c>
      <c r="P216" s="2">
        <v>24.622699999999998</v>
      </c>
      <c r="R216">
        <v>3</v>
      </c>
      <c r="S216" s="98"/>
      <c r="T216" s="98"/>
    </row>
    <row r="217" spans="1:20" x14ac:dyDescent="0.25">
      <c r="A217" t="s">
        <v>710</v>
      </c>
      <c r="B217" t="s">
        <v>841</v>
      </c>
      <c r="C217" t="s">
        <v>1</v>
      </c>
      <c r="D217" t="s">
        <v>0</v>
      </c>
      <c r="E217">
        <v>5746</v>
      </c>
      <c r="F217" t="s">
        <v>661</v>
      </c>
      <c r="G217" t="s">
        <v>662</v>
      </c>
      <c r="H217" s="2">
        <v>0</v>
      </c>
      <c r="I217" s="2">
        <v>0</v>
      </c>
      <c r="J217" s="2">
        <v>0</v>
      </c>
      <c r="K217" s="2">
        <v>17.84</v>
      </c>
      <c r="L217" s="2">
        <v>0</v>
      </c>
      <c r="M217" s="2">
        <v>0</v>
      </c>
      <c r="N217" s="2">
        <v>0</v>
      </c>
      <c r="O217" s="2">
        <v>2.3191999999999999</v>
      </c>
      <c r="P217" s="2">
        <v>20.159199999999998</v>
      </c>
      <c r="R217">
        <v>3</v>
      </c>
      <c r="S217" s="98"/>
      <c r="T217" s="98"/>
    </row>
    <row r="218" spans="1:20" x14ac:dyDescent="0.25">
      <c r="A218" t="s">
        <v>710</v>
      </c>
      <c r="B218" t="s">
        <v>841</v>
      </c>
      <c r="C218" t="s">
        <v>1</v>
      </c>
      <c r="D218" t="s">
        <v>0</v>
      </c>
      <c r="E218">
        <v>5747</v>
      </c>
      <c r="F218" t="s">
        <v>661</v>
      </c>
      <c r="G218" t="s">
        <v>662</v>
      </c>
      <c r="H218" s="2">
        <v>0</v>
      </c>
      <c r="I218" s="2">
        <v>0</v>
      </c>
      <c r="J218" s="2">
        <v>0</v>
      </c>
      <c r="K218" s="2">
        <v>5.56</v>
      </c>
      <c r="L218" s="2">
        <v>0</v>
      </c>
      <c r="M218" s="2">
        <v>0</v>
      </c>
      <c r="N218" s="2">
        <v>0</v>
      </c>
      <c r="O218" s="2">
        <v>0.7228</v>
      </c>
      <c r="P218" s="2">
        <v>6.2827999999999999</v>
      </c>
      <c r="R218">
        <v>3</v>
      </c>
      <c r="S218" s="98"/>
      <c r="T218" s="98"/>
    </row>
    <row r="219" spans="1:20" x14ac:dyDescent="0.25">
      <c r="A219" t="s">
        <v>710</v>
      </c>
      <c r="B219" t="s">
        <v>841</v>
      </c>
      <c r="C219" t="s">
        <v>1</v>
      </c>
      <c r="D219" t="s">
        <v>0</v>
      </c>
      <c r="E219">
        <v>5751</v>
      </c>
      <c r="F219" t="s">
        <v>661</v>
      </c>
      <c r="G219" t="s">
        <v>662</v>
      </c>
      <c r="H219" s="2">
        <v>0</v>
      </c>
      <c r="I219" s="2">
        <v>0</v>
      </c>
      <c r="J219" s="2">
        <v>0</v>
      </c>
      <c r="K219" s="2">
        <v>10.97</v>
      </c>
      <c r="L219" s="2">
        <v>0</v>
      </c>
      <c r="M219" s="2">
        <v>0</v>
      </c>
      <c r="N219" s="2">
        <v>0</v>
      </c>
      <c r="O219" s="2">
        <v>1.4261000000000001</v>
      </c>
      <c r="P219" s="2">
        <v>12.396100000000001</v>
      </c>
      <c r="R219">
        <v>3</v>
      </c>
      <c r="S219" s="98"/>
      <c r="T219" s="98"/>
    </row>
    <row r="220" spans="1:20" x14ac:dyDescent="0.25">
      <c r="A220" t="s">
        <v>710</v>
      </c>
      <c r="B220" t="s">
        <v>841</v>
      </c>
      <c r="C220" t="s">
        <v>1</v>
      </c>
      <c r="D220" t="s">
        <v>0</v>
      </c>
      <c r="E220">
        <v>5752</v>
      </c>
      <c r="F220" t="s">
        <v>661</v>
      </c>
      <c r="G220" t="s">
        <v>662</v>
      </c>
      <c r="H220" s="2">
        <v>0</v>
      </c>
      <c r="I220" s="2">
        <v>0</v>
      </c>
      <c r="J220" s="2">
        <v>0</v>
      </c>
      <c r="K220" s="2">
        <v>2.2999999999999998</v>
      </c>
      <c r="L220" s="2">
        <v>0</v>
      </c>
      <c r="M220" s="2">
        <v>0</v>
      </c>
      <c r="N220" s="2">
        <v>0</v>
      </c>
      <c r="O220" s="2">
        <v>0.29899999999999999</v>
      </c>
      <c r="P220" s="2">
        <v>2.5989999999999998</v>
      </c>
      <c r="R220">
        <v>3</v>
      </c>
      <c r="S220" s="98"/>
      <c r="T220" s="98"/>
    </row>
    <row r="221" spans="1:20" x14ac:dyDescent="0.25">
      <c r="A221" t="s">
        <v>710</v>
      </c>
      <c r="B221" t="s">
        <v>840</v>
      </c>
      <c r="C221" t="s">
        <v>1</v>
      </c>
      <c r="D221" t="s">
        <v>0</v>
      </c>
      <c r="E221">
        <v>5764</v>
      </c>
      <c r="F221" t="s">
        <v>661</v>
      </c>
      <c r="G221" t="s">
        <v>662</v>
      </c>
      <c r="H221" s="2">
        <v>0</v>
      </c>
      <c r="I221" s="2">
        <v>0</v>
      </c>
      <c r="J221" s="2">
        <v>0</v>
      </c>
      <c r="K221" s="2">
        <v>15.4</v>
      </c>
      <c r="L221" s="2">
        <v>0</v>
      </c>
      <c r="M221" s="2">
        <v>0</v>
      </c>
      <c r="N221" s="2">
        <v>0</v>
      </c>
      <c r="O221" s="2">
        <v>2.0020000000000002</v>
      </c>
      <c r="P221" s="2">
        <v>17.402000000000001</v>
      </c>
      <c r="R221">
        <v>3</v>
      </c>
      <c r="S221" s="98"/>
      <c r="T221" s="98"/>
    </row>
    <row r="222" spans="1:20" x14ac:dyDescent="0.25">
      <c r="A222" t="s">
        <v>710</v>
      </c>
      <c r="B222" t="s">
        <v>840</v>
      </c>
      <c r="C222" t="s">
        <v>1</v>
      </c>
      <c r="D222" t="s">
        <v>0</v>
      </c>
      <c r="E222">
        <v>5787</v>
      </c>
      <c r="F222" t="s">
        <v>661</v>
      </c>
      <c r="G222" t="s">
        <v>662</v>
      </c>
      <c r="H222" s="2">
        <v>0</v>
      </c>
      <c r="I222" s="2">
        <v>0</v>
      </c>
      <c r="J222" s="2">
        <v>0</v>
      </c>
      <c r="K222" s="2">
        <v>3.72</v>
      </c>
      <c r="L222" s="2">
        <v>0</v>
      </c>
      <c r="M222" s="2">
        <v>0</v>
      </c>
      <c r="N222" s="2">
        <v>0</v>
      </c>
      <c r="O222" s="2">
        <v>0.48360000000000003</v>
      </c>
      <c r="P222" s="2">
        <v>4.2035999999999998</v>
      </c>
      <c r="R222">
        <v>3</v>
      </c>
      <c r="S222" s="98"/>
      <c r="T222" s="98"/>
    </row>
    <row r="223" spans="1:20" x14ac:dyDescent="0.25">
      <c r="A223" t="s">
        <v>710</v>
      </c>
      <c r="B223" t="s">
        <v>837</v>
      </c>
      <c r="C223" t="s">
        <v>1</v>
      </c>
      <c r="D223" t="s">
        <v>0</v>
      </c>
      <c r="E223">
        <v>909</v>
      </c>
      <c r="F223" t="s">
        <v>838</v>
      </c>
      <c r="G223" t="s">
        <v>839</v>
      </c>
      <c r="H223" s="2">
        <v>0</v>
      </c>
      <c r="I223" s="2">
        <v>0</v>
      </c>
      <c r="J223" s="2">
        <v>0</v>
      </c>
      <c r="K223" s="2">
        <v>1754.83</v>
      </c>
      <c r="L223" s="2">
        <v>0</v>
      </c>
      <c r="M223" s="2">
        <v>0</v>
      </c>
      <c r="N223" s="2">
        <v>0</v>
      </c>
      <c r="O223" s="2">
        <v>228.12790000000001</v>
      </c>
      <c r="P223" s="2">
        <v>1982.9578999999999</v>
      </c>
      <c r="R223">
        <v>3</v>
      </c>
      <c r="S223" s="98"/>
      <c r="T223" s="98"/>
    </row>
    <row r="224" spans="1:20" x14ac:dyDescent="0.25">
      <c r="A224" t="s">
        <v>710</v>
      </c>
      <c r="B224" t="s">
        <v>837</v>
      </c>
      <c r="C224" t="s">
        <v>1</v>
      </c>
      <c r="D224" t="s">
        <v>0</v>
      </c>
      <c r="E224">
        <v>5807</v>
      </c>
      <c r="F224" t="s">
        <v>661</v>
      </c>
      <c r="G224" t="s">
        <v>662</v>
      </c>
      <c r="H224" s="2">
        <v>0</v>
      </c>
      <c r="I224" s="2">
        <v>0</v>
      </c>
      <c r="J224" s="2">
        <v>0</v>
      </c>
      <c r="K224" s="2">
        <v>12.21</v>
      </c>
      <c r="L224" s="2">
        <v>0</v>
      </c>
      <c r="M224" s="2">
        <v>0</v>
      </c>
      <c r="N224" s="2">
        <v>0</v>
      </c>
      <c r="O224" s="2">
        <v>1.5873000000000002</v>
      </c>
      <c r="P224" s="2">
        <v>13.797300000000002</v>
      </c>
      <c r="R224">
        <v>3</v>
      </c>
      <c r="S224" s="98"/>
      <c r="T224" s="98"/>
    </row>
    <row r="225" spans="1:20" x14ac:dyDescent="0.25">
      <c r="A225" t="s">
        <v>710</v>
      </c>
      <c r="B225" t="s">
        <v>837</v>
      </c>
      <c r="C225" t="s">
        <v>1</v>
      </c>
      <c r="D225" t="s">
        <v>0</v>
      </c>
      <c r="E225">
        <v>3321124</v>
      </c>
      <c r="F225" t="s">
        <v>131</v>
      </c>
      <c r="G225" t="s">
        <v>88</v>
      </c>
      <c r="H225" s="2">
        <v>0</v>
      </c>
      <c r="I225" s="2">
        <v>0</v>
      </c>
      <c r="J225" s="2">
        <v>0</v>
      </c>
      <c r="K225" s="2">
        <v>3.19</v>
      </c>
      <c r="L225" s="2">
        <v>0</v>
      </c>
      <c r="M225" s="2">
        <v>0</v>
      </c>
      <c r="N225" s="2">
        <v>0</v>
      </c>
      <c r="O225" s="2">
        <v>0.41470000000000001</v>
      </c>
      <c r="P225" s="2">
        <v>3.6046999999999998</v>
      </c>
      <c r="R225">
        <v>3</v>
      </c>
      <c r="S225" s="98"/>
      <c r="T225" s="98"/>
    </row>
    <row r="226" spans="1:20" x14ac:dyDescent="0.25">
      <c r="A226" t="s">
        <v>710</v>
      </c>
      <c r="B226" t="s">
        <v>836</v>
      </c>
      <c r="C226" t="s">
        <v>1</v>
      </c>
      <c r="D226" t="s">
        <v>0</v>
      </c>
      <c r="E226">
        <v>5824</v>
      </c>
      <c r="F226" t="s">
        <v>661</v>
      </c>
      <c r="G226" t="s">
        <v>662</v>
      </c>
      <c r="H226" s="2">
        <v>0</v>
      </c>
      <c r="I226" s="2">
        <v>0</v>
      </c>
      <c r="J226" s="2">
        <v>0</v>
      </c>
      <c r="K226" s="2">
        <v>75.400000000000006</v>
      </c>
      <c r="L226" s="2">
        <v>0</v>
      </c>
      <c r="M226" s="2">
        <v>0</v>
      </c>
      <c r="N226" s="2">
        <v>0</v>
      </c>
      <c r="O226" s="2">
        <v>9.8020000000000014</v>
      </c>
      <c r="P226" s="2">
        <v>85.202000000000012</v>
      </c>
      <c r="R226">
        <v>3</v>
      </c>
      <c r="S226" s="98"/>
      <c r="T226" s="98"/>
    </row>
    <row r="227" spans="1:20" x14ac:dyDescent="0.25">
      <c r="A227" t="s">
        <v>710</v>
      </c>
      <c r="B227" t="s">
        <v>835</v>
      </c>
      <c r="C227" t="s">
        <v>1</v>
      </c>
      <c r="D227" t="s">
        <v>0</v>
      </c>
      <c r="E227">
        <v>5837</v>
      </c>
      <c r="F227" t="s">
        <v>661</v>
      </c>
      <c r="G227" t="s">
        <v>662</v>
      </c>
      <c r="H227" s="2">
        <v>0</v>
      </c>
      <c r="I227" s="2">
        <v>0</v>
      </c>
      <c r="J227" s="2">
        <v>0</v>
      </c>
      <c r="K227" s="2">
        <v>3.19</v>
      </c>
      <c r="L227" s="2">
        <v>0</v>
      </c>
      <c r="M227" s="2">
        <v>0</v>
      </c>
      <c r="N227" s="2">
        <v>0</v>
      </c>
      <c r="O227" s="2">
        <v>0.41470000000000001</v>
      </c>
      <c r="P227" s="2">
        <v>3.6046999999999998</v>
      </c>
      <c r="R227">
        <v>3</v>
      </c>
      <c r="S227" s="98"/>
      <c r="T227" s="98"/>
    </row>
    <row r="228" spans="1:20" x14ac:dyDescent="0.25">
      <c r="A228" t="s">
        <v>710</v>
      </c>
      <c r="B228" t="s">
        <v>835</v>
      </c>
      <c r="C228" t="s">
        <v>1</v>
      </c>
      <c r="D228" t="s">
        <v>0</v>
      </c>
      <c r="E228">
        <v>5864</v>
      </c>
      <c r="F228" t="s">
        <v>661</v>
      </c>
      <c r="G228" t="s">
        <v>662</v>
      </c>
      <c r="H228" s="2">
        <v>0</v>
      </c>
      <c r="I228" s="2">
        <v>0</v>
      </c>
      <c r="J228" s="2">
        <v>0</v>
      </c>
      <c r="K228" s="2">
        <v>3.36</v>
      </c>
      <c r="L228" s="2">
        <v>0</v>
      </c>
      <c r="M228" s="2">
        <v>0</v>
      </c>
      <c r="N228" s="2">
        <v>0</v>
      </c>
      <c r="O228" s="2">
        <v>0.43680000000000002</v>
      </c>
      <c r="P228" s="2">
        <v>3.7967999999999997</v>
      </c>
      <c r="R228">
        <v>3</v>
      </c>
      <c r="S228" s="98"/>
      <c r="T228" s="98"/>
    </row>
    <row r="229" spans="1:20" x14ac:dyDescent="0.25">
      <c r="A229" t="s">
        <v>710</v>
      </c>
      <c r="B229" t="s">
        <v>835</v>
      </c>
      <c r="C229" t="s">
        <v>1</v>
      </c>
      <c r="D229" t="s">
        <v>0</v>
      </c>
      <c r="E229">
        <v>3206958</v>
      </c>
      <c r="F229" t="s">
        <v>131</v>
      </c>
      <c r="G229" t="s">
        <v>88</v>
      </c>
      <c r="H229" s="2">
        <v>0</v>
      </c>
      <c r="I229" s="2">
        <v>0</v>
      </c>
      <c r="J229" s="2">
        <v>0</v>
      </c>
      <c r="K229" s="2">
        <v>10.81</v>
      </c>
      <c r="L229" s="2">
        <v>0</v>
      </c>
      <c r="M229" s="2">
        <v>0</v>
      </c>
      <c r="N229" s="2">
        <v>0</v>
      </c>
      <c r="O229" s="2">
        <v>1.4053000000000002</v>
      </c>
      <c r="P229" s="2">
        <v>12.215300000000001</v>
      </c>
      <c r="R229">
        <v>3</v>
      </c>
      <c r="S229" s="98"/>
      <c r="T229" s="98"/>
    </row>
    <row r="230" spans="1:20" x14ac:dyDescent="0.25">
      <c r="A230" t="s">
        <v>710</v>
      </c>
      <c r="B230" t="s">
        <v>835</v>
      </c>
      <c r="C230" t="s">
        <v>1</v>
      </c>
      <c r="D230" t="s">
        <v>0</v>
      </c>
      <c r="E230">
        <v>2551</v>
      </c>
      <c r="F230" t="s">
        <v>725</v>
      </c>
      <c r="G230" t="s">
        <v>726</v>
      </c>
      <c r="H230" s="2">
        <v>0</v>
      </c>
      <c r="I230" s="2">
        <v>0</v>
      </c>
      <c r="J230" s="2">
        <v>0</v>
      </c>
      <c r="K230" s="2">
        <v>12.65</v>
      </c>
      <c r="L230" s="2">
        <v>0</v>
      </c>
      <c r="M230" s="2">
        <v>0</v>
      </c>
      <c r="N230" s="2">
        <v>0</v>
      </c>
      <c r="O230" s="2">
        <v>1.6445000000000001</v>
      </c>
      <c r="P230" s="2">
        <v>14.294500000000001</v>
      </c>
      <c r="R230">
        <v>3</v>
      </c>
      <c r="S230" s="98"/>
      <c r="T230" s="98"/>
    </row>
    <row r="231" spans="1:20" x14ac:dyDescent="0.25">
      <c r="A231" t="s">
        <v>710</v>
      </c>
      <c r="B231" t="s">
        <v>835</v>
      </c>
      <c r="C231" t="s">
        <v>1</v>
      </c>
      <c r="D231" t="s">
        <v>0</v>
      </c>
      <c r="E231">
        <v>5849</v>
      </c>
      <c r="F231" t="s">
        <v>661</v>
      </c>
      <c r="G231" t="s">
        <v>662</v>
      </c>
      <c r="H231" s="2">
        <v>0</v>
      </c>
      <c r="I231" s="2">
        <v>0</v>
      </c>
      <c r="J231" s="2">
        <v>0</v>
      </c>
      <c r="K231" s="2">
        <v>393.27</v>
      </c>
      <c r="L231" s="2">
        <v>0</v>
      </c>
      <c r="M231" s="2">
        <v>0</v>
      </c>
      <c r="N231" s="2">
        <v>0</v>
      </c>
      <c r="O231" s="2">
        <v>51.125099999999996</v>
      </c>
      <c r="P231" s="2">
        <v>444.39509999999996</v>
      </c>
      <c r="R231">
        <v>3</v>
      </c>
      <c r="S231" s="98"/>
      <c r="T231" s="98"/>
    </row>
    <row r="232" spans="1:20" x14ac:dyDescent="0.25">
      <c r="A232" t="s">
        <v>710</v>
      </c>
      <c r="B232" t="s">
        <v>835</v>
      </c>
      <c r="C232" t="s">
        <v>1</v>
      </c>
      <c r="D232" t="s">
        <v>0</v>
      </c>
      <c r="E232">
        <v>5850</v>
      </c>
      <c r="F232" t="s">
        <v>661</v>
      </c>
      <c r="G232" t="s">
        <v>662</v>
      </c>
      <c r="H232" s="2">
        <v>0</v>
      </c>
      <c r="I232" s="2">
        <v>0</v>
      </c>
      <c r="J232" s="2">
        <v>0</v>
      </c>
      <c r="K232" s="2">
        <v>57.4</v>
      </c>
      <c r="L232" s="2">
        <v>0</v>
      </c>
      <c r="M232" s="2">
        <v>0</v>
      </c>
      <c r="N232" s="2">
        <v>0</v>
      </c>
      <c r="O232" s="2">
        <v>7.4619999999999997</v>
      </c>
      <c r="P232" s="2">
        <v>64.861999999999995</v>
      </c>
      <c r="R232">
        <v>3</v>
      </c>
      <c r="S232" s="98"/>
      <c r="T232" s="98"/>
    </row>
    <row r="233" spans="1:20" x14ac:dyDescent="0.25">
      <c r="A233" t="s">
        <v>710</v>
      </c>
      <c r="B233" t="s">
        <v>835</v>
      </c>
      <c r="C233" t="s">
        <v>1</v>
      </c>
      <c r="D233" t="s">
        <v>0</v>
      </c>
      <c r="E233">
        <v>5851</v>
      </c>
      <c r="F233" t="s">
        <v>661</v>
      </c>
      <c r="G233" t="s">
        <v>662</v>
      </c>
      <c r="H233" s="2">
        <v>0</v>
      </c>
      <c r="I233" s="2">
        <v>0</v>
      </c>
      <c r="J233" s="2">
        <v>0</v>
      </c>
      <c r="K233" s="2">
        <v>38.58</v>
      </c>
      <c r="L233" s="2">
        <v>0</v>
      </c>
      <c r="M233" s="2">
        <v>0</v>
      </c>
      <c r="N233" s="2">
        <v>0</v>
      </c>
      <c r="O233" s="2">
        <v>5.0153999999999996</v>
      </c>
      <c r="P233" s="2">
        <v>43.595399999999998</v>
      </c>
      <c r="R233">
        <v>3</v>
      </c>
      <c r="S233" s="98"/>
      <c r="T233" s="98"/>
    </row>
    <row r="234" spans="1:20" x14ac:dyDescent="0.25">
      <c r="A234" t="s">
        <v>710</v>
      </c>
      <c r="B234" t="s">
        <v>834</v>
      </c>
      <c r="C234" t="s">
        <v>1</v>
      </c>
      <c r="D234" t="s">
        <v>0</v>
      </c>
      <c r="E234">
        <v>5867</v>
      </c>
      <c r="F234" t="s">
        <v>661</v>
      </c>
      <c r="G234" t="s">
        <v>662</v>
      </c>
      <c r="H234" s="2">
        <v>0</v>
      </c>
      <c r="I234" s="2">
        <v>0</v>
      </c>
      <c r="J234" s="2">
        <v>0</v>
      </c>
      <c r="K234" s="2">
        <v>65.88</v>
      </c>
      <c r="L234" s="2">
        <v>0</v>
      </c>
      <c r="M234" s="2">
        <v>0</v>
      </c>
      <c r="N234" s="2">
        <v>0</v>
      </c>
      <c r="O234" s="2">
        <v>8.5643999999999991</v>
      </c>
      <c r="P234" s="2">
        <v>74.444400000000002</v>
      </c>
      <c r="R234">
        <v>3</v>
      </c>
      <c r="S234" s="98"/>
      <c r="T234" s="98"/>
    </row>
    <row r="235" spans="1:20" x14ac:dyDescent="0.25">
      <c r="A235" t="s">
        <v>710</v>
      </c>
      <c r="B235" t="s">
        <v>834</v>
      </c>
      <c r="C235" t="s">
        <v>1</v>
      </c>
      <c r="D235" t="s">
        <v>0</v>
      </c>
      <c r="E235">
        <v>5869</v>
      </c>
      <c r="F235" t="s">
        <v>661</v>
      </c>
      <c r="G235" t="s">
        <v>662</v>
      </c>
      <c r="H235" s="2">
        <v>0</v>
      </c>
      <c r="I235" s="2">
        <v>0</v>
      </c>
      <c r="J235" s="2">
        <v>0</v>
      </c>
      <c r="K235" s="2">
        <v>0.8</v>
      </c>
      <c r="L235" s="2">
        <v>0</v>
      </c>
      <c r="M235" s="2">
        <v>0</v>
      </c>
      <c r="N235" s="2">
        <v>0</v>
      </c>
      <c r="O235" s="2">
        <v>0.10400000000000001</v>
      </c>
      <c r="P235" s="2">
        <v>0.90400000000000003</v>
      </c>
      <c r="R235">
        <v>3</v>
      </c>
      <c r="S235" s="98"/>
      <c r="T235" s="98"/>
    </row>
    <row r="236" spans="1:20" x14ac:dyDescent="0.25">
      <c r="A236" t="s">
        <v>710</v>
      </c>
      <c r="B236" t="s">
        <v>834</v>
      </c>
      <c r="C236" t="s">
        <v>1</v>
      </c>
      <c r="D236" t="s">
        <v>0</v>
      </c>
      <c r="E236">
        <v>5870</v>
      </c>
      <c r="F236" t="s">
        <v>661</v>
      </c>
      <c r="G236" t="s">
        <v>662</v>
      </c>
      <c r="H236" s="2">
        <v>0</v>
      </c>
      <c r="I236" s="2">
        <v>0</v>
      </c>
      <c r="J236" s="2">
        <v>0</v>
      </c>
      <c r="K236" s="2">
        <v>129.33000000000001</v>
      </c>
      <c r="L236" s="2">
        <v>0</v>
      </c>
      <c r="M236" s="2">
        <v>0</v>
      </c>
      <c r="N236" s="2">
        <v>0</v>
      </c>
      <c r="O236" s="2">
        <v>16.812900000000003</v>
      </c>
      <c r="P236" s="2">
        <v>146.14290000000003</v>
      </c>
      <c r="R236">
        <v>3</v>
      </c>
      <c r="S236" s="98"/>
      <c r="T236" s="98"/>
    </row>
    <row r="237" spans="1:20" x14ac:dyDescent="0.25">
      <c r="A237" t="s">
        <v>710</v>
      </c>
      <c r="B237" t="s">
        <v>834</v>
      </c>
      <c r="C237" t="s">
        <v>1</v>
      </c>
      <c r="D237" t="s">
        <v>0</v>
      </c>
      <c r="E237">
        <v>5893</v>
      </c>
      <c r="F237" t="s">
        <v>661</v>
      </c>
      <c r="G237" t="s">
        <v>662</v>
      </c>
      <c r="H237" s="2">
        <v>0</v>
      </c>
      <c r="I237" s="2">
        <v>0</v>
      </c>
      <c r="J237" s="2">
        <v>0</v>
      </c>
      <c r="K237" s="2">
        <v>21.85</v>
      </c>
      <c r="L237" s="2">
        <v>0</v>
      </c>
      <c r="M237" s="2">
        <v>0</v>
      </c>
      <c r="N237" s="2">
        <v>0</v>
      </c>
      <c r="O237" s="2">
        <v>2.8405000000000005</v>
      </c>
      <c r="P237" s="2">
        <v>24.6905</v>
      </c>
      <c r="R237">
        <v>3</v>
      </c>
      <c r="S237" s="98"/>
      <c r="T237" s="98"/>
    </row>
    <row r="238" spans="1:20" x14ac:dyDescent="0.25">
      <c r="A238" t="s">
        <v>710</v>
      </c>
      <c r="B238" t="s">
        <v>834</v>
      </c>
      <c r="C238" t="s">
        <v>1</v>
      </c>
      <c r="D238" t="s">
        <v>0</v>
      </c>
      <c r="E238">
        <v>11908</v>
      </c>
      <c r="F238" t="s">
        <v>392</v>
      </c>
      <c r="G238" t="s">
        <v>393</v>
      </c>
      <c r="H238" s="2">
        <v>0</v>
      </c>
      <c r="I238" s="2">
        <v>0</v>
      </c>
      <c r="J238" s="2">
        <v>0</v>
      </c>
      <c r="K238" s="2">
        <v>285</v>
      </c>
      <c r="L238" s="2">
        <v>0</v>
      </c>
      <c r="M238" s="2">
        <v>0</v>
      </c>
      <c r="N238" s="2">
        <v>0</v>
      </c>
      <c r="O238" s="2">
        <v>37.050000000000004</v>
      </c>
      <c r="P238" s="2">
        <v>322.05</v>
      </c>
      <c r="R238">
        <v>3</v>
      </c>
      <c r="S238" s="98"/>
      <c r="T238" s="98"/>
    </row>
    <row r="239" spans="1:20" x14ac:dyDescent="0.25">
      <c r="A239" t="s">
        <v>710</v>
      </c>
      <c r="B239" t="s">
        <v>823</v>
      </c>
      <c r="C239" t="s">
        <v>1</v>
      </c>
      <c r="D239" t="s">
        <v>0</v>
      </c>
      <c r="E239">
        <v>431</v>
      </c>
      <c r="F239" t="s">
        <v>809</v>
      </c>
      <c r="G239" t="s">
        <v>810</v>
      </c>
      <c r="H239" s="2">
        <v>0</v>
      </c>
      <c r="I239" s="2">
        <v>0</v>
      </c>
      <c r="J239" s="2">
        <v>0</v>
      </c>
      <c r="K239" s="2">
        <v>16.84</v>
      </c>
      <c r="L239" s="2">
        <v>0</v>
      </c>
      <c r="M239" s="2">
        <v>0</v>
      </c>
      <c r="N239" s="2">
        <v>0</v>
      </c>
      <c r="O239" s="2">
        <v>2.1892</v>
      </c>
      <c r="P239" s="2">
        <v>19.029199999999999</v>
      </c>
      <c r="R239">
        <v>3</v>
      </c>
      <c r="S239" s="98"/>
      <c r="T239" s="98"/>
    </row>
    <row r="240" spans="1:20" x14ac:dyDescent="0.25">
      <c r="A240" t="s">
        <v>710</v>
      </c>
      <c r="B240" t="s">
        <v>823</v>
      </c>
      <c r="C240" t="s">
        <v>1</v>
      </c>
      <c r="D240" t="s">
        <v>0</v>
      </c>
      <c r="E240">
        <v>5898</v>
      </c>
      <c r="F240" t="s">
        <v>661</v>
      </c>
      <c r="G240" t="s">
        <v>662</v>
      </c>
      <c r="H240" s="2">
        <v>0</v>
      </c>
      <c r="I240" s="2">
        <v>0</v>
      </c>
      <c r="J240" s="2">
        <v>0</v>
      </c>
      <c r="K240" s="2">
        <v>14.25</v>
      </c>
      <c r="L240" s="2">
        <v>0</v>
      </c>
      <c r="M240" s="2">
        <v>0</v>
      </c>
      <c r="N240" s="2">
        <v>0</v>
      </c>
      <c r="O240" s="2">
        <v>1.8525</v>
      </c>
      <c r="P240" s="2">
        <v>16.102499999999999</v>
      </c>
      <c r="R240">
        <v>3</v>
      </c>
      <c r="S240" s="98"/>
      <c r="T240" s="98"/>
    </row>
    <row r="241" spans="1:20" x14ac:dyDescent="0.25">
      <c r="A241" t="s">
        <v>710</v>
      </c>
      <c r="B241" t="s">
        <v>823</v>
      </c>
      <c r="C241" t="s">
        <v>1</v>
      </c>
      <c r="D241" t="s">
        <v>0</v>
      </c>
      <c r="E241">
        <v>5910</v>
      </c>
      <c r="F241" t="s">
        <v>661</v>
      </c>
      <c r="G241" t="s">
        <v>662</v>
      </c>
      <c r="H241" s="2">
        <v>0</v>
      </c>
      <c r="I241" s="2">
        <v>0</v>
      </c>
      <c r="J241" s="2">
        <v>0</v>
      </c>
      <c r="K241" s="2">
        <v>2.65</v>
      </c>
      <c r="L241" s="2">
        <v>0</v>
      </c>
      <c r="M241" s="2">
        <v>0</v>
      </c>
      <c r="N241" s="2">
        <v>0</v>
      </c>
      <c r="O241" s="2">
        <v>0.34449999999999997</v>
      </c>
      <c r="P241" s="2">
        <v>2.9944999999999999</v>
      </c>
      <c r="R241">
        <v>3</v>
      </c>
      <c r="S241" s="98"/>
      <c r="T241" s="98"/>
    </row>
    <row r="242" spans="1:20" x14ac:dyDescent="0.25">
      <c r="A242" t="s">
        <v>710</v>
      </c>
      <c r="B242" t="s">
        <v>833</v>
      </c>
      <c r="C242" t="s">
        <v>1</v>
      </c>
      <c r="D242" t="s">
        <v>0</v>
      </c>
      <c r="E242">
        <v>5920</v>
      </c>
      <c r="F242" t="s">
        <v>661</v>
      </c>
      <c r="G242" t="s">
        <v>662</v>
      </c>
      <c r="H242" s="2">
        <v>0</v>
      </c>
      <c r="I242" s="2">
        <v>0</v>
      </c>
      <c r="J242" s="2">
        <v>0</v>
      </c>
      <c r="K242" s="2">
        <v>78.180000000000007</v>
      </c>
      <c r="L242" s="2">
        <v>0</v>
      </c>
      <c r="M242" s="2">
        <v>0</v>
      </c>
      <c r="N242" s="2">
        <v>0</v>
      </c>
      <c r="O242" s="2">
        <v>10.163400000000001</v>
      </c>
      <c r="P242" s="2">
        <v>88.343400000000003</v>
      </c>
      <c r="R242">
        <v>3</v>
      </c>
      <c r="S242" s="98"/>
      <c r="T242" s="98"/>
    </row>
    <row r="243" spans="1:20" x14ac:dyDescent="0.25">
      <c r="A243" t="s">
        <v>710</v>
      </c>
      <c r="B243" t="s">
        <v>833</v>
      </c>
      <c r="C243" t="s">
        <v>1</v>
      </c>
      <c r="D243" t="s">
        <v>0</v>
      </c>
      <c r="E243">
        <v>2846271</v>
      </c>
      <c r="F243" t="s">
        <v>131</v>
      </c>
      <c r="G243" t="s">
        <v>88</v>
      </c>
      <c r="H243" s="2">
        <v>0</v>
      </c>
      <c r="I243" s="2">
        <v>0</v>
      </c>
      <c r="J243" s="2">
        <v>0</v>
      </c>
      <c r="K243" s="2">
        <v>31.77</v>
      </c>
      <c r="L243" s="2">
        <v>0</v>
      </c>
      <c r="M243" s="2">
        <v>0</v>
      </c>
      <c r="N243" s="2">
        <v>0</v>
      </c>
      <c r="O243" s="2">
        <v>4.1300999999999997</v>
      </c>
      <c r="P243" s="2">
        <v>35.900100000000002</v>
      </c>
      <c r="R243">
        <v>3</v>
      </c>
      <c r="S243" s="98"/>
      <c r="T243" s="98"/>
    </row>
    <row r="244" spans="1:20" x14ac:dyDescent="0.25">
      <c r="A244" t="s">
        <v>709</v>
      </c>
      <c r="B244" t="s">
        <v>819</v>
      </c>
      <c r="C244" t="s">
        <v>1</v>
      </c>
      <c r="D244" t="s">
        <v>0</v>
      </c>
      <c r="E244">
        <v>5383</v>
      </c>
      <c r="F244" t="s">
        <v>661</v>
      </c>
      <c r="G244" t="s">
        <v>662</v>
      </c>
      <c r="H244" s="2">
        <v>0</v>
      </c>
      <c r="I244" s="2">
        <v>0</v>
      </c>
      <c r="J244" s="2">
        <v>0</v>
      </c>
      <c r="K244" s="2">
        <v>5.62</v>
      </c>
      <c r="L244" s="2">
        <v>0</v>
      </c>
      <c r="M244" s="2">
        <v>0</v>
      </c>
      <c r="N244" s="2">
        <v>0</v>
      </c>
      <c r="O244" s="2">
        <v>0.73060000000000003</v>
      </c>
      <c r="P244" s="2">
        <v>6.3506</v>
      </c>
      <c r="Q244" s="2">
        <v>0</v>
      </c>
      <c r="R244">
        <v>3</v>
      </c>
      <c r="S244" s="98"/>
      <c r="T244" s="98"/>
    </row>
    <row r="245" spans="1:20" x14ac:dyDescent="0.25">
      <c r="A245" t="s">
        <v>709</v>
      </c>
      <c r="B245" t="s">
        <v>819</v>
      </c>
      <c r="C245" t="s">
        <v>1</v>
      </c>
      <c r="D245" t="s">
        <v>0</v>
      </c>
      <c r="E245">
        <v>5375</v>
      </c>
      <c r="F245" t="s">
        <v>661</v>
      </c>
      <c r="G245" t="s">
        <v>662</v>
      </c>
      <c r="H245" s="2">
        <v>0</v>
      </c>
      <c r="I245" s="2">
        <v>0</v>
      </c>
      <c r="J245" s="2">
        <v>0</v>
      </c>
      <c r="K245" s="2">
        <v>2.12</v>
      </c>
      <c r="L245" s="2">
        <v>0</v>
      </c>
      <c r="M245" s="2">
        <v>0</v>
      </c>
      <c r="N245" s="2">
        <v>0</v>
      </c>
      <c r="O245" s="2">
        <v>0.27560000000000001</v>
      </c>
      <c r="P245" s="2">
        <v>2.3956</v>
      </c>
      <c r="Q245" s="2">
        <v>0</v>
      </c>
      <c r="R245">
        <v>3</v>
      </c>
      <c r="S245" s="98"/>
      <c r="T245" s="98"/>
    </row>
    <row r="246" spans="1:20" x14ac:dyDescent="0.25">
      <c r="A246" t="s">
        <v>709</v>
      </c>
      <c r="B246" t="s">
        <v>819</v>
      </c>
      <c r="C246" t="s">
        <v>1</v>
      </c>
      <c r="D246" t="s">
        <v>0</v>
      </c>
      <c r="E246">
        <v>3201848</v>
      </c>
      <c r="F246" t="s">
        <v>131</v>
      </c>
      <c r="G246" t="s">
        <v>88</v>
      </c>
      <c r="H246" s="2">
        <v>0</v>
      </c>
      <c r="I246" s="2">
        <v>0</v>
      </c>
      <c r="J246" s="2">
        <v>0</v>
      </c>
      <c r="K246" s="2">
        <v>27.54</v>
      </c>
      <c r="L246" s="2">
        <v>0</v>
      </c>
      <c r="M246" s="2">
        <v>0</v>
      </c>
      <c r="N246" s="2">
        <v>0</v>
      </c>
      <c r="O246" s="2">
        <v>3.5802</v>
      </c>
      <c r="P246" s="2">
        <v>31.120200000000001</v>
      </c>
      <c r="Q246" s="2">
        <v>0</v>
      </c>
      <c r="R246">
        <v>3</v>
      </c>
      <c r="S246" s="98"/>
      <c r="T246" s="98"/>
    </row>
    <row r="247" spans="1:20" x14ac:dyDescent="0.25">
      <c r="A247" t="s">
        <v>709</v>
      </c>
      <c r="B247" t="s">
        <v>800</v>
      </c>
      <c r="C247" t="s">
        <v>1</v>
      </c>
      <c r="D247" t="s">
        <v>0</v>
      </c>
      <c r="E247">
        <v>179581</v>
      </c>
      <c r="F247" t="s">
        <v>406</v>
      </c>
      <c r="G247" t="s">
        <v>96</v>
      </c>
      <c r="H247" s="2">
        <v>0</v>
      </c>
      <c r="I247" s="2">
        <v>0</v>
      </c>
      <c r="J247" s="2">
        <v>0</v>
      </c>
      <c r="K247" s="2">
        <v>15.91</v>
      </c>
      <c r="L247" s="2">
        <v>0</v>
      </c>
      <c r="M247" s="2">
        <v>0</v>
      </c>
      <c r="N247" s="2">
        <v>0</v>
      </c>
      <c r="O247" s="2">
        <v>2.0683000000000002</v>
      </c>
      <c r="P247" s="2">
        <v>17.978300000000001</v>
      </c>
      <c r="Q247" s="2">
        <v>0</v>
      </c>
      <c r="R247">
        <v>3</v>
      </c>
      <c r="S247" s="98"/>
      <c r="T247" s="98"/>
    </row>
    <row r="248" spans="1:20" x14ac:dyDescent="0.25">
      <c r="A248" t="s">
        <v>709</v>
      </c>
      <c r="B248" t="s">
        <v>800</v>
      </c>
      <c r="C248" t="s">
        <v>1</v>
      </c>
      <c r="D248" t="s">
        <v>0</v>
      </c>
      <c r="E248">
        <v>88081</v>
      </c>
      <c r="F248" t="s">
        <v>670</v>
      </c>
      <c r="G248" t="s">
        <v>255</v>
      </c>
      <c r="H248" s="2">
        <v>0.97</v>
      </c>
      <c r="I248" s="2">
        <v>0</v>
      </c>
      <c r="J248" s="2">
        <v>0</v>
      </c>
      <c r="K248" s="2">
        <v>16.84</v>
      </c>
      <c r="L248" s="2">
        <v>0</v>
      </c>
      <c r="M248" s="2">
        <v>0</v>
      </c>
      <c r="N248" s="2">
        <v>0</v>
      </c>
      <c r="O248" s="2">
        <v>2.1892</v>
      </c>
      <c r="P248" s="2">
        <v>19.999199999999998</v>
      </c>
      <c r="Q248" s="2">
        <v>0</v>
      </c>
      <c r="R248">
        <v>3</v>
      </c>
      <c r="S248" s="98"/>
      <c r="T248" s="98"/>
    </row>
    <row r="249" spans="1:20" x14ac:dyDescent="0.25">
      <c r="A249" t="s">
        <v>709</v>
      </c>
      <c r="B249" t="s">
        <v>818</v>
      </c>
      <c r="C249" t="s">
        <v>1</v>
      </c>
      <c r="D249" t="s">
        <v>0</v>
      </c>
      <c r="E249">
        <v>5358</v>
      </c>
      <c r="F249" t="s">
        <v>661</v>
      </c>
      <c r="G249" t="s">
        <v>662</v>
      </c>
      <c r="H249" s="2">
        <v>0</v>
      </c>
      <c r="I249" s="2">
        <v>0</v>
      </c>
      <c r="J249" s="2">
        <v>0</v>
      </c>
      <c r="K249" s="2">
        <v>12.23</v>
      </c>
      <c r="L249" s="2">
        <v>0</v>
      </c>
      <c r="M249" s="2">
        <v>0</v>
      </c>
      <c r="N249" s="2">
        <v>0</v>
      </c>
      <c r="O249" s="2">
        <v>1.5899000000000001</v>
      </c>
      <c r="P249" s="2">
        <v>13.819900000000001</v>
      </c>
      <c r="Q249" s="2">
        <v>0</v>
      </c>
      <c r="R249">
        <v>3</v>
      </c>
      <c r="S249" s="98"/>
      <c r="T249" s="98"/>
    </row>
    <row r="250" spans="1:20" x14ac:dyDescent="0.25">
      <c r="A250" t="s">
        <v>709</v>
      </c>
      <c r="B250" t="s">
        <v>818</v>
      </c>
      <c r="C250" t="s">
        <v>1</v>
      </c>
      <c r="D250" t="s">
        <v>0</v>
      </c>
      <c r="E250">
        <v>5333</v>
      </c>
      <c r="F250" t="s">
        <v>661</v>
      </c>
      <c r="G250" t="s">
        <v>662</v>
      </c>
      <c r="H250" s="2">
        <v>0</v>
      </c>
      <c r="I250" s="2">
        <v>0</v>
      </c>
      <c r="J250" s="2">
        <v>0</v>
      </c>
      <c r="K250" s="2">
        <v>1.06</v>
      </c>
      <c r="L250" s="2">
        <v>0</v>
      </c>
      <c r="M250" s="2">
        <v>0</v>
      </c>
      <c r="N250" s="2">
        <v>0</v>
      </c>
      <c r="O250" s="2">
        <v>0.13780000000000001</v>
      </c>
      <c r="P250" s="2">
        <v>1.1978</v>
      </c>
      <c r="Q250" s="2">
        <v>0</v>
      </c>
      <c r="R250">
        <v>3</v>
      </c>
      <c r="S250" s="98"/>
      <c r="T250" s="98"/>
    </row>
    <row r="251" spans="1:20" x14ac:dyDescent="0.25">
      <c r="A251" t="s">
        <v>709</v>
      </c>
      <c r="B251" t="s">
        <v>818</v>
      </c>
      <c r="C251" t="s">
        <v>1</v>
      </c>
      <c r="D251" t="s">
        <v>0</v>
      </c>
      <c r="E251">
        <v>11041</v>
      </c>
      <c r="F251" t="s">
        <v>392</v>
      </c>
      <c r="G251" t="s">
        <v>393</v>
      </c>
      <c r="H251" s="2">
        <v>0</v>
      </c>
      <c r="I251" s="2">
        <v>0</v>
      </c>
      <c r="J251" s="2">
        <v>0</v>
      </c>
      <c r="K251" s="2">
        <v>297</v>
      </c>
      <c r="L251" s="2">
        <v>0</v>
      </c>
      <c r="M251" s="2">
        <v>0</v>
      </c>
      <c r="N251" s="2">
        <v>0</v>
      </c>
      <c r="O251" s="2">
        <v>38.61</v>
      </c>
      <c r="P251" s="2">
        <v>335.61</v>
      </c>
      <c r="Q251" s="2">
        <v>0</v>
      </c>
      <c r="R251">
        <v>3</v>
      </c>
      <c r="S251" s="98"/>
      <c r="T251" s="98"/>
    </row>
    <row r="252" spans="1:20" x14ac:dyDescent="0.25">
      <c r="A252" t="s">
        <v>709</v>
      </c>
      <c r="B252" t="s">
        <v>799</v>
      </c>
      <c r="C252" t="s">
        <v>1</v>
      </c>
      <c r="D252" t="s">
        <v>0</v>
      </c>
      <c r="E252">
        <v>5299</v>
      </c>
      <c r="F252" t="s">
        <v>661</v>
      </c>
      <c r="G252" t="s">
        <v>662</v>
      </c>
      <c r="H252" s="2">
        <v>0</v>
      </c>
      <c r="I252" s="2">
        <v>0</v>
      </c>
      <c r="J252" s="2">
        <v>0</v>
      </c>
      <c r="K252" s="2">
        <v>6.9</v>
      </c>
      <c r="L252" s="2">
        <v>0</v>
      </c>
      <c r="M252" s="2">
        <v>0</v>
      </c>
      <c r="N252" s="2">
        <v>0</v>
      </c>
      <c r="O252" s="2">
        <v>0.89700000000000013</v>
      </c>
      <c r="P252" s="2">
        <v>7.7970000000000006</v>
      </c>
      <c r="Q252" s="2">
        <v>0</v>
      </c>
      <c r="R252">
        <v>3</v>
      </c>
      <c r="S252" s="98"/>
      <c r="T252" s="98"/>
    </row>
    <row r="253" spans="1:20" x14ac:dyDescent="0.25">
      <c r="A253" t="s">
        <v>709</v>
      </c>
      <c r="B253" t="s">
        <v>799</v>
      </c>
      <c r="C253" t="s">
        <v>1</v>
      </c>
      <c r="D253" t="s">
        <v>0</v>
      </c>
      <c r="E253">
        <v>3204462</v>
      </c>
      <c r="F253" t="s">
        <v>131</v>
      </c>
      <c r="G253" t="s">
        <v>88</v>
      </c>
      <c r="H253" s="2">
        <v>0</v>
      </c>
      <c r="I253" s="2">
        <v>0</v>
      </c>
      <c r="J253" s="2">
        <v>0</v>
      </c>
      <c r="K253" s="2">
        <v>15.95</v>
      </c>
      <c r="L253" s="2">
        <v>0</v>
      </c>
      <c r="M253" s="2">
        <v>0</v>
      </c>
      <c r="N253" s="2">
        <v>0</v>
      </c>
      <c r="O253" s="2">
        <v>2.0735000000000001</v>
      </c>
      <c r="P253" s="2">
        <v>18.023499999999999</v>
      </c>
      <c r="Q253" s="2">
        <v>0</v>
      </c>
      <c r="R253">
        <v>3</v>
      </c>
      <c r="S253" s="98"/>
      <c r="T253" s="98"/>
    </row>
    <row r="254" spans="1:20" x14ac:dyDescent="0.25">
      <c r="A254" t="s">
        <v>709</v>
      </c>
      <c r="B254" t="s">
        <v>805</v>
      </c>
      <c r="C254" t="s">
        <v>1</v>
      </c>
      <c r="D254" t="s">
        <v>0</v>
      </c>
      <c r="E254">
        <v>3199169</v>
      </c>
      <c r="F254" t="s">
        <v>131</v>
      </c>
      <c r="G254" t="s">
        <v>88</v>
      </c>
      <c r="H254" s="2">
        <v>0</v>
      </c>
      <c r="I254" s="2">
        <v>0</v>
      </c>
      <c r="J254" s="2">
        <v>0</v>
      </c>
      <c r="K254" s="2">
        <v>6.42</v>
      </c>
      <c r="L254" s="2">
        <v>0</v>
      </c>
      <c r="M254" s="2">
        <v>0</v>
      </c>
      <c r="N254" s="2">
        <v>0</v>
      </c>
      <c r="O254" s="2">
        <v>0.83460000000000001</v>
      </c>
      <c r="P254" s="2">
        <v>7.2545999999999999</v>
      </c>
      <c r="Q254" s="2">
        <v>0</v>
      </c>
      <c r="R254">
        <v>3</v>
      </c>
      <c r="S254" s="98"/>
      <c r="T254" s="98"/>
    </row>
    <row r="255" spans="1:20" x14ac:dyDescent="0.25">
      <c r="A255" t="s">
        <v>709</v>
      </c>
      <c r="B255" t="s">
        <v>805</v>
      </c>
      <c r="C255" t="s">
        <v>1</v>
      </c>
      <c r="D255" t="s">
        <v>0</v>
      </c>
      <c r="E255">
        <v>87269</v>
      </c>
      <c r="F255" t="s">
        <v>670</v>
      </c>
      <c r="G255" t="s">
        <v>255</v>
      </c>
      <c r="H255" s="2">
        <v>0.97</v>
      </c>
      <c r="I255" s="2">
        <v>0</v>
      </c>
      <c r="J255" s="2">
        <v>0</v>
      </c>
      <c r="K255" s="2">
        <v>16.84</v>
      </c>
      <c r="L255" s="2">
        <v>0</v>
      </c>
      <c r="M255" s="2">
        <v>0</v>
      </c>
      <c r="N255" s="2">
        <v>0</v>
      </c>
      <c r="O255" s="2">
        <v>2.1892</v>
      </c>
      <c r="P255" s="2">
        <v>19.999199999999998</v>
      </c>
      <c r="Q255" s="2">
        <v>0</v>
      </c>
      <c r="R255">
        <v>3</v>
      </c>
      <c r="S255" s="98"/>
      <c r="T255" s="98"/>
    </row>
    <row r="256" spans="1:20" x14ac:dyDescent="0.25">
      <c r="A256" t="s">
        <v>709</v>
      </c>
      <c r="B256" t="s">
        <v>805</v>
      </c>
      <c r="C256" t="s">
        <v>1</v>
      </c>
      <c r="D256" t="s">
        <v>0</v>
      </c>
      <c r="E256">
        <v>5270</v>
      </c>
      <c r="F256" t="s">
        <v>661</v>
      </c>
      <c r="G256" t="s">
        <v>662</v>
      </c>
      <c r="H256" s="2">
        <v>0</v>
      </c>
      <c r="I256" s="2">
        <v>0</v>
      </c>
      <c r="J256" s="2">
        <v>0</v>
      </c>
      <c r="K256" s="2">
        <v>57.88</v>
      </c>
      <c r="L256" s="2">
        <v>0</v>
      </c>
      <c r="M256" s="2">
        <v>0</v>
      </c>
      <c r="N256" s="2">
        <v>0</v>
      </c>
      <c r="O256" s="2">
        <v>7.5244000000000009</v>
      </c>
      <c r="P256" s="2">
        <v>65.40440000000001</v>
      </c>
      <c r="Q256" s="2">
        <v>0</v>
      </c>
      <c r="R256">
        <v>3</v>
      </c>
      <c r="S256" s="98"/>
      <c r="T256" s="98"/>
    </row>
    <row r="257" spans="1:20" x14ac:dyDescent="0.25">
      <c r="A257" t="s">
        <v>709</v>
      </c>
      <c r="B257" t="s">
        <v>804</v>
      </c>
      <c r="C257" t="s">
        <v>1</v>
      </c>
      <c r="D257" t="s">
        <v>0</v>
      </c>
      <c r="E257">
        <v>5251</v>
      </c>
      <c r="F257" t="s">
        <v>661</v>
      </c>
      <c r="G257" t="s">
        <v>662</v>
      </c>
      <c r="H257" s="2">
        <v>0</v>
      </c>
      <c r="I257" s="2">
        <v>0</v>
      </c>
      <c r="J257" s="2">
        <v>0</v>
      </c>
      <c r="K257" s="2">
        <v>3.54</v>
      </c>
      <c r="L257" s="2">
        <v>0</v>
      </c>
      <c r="M257" s="2">
        <v>0</v>
      </c>
      <c r="N257" s="2">
        <v>0</v>
      </c>
      <c r="O257" s="2">
        <v>0.4602</v>
      </c>
      <c r="P257" s="2">
        <v>4.0002000000000004</v>
      </c>
      <c r="Q257" s="2">
        <v>0</v>
      </c>
      <c r="R257">
        <v>3</v>
      </c>
      <c r="S257" s="98"/>
      <c r="T257" s="98"/>
    </row>
    <row r="258" spans="1:20" x14ac:dyDescent="0.25">
      <c r="A258" t="s">
        <v>709</v>
      </c>
      <c r="B258" t="s">
        <v>804</v>
      </c>
      <c r="C258" t="s">
        <v>1</v>
      </c>
      <c r="D258" t="s">
        <v>0</v>
      </c>
      <c r="E258">
        <v>5250</v>
      </c>
      <c r="F258" t="s">
        <v>661</v>
      </c>
      <c r="G258" t="s">
        <v>662</v>
      </c>
      <c r="H258" s="2">
        <v>0</v>
      </c>
      <c r="I258" s="2">
        <v>0</v>
      </c>
      <c r="J258" s="2">
        <v>0</v>
      </c>
      <c r="K258" s="2">
        <v>62.52</v>
      </c>
      <c r="L258" s="2">
        <v>0</v>
      </c>
      <c r="M258" s="2">
        <v>0</v>
      </c>
      <c r="N258" s="2">
        <v>0</v>
      </c>
      <c r="O258" s="2">
        <v>8.127600000000001</v>
      </c>
      <c r="P258" s="2">
        <v>70.647600000000011</v>
      </c>
      <c r="Q258" s="2">
        <v>0</v>
      </c>
      <c r="R258">
        <v>3</v>
      </c>
      <c r="S258" s="98"/>
      <c r="T258" s="98"/>
    </row>
    <row r="259" spans="1:20" x14ac:dyDescent="0.25">
      <c r="A259" t="s">
        <v>709</v>
      </c>
      <c r="B259" t="s">
        <v>804</v>
      </c>
      <c r="C259" t="s">
        <v>1</v>
      </c>
      <c r="D259" t="s">
        <v>0</v>
      </c>
      <c r="E259">
        <v>5248</v>
      </c>
      <c r="F259" t="s">
        <v>661</v>
      </c>
      <c r="G259" t="s">
        <v>662</v>
      </c>
      <c r="H259" s="2">
        <v>0</v>
      </c>
      <c r="I259" s="2">
        <v>0</v>
      </c>
      <c r="J259" s="2">
        <v>0</v>
      </c>
      <c r="K259" s="2">
        <v>1.5</v>
      </c>
      <c r="L259" s="2">
        <v>0</v>
      </c>
      <c r="M259" s="2">
        <v>0</v>
      </c>
      <c r="N259" s="2">
        <v>0</v>
      </c>
      <c r="O259" s="2">
        <v>0.19500000000000001</v>
      </c>
      <c r="P259" s="2">
        <v>1.6950000000000001</v>
      </c>
      <c r="Q259" s="2">
        <v>0</v>
      </c>
      <c r="R259">
        <v>3</v>
      </c>
      <c r="S259" s="98"/>
      <c r="T259" s="98"/>
    </row>
    <row r="260" spans="1:20" x14ac:dyDescent="0.25">
      <c r="A260" t="s">
        <v>709</v>
      </c>
      <c r="B260" t="s">
        <v>804</v>
      </c>
      <c r="C260" t="s">
        <v>1</v>
      </c>
      <c r="D260" t="s">
        <v>0</v>
      </c>
      <c r="E260">
        <v>5247</v>
      </c>
      <c r="F260" t="s">
        <v>661</v>
      </c>
      <c r="G260" t="s">
        <v>662</v>
      </c>
      <c r="H260" s="2">
        <v>0</v>
      </c>
      <c r="I260" s="2">
        <v>0</v>
      </c>
      <c r="J260" s="2">
        <v>0</v>
      </c>
      <c r="K260" s="2">
        <v>77.88</v>
      </c>
      <c r="L260" s="2">
        <v>0</v>
      </c>
      <c r="M260" s="2">
        <v>0</v>
      </c>
      <c r="N260" s="2">
        <v>0</v>
      </c>
      <c r="O260" s="2">
        <v>10.1244</v>
      </c>
      <c r="P260" s="2">
        <v>88.00439999999999</v>
      </c>
      <c r="Q260" s="2">
        <v>0</v>
      </c>
      <c r="R260">
        <v>3</v>
      </c>
      <c r="S260" s="98"/>
      <c r="T260" s="98"/>
    </row>
    <row r="261" spans="1:20" x14ac:dyDescent="0.25">
      <c r="A261" t="s">
        <v>709</v>
      </c>
      <c r="B261" t="s">
        <v>817</v>
      </c>
      <c r="C261" t="s">
        <v>1</v>
      </c>
      <c r="D261" t="s">
        <v>0</v>
      </c>
      <c r="E261">
        <v>5205</v>
      </c>
      <c r="F261" t="s">
        <v>661</v>
      </c>
      <c r="G261" t="s">
        <v>662</v>
      </c>
      <c r="H261" s="2">
        <v>0</v>
      </c>
      <c r="I261" s="2">
        <v>0</v>
      </c>
      <c r="J261" s="2">
        <v>0</v>
      </c>
      <c r="K261" s="2">
        <v>49.82</v>
      </c>
      <c r="L261" s="2">
        <v>0</v>
      </c>
      <c r="M261" s="2">
        <v>0</v>
      </c>
      <c r="N261" s="2">
        <v>0</v>
      </c>
      <c r="O261" s="2">
        <v>6.4766000000000004</v>
      </c>
      <c r="P261" s="2">
        <v>56.296599999999998</v>
      </c>
      <c r="Q261" s="2">
        <v>0</v>
      </c>
      <c r="R261">
        <v>3</v>
      </c>
      <c r="S261" s="98"/>
      <c r="T261" s="98"/>
    </row>
    <row r="262" spans="1:20" x14ac:dyDescent="0.25">
      <c r="A262" t="s">
        <v>709</v>
      </c>
      <c r="B262" t="s">
        <v>816</v>
      </c>
      <c r="C262" t="s">
        <v>1</v>
      </c>
      <c r="D262" t="s">
        <v>0</v>
      </c>
      <c r="E262">
        <v>86454</v>
      </c>
      <c r="F262" t="s">
        <v>670</v>
      </c>
      <c r="G262" t="s">
        <v>255</v>
      </c>
      <c r="H262" s="2">
        <v>0.69</v>
      </c>
      <c r="I262" s="2">
        <v>0</v>
      </c>
      <c r="J262" s="2">
        <v>0</v>
      </c>
      <c r="K262" s="2">
        <v>12.66</v>
      </c>
      <c r="L262" s="2">
        <v>0</v>
      </c>
      <c r="M262" s="2">
        <v>0</v>
      </c>
      <c r="N262" s="2">
        <v>0</v>
      </c>
      <c r="O262" s="2">
        <v>1.6458000000000002</v>
      </c>
      <c r="P262" s="2">
        <v>14.995799999999999</v>
      </c>
      <c r="Q262" s="2">
        <v>0</v>
      </c>
      <c r="R262">
        <v>3</v>
      </c>
      <c r="S262" s="98"/>
      <c r="T262" s="98"/>
    </row>
    <row r="263" spans="1:20" x14ac:dyDescent="0.25">
      <c r="A263" t="s">
        <v>709</v>
      </c>
      <c r="B263" t="s">
        <v>815</v>
      </c>
      <c r="C263" t="s">
        <v>1</v>
      </c>
      <c r="D263" t="s">
        <v>0</v>
      </c>
      <c r="E263">
        <v>5173</v>
      </c>
      <c r="F263" t="s">
        <v>661</v>
      </c>
      <c r="G263" t="s">
        <v>662</v>
      </c>
      <c r="H263" s="2">
        <v>0</v>
      </c>
      <c r="I263" s="2">
        <v>0</v>
      </c>
      <c r="J263" s="2">
        <v>0</v>
      </c>
      <c r="K263" s="2">
        <v>3.1</v>
      </c>
      <c r="L263" s="2">
        <v>0</v>
      </c>
      <c r="M263" s="2">
        <v>0</v>
      </c>
      <c r="N263" s="2">
        <v>0</v>
      </c>
      <c r="O263" s="2">
        <v>0.40300000000000002</v>
      </c>
      <c r="P263" s="2">
        <v>3.5030000000000001</v>
      </c>
      <c r="Q263" s="2">
        <v>0</v>
      </c>
      <c r="R263">
        <v>3</v>
      </c>
      <c r="S263" s="98"/>
      <c r="T263" s="98"/>
    </row>
    <row r="264" spans="1:20" x14ac:dyDescent="0.25">
      <c r="A264" t="s">
        <v>709</v>
      </c>
      <c r="B264" t="s">
        <v>814</v>
      </c>
      <c r="C264" t="s">
        <v>1</v>
      </c>
      <c r="D264" t="s">
        <v>0</v>
      </c>
      <c r="E264">
        <v>3215074</v>
      </c>
      <c r="F264" t="s">
        <v>131</v>
      </c>
      <c r="G264" t="s">
        <v>88</v>
      </c>
      <c r="H264" s="2">
        <v>0</v>
      </c>
      <c r="I264" s="2">
        <v>0</v>
      </c>
      <c r="J264" s="2">
        <v>0</v>
      </c>
      <c r="K264" s="2">
        <v>19.259</v>
      </c>
      <c r="L264" s="2">
        <v>0</v>
      </c>
      <c r="M264" s="2">
        <v>0</v>
      </c>
      <c r="N264" s="2">
        <v>0</v>
      </c>
      <c r="O264" s="2">
        <v>2.5036700000000001</v>
      </c>
      <c r="P264" s="2">
        <v>21.76267</v>
      </c>
      <c r="Q264" s="2">
        <v>0</v>
      </c>
      <c r="R264">
        <v>3</v>
      </c>
      <c r="S264" s="98"/>
      <c r="T264" s="98"/>
    </row>
    <row r="265" spans="1:20" x14ac:dyDescent="0.25">
      <c r="A265" t="s">
        <v>709</v>
      </c>
      <c r="B265" t="s">
        <v>813</v>
      </c>
      <c r="C265" t="s">
        <v>1</v>
      </c>
      <c r="D265" t="s">
        <v>0</v>
      </c>
      <c r="E265">
        <v>5124</v>
      </c>
      <c r="F265" t="s">
        <v>661</v>
      </c>
      <c r="G265" t="s">
        <v>662</v>
      </c>
      <c r="H265" s="2">
        <v>0</v>
      </c>
      <c r="I265" s="2">
        <v>0</v>
      </c>
      <c r="J265" s="2">
        <v>0</v>
      </c>
      <c r="K265" s="2">
        <v>15.04</v>
      </c>
      <c r="L265" s="2">
        <v>0</v>
      </c>
      <c r="M265" s="2">
        <v>0</v>
      </c>
      <c r="N265" s="2">
        <v>0</v>
      </c>
      <c r="O265" s="2">
        <v>1.9552</v>
      </c>
      <c r="P265" s="2">
        <v>16.995200000000001</v>
      </c>
      <c r="Q265" s="2">
        <v>0</v>
      </c>
      <c r="R265">
        <v>3</v>
      </c>
      <c r="S265" s="98"/>
      <c r="T265" s="98"/>
    </row>
    <row r="266" spans="1:20" x14ac:dyDescent="0.25">
      <c r="A266" t="s">
        <v>709</v>
      </c>
      <c r="B266" t="s">
        <v>813</v>
      </c>
      <c r="C266" t="s">
        <v>1</v>
      </c>
      <c r="D266" t="s">
        <v>0</v>
      </c>
      <c r="E266">
        <v>5122</v>
      </c>
      <c r="F266" t="s">
        <v>661</v>
      </c>
      <c r="G266" t="s">
        <v>662</v>
      </c>
      <c r="H266" s="2">
        <v>0</v>
      </c>
      <c r="I266" s="2">
        <v>0</v>
      </c>
      <c r="J266" s="2">
        <v>0</v>
      </c>
      <c r="K266" s="2">
        <v>128.02000000000001</v>
      </c>
      <c r="L266" s="2">
        <v>0</v>
      </c>
      <c r="M266" s="2">
        <v>0</v>
      </c>
      <c r="N266" s="2">
        <v>0</v>
      </c>
      <c r="O266" s="2">
        <v>16.642600000000002</v>
      </c>
      <c r="P266" s="2">
        <v>144.6626</v>
      </c>
      <c r="Q266" s="2">
        <v>0</v>
      </c>
      <c r="R266">
        <v>3</v>
      </c>
      <c r="S266" s="98"/>
      <c r="T266" s="98"/>
    </row>
    <row r="267" spans="1:20" x14ac:dyDescent="0.25">
      <c r="A267" t="s">
        <v>709</v>
      </c>
      <c r="B267" t="s">
        <v>813</v>
      </c>
      <c r="C267" t="s">
        <v>1</v>
      </c>
      <c r="D267" t="s">
        <v>0</v>
      </c>
      <c r="E267">
        <v>5134</v>
      </c>
      <c r="F267" t="s">
        <v>661</v>
      </c>
      <c r="G267" t="s">
        <v>662</v>
      </c>
      <c r="H267" s="2">
        <v>0</v>
      </c>
      <c r="I267" s="2">
        <v>0</v>
      </c>
      <c r="J267" s="2">
        <v>0</v>
      </c>
      <c r="K267" s="2">
        <v>11.59</v>
      </c>
      <c r="L267" s="2">
        <v>0</v>
      </c>
      <c r="M267" s="2">
        <v>0</v>
      </c>
      <c r="N267" s="2">
        <v>0</v>
      </c>
      <c r="O267" s="2">
        <v>1.5066999999999999</v>
      </c>
      <c r="P267" s="2">
        <v>13.0967</v>
      </c>
      <c r="Q267" s="2">
        <v>0</v>
      </c>
      <c r="R267">
        <v>3</v>
      </c>
      <c r="S267" s="98"/>
      <c r="T267" s="98"/>
    </row>
    <row r="268" spans="1:20" x14ac:dyDescent="0.25">
      <c r="A268" t="s">
        <v>709</v>
      </c>
      <c r="B268" t="s">
        <v>802</v>
      </c>
      <c r="C268" t="s">
        <v>1</v>
      </c>
      <c r="D268" t="s">
        <v>0</v>
      </c>
      <c r="E268">
        <v>85625</v>
      </c>
      <c r="F268" t="s">
        <v>670</v>
      </c>
      <c r="G268" t="s">
        <v>255</v>
      </c>
      <c r="H268" s="2">
        <v>0.97</v>
      </c>
      <c r="I268" s="2">
        <v>0</v>
      </c>
      <c r="J268" s="2">
        <v>0</v>
      </c>
      <c r="K268" s="2">
        <v>16.84</v>
      </c>
      <c r="L268" s="2">
        <v>0</v>
      </c>
      <c r="M268" s="2">
        <v>0</v>
      </c>
      <c r="N268" s="2">
        <v>0</v>
      </c>
      <c r="O268" s="2">
        <v>2.1892</v>
      </c>
      <c r="P268" s="2">
        <v>19.999199999999998</v>
      </c>
      <c r="Q268" s="2">
        <v>0</v>
      </c>
      <c r="R268">
        <v>3</v>
      </c>
      <c r="S268" s="98"/>
      <c r="T268" s="98"/>
    </row>
    <row r="269" spans="1:20" x14ac:dyDescent="0.25">
      <c r="A269" t="s">
        <v>709</v>
      </c>
      <c r="B269" t="s">
        <v>812</v>
      </c>
      <c r="C269" t="s">
        <v>1</v>
      </c>
      <c r="D269" t="s">
        <v>0</v>
      </c>
      <c r="E269">
        <v>31673983</v>
      </c>
      <c r="F269" t="s">
        <v>697</v>
      </c>
      <c r="G269" t="s">
        <v>698</v>
      </c>
      <c r="H269" s="2">
        <v>0</v>
      </c>
      <c r="I269" s="2">
        <v>0</v>
      </c>
      <c r="J269" s="2">
        <v>0</v>
      </c>
      <c r="K269" s="2">
        <v>38.04</v>
      </c>
      <c r="L269" s="2">
        <v>0</v>
      </c>
      <c r="M269" s="2">
        <v>0</v>
      </c>
      <c r="N269" s="2">
        <v>0</v>
      </c>
      <c r="O269" s="2">
        <v>4.9451999999999998</v>
      </c>
      <c r="P269" s="2">
        <v>42.985199999999999</v>
      </c>
      <c r="Q269" s="2">
        <v>0</v>
      </c>
      <c r="R269">
        <v>3</v>
      </c>
      <c r="S269" s="98"/>
      <c r="T269" s="98"/>
    </row>
    <row r="270" spans="1:20" x14ac:dyDescent="0.25">
      <c r="A270" t="s">
        <v>709</v>
      </c>
      <c r="B270" t="s">
        <v>812</v>
      </c>
      <c r="C270" t="s">
        <v>1</v>
      </c>
      <c r="D270" t="s">
        <v>0</v>
      </c>
      <c r="E270">
        <v>2285260</v>
      </c>
      <c r="F270" t="s">
        <v>131</v>
      </c>
      <c r="G270" t="s">
        <v>88</v>
      </c>
      <c r="H270" s="2">
        <v>0</v>
      </c>
      <c r="I270" s="2">
        <v>0</v>
      </c>
      <c r="J270" s="2">
        <v>0</v>
      </c>
      <c r="K270" s="2">
        <v>2.61</v>
      </c>
      <c r="L270" s="2">
        <v>0</v>
      </c>
      <c r="M270" s="2">
        <v>0</v>
      </c>
      <c r="N270" s="2">
        <v>0</v>
      </c>
      <c r="O270" s="2">
        <v>0.33929999999999999</v>
      </c>
      <c r="P270" s="2">
        <v>2.9493</v>
      </c>
      <c r="Q270" s="2">
        <v>0</v>
      </c>
      <c r="R270">
        <v>3</v>
      </c>
      <c r="S270" s="98"/>
      <c r="T270" s="98"/>
    </row>
    <row r="271" spans="1:20" x14ac:dyDescent="0.25">
      <c r="A271" t="s">
        <v>709</v>
      </c>
      <c r="B271" t="s">
        <v>801</v>
      </c>
      <c r="C271" t="s">
        <v>1</v>
      </c>
      <c r="D271" t="s">
        <v>0</v>
      </c>
      <c r="E271">
        <v>5082</v>
      </c>
      <c r="F271" t="s">
        <v>661</v>
      </c>
      <c r="G271" t="s">
        <v>662</v>
      </c>
      <c r="H271" s="2">
        <v>0</v>
      </c>
      <c r="I271" s="2">
        <v>0</v>
      </c>
      <c r="J271" s="2">
        <v>0</v>
      </c>
      <c r="K271" s="2">
        <v>1.5</v>
      </c>
      <c r="L271" s="2">
        <v>0</v>
      </c>
      <c r="M271" s="2">
        <v>0</v>
      </c>
      <c r="N271" s="2">
        <v>0</v>
      </c>
      <c r="O271" s="2">
        <v>0.19500000000000001</v>
      </c>
      <c r="P271" s="2">
        <v>1.6950000000000001</v>
      </c>
      <c r="Q271" s="2">
        <v>0</v>
      </c>
      <c r="R271">
        <v>3</v>
      </c>
      <c r="S271" s="98"/>
      <c r="T271" s="98"/>
    </row>
    <row r="272" spans="1:20" x14ac:dyDescent="0.25">
      <c r="A272" t="s">
        <v>709</v>
      </c>
      <c r="B272" t="s">
        <v>801</v>
      </c>
      <c r="C272" t="s">
        <v>1</v>
      </c>
      <c r="D272" t="s">
        <v>0</v>
      </c>
      <c r="E272">
        <v>5071</v>
      </c>
      <c r="F272" t="s">
        <v>661</v>
      </c>
      <c r="G272" t="s">
        <v>662</v>
      </c>
      <c r="H272" s="2">
        <v>0</v>
      </c>
      <c r="I272" s="2">
        <v>0</v>
      </c>
      <c r="J272" s="2">
        <v>0</v>
      </c>
      <c r="K272" s="2">
        <v>9.82</v>
      </c>
      <c r="L272" s="2">
        <v>0</v>
      </c>
      <c r="M272" s="2">
        <v>0</v>
      </c>
      <c r="N272" s="2">
        <v>0</v>
      </c>
      <c r="O272" s="2">
        <v>1.2766000000000002</v>
      </c>
      <c r="P272" s="2">
        <v>11.0966</v>
      </c>
      <c r="Q272" s="2">
        <v>0</v>
      </c>
      <c r="R272">
        <v>3</v>
      </c>
      <c r="S272" s="98"/>
      <c r="T272" s="98"/>
    </row>
    <row r="273" spans="1:20" x14ac:dyDescent="0.25">
      <c r="A273" t="s">
        <v>709</v>
      </c>
      <c r="B273" t="s">
        <v>801</v>
      </c>
      <c r="C273" t="s">
        <v>1</v>
      </c>
      <c r="D273" t="s">
        <v>0</v>
      </c>
      <c r="E273">
        <v>5070</v>
      </c>
      <c r="F273" t="s">
        <v>661</v>
      </c>
      <c r="G273" t="s">
        <v>662</v>
      </c>
      <c r="H273" s="2">
        <v>0</v>
      </c>
      <c r="I273" s="2">
        <v>0</v>
      </c>
      <c r="J273" s="2">
        <v>0</v>
      </c>
      <c r="K273" s="2">
        <v>41.86</v>
      </c>
      <c r="L273" s="2">
        <v>0</v>
      </c>
      <c r="M273" s="2">
        <v>0</v>
      </c>
      <c r="N273" s="2">
        <v>0</v>
      </c>
      <c r="O273" s="2">
        <v>5.4417999999999997</v>
      </c>
      <c r="P273" s="2">
        <v>47.3018</v>
      </c>
      <c r="Q273" s="2">
        <v>0</v>
      </c>
      <c r="R273">
        <v>3</v>
      </c>
      <c r="S273" s="98"/>
      <c r="T273" s="98"/>
    </row>
    <row r="274" spans="1:20" x14ac:dyDescent="0.25">
      <c r="A274" t="s">
        <v>709</v>
      </c>
      <c r="B274" t="s">
        <v>801</v>
      </c>
      <c r="C274" t="s">
        <v>1</v>
      </c>
      <c r="D274" t="s">
        <v>0</v>
      </c>
      <c r="E274">
        <v>5069</v>
      </c>
      <c r="F274" t="s">
        <v>661</v>
      </c>
      <c r="G274" t="s">
        <v>662</v>
      </c>
      <c r="H274" s="2">
        <v>0</v>
      </c>
      <c r="I274" s="2">
        <v>0</v>
      </c>
      <c r="J274" s="2">
        <v>0</v>
      </c>
      <c r="K274" s="2">
        <v>71.33</v>
      </c>
      <c r="L274" s="2">
        <v>0</v>
      </c>
      <c r="M274" s="2">
        <v>0</v>
      </c>
      <c r="N274" s="2">
        <v>0</v>
      </c>
      <c r="O274" s="2">
        <v>9.2728999999999999</v>
      </c>
      <c r="P274" s="2">
        <v>80.602900000000005</v>
      </c>
      <c r="Q274" s="2">
        <v>0</v>
      </c>
      <c r="R274">
        <v>3</v>
      </c>
      <c r="S274" s="98"/>
      <c r="T274" s="98"/>
    </row>
    <row r="275" spans="1:20" x14ac:dyDescent="0.25">
      <c r="A275" t="s">
        <v>709</v>
      </c>
      <c r="B275" t="s">
        <v>801</v>
      </c>
      <c r="C275" t="s">
        <v>1</v>
      </c>
      <c r="D275" t="s">
        <v>0</v>
      </c>
      <c r="E275">
        <v>5040</v>
      </c>
      <c r="F275" t="s">
        <v>661</v>
      </c>
      <c r="G275" t="s">
        <v>662</v>
      </c>
      <c r="H275" s="2">
        <v>0</v>
      </c>
      <c r="I275" s="2">
        <v>0</v>
      </c>
      <c r="J275" s="2">
        <v>0</v>
      </c>
      <c r="K275" s="2">
        <v>5.44</v>
      </c>
      <c r="L275" s="2">
        <v>0</v>
      </c>
      <c r="M275" s="2">
        <v>0</v>
      </c>
      <c r="N275" s="2">
        <v>0</v>
      </c>
      <c r="O275" s="2">
        <v>0.70720000000000005</v>
      </c>
      <c r="P275" s="2">
        <v>6.1472000000000007</v>
      </c>
      <c r="Q275" s="2">
        <v>0</v>
      </c>
      <c r="R275">
        <v>3</v>
      </c>
      <c r="S275" s="98"/>
      <c r="T275" s="98"/>
    </row>
    <row r="276" spans="1:20" x14ac:dyDescent="0.25">
      <c r="A276" t="s">
        <v>709</v>
      </c>
      <c r="B276" t="s">
        <v>801</v>
      </c>
      <c r="C276" t="s">
        <v>1</v>
      </c>
      <c r="D276" t="s">
        <v>0</v>
      </c>
      <c r="E276">
        <v>85284</v>
      </c>
      <c r="F276" t="s">
        <v>670</v>
      </c>
      <c r="G276" t="s">
        <v>255</v>
      </c>
      <c r="H276" s="2">
        <v>0.97</v>
      </c>
      <c r="I276" s="2">
        <v>0</v>
      </c>
      <c r="J276" s="2">
        <v>0</v>
      </c>
      <c r="K276" s="2">
        <v>16.84</v>
      </c>
      <c r="L276" s="2">
        <v>0</v>
      </c>
      <c r="M276" s="2">
        <v>0</v>
      </c>
      <c r="N276" s="2">
        <v>0</v>
      </c>
      <c r="O276" s="2">
        <v>2.1892</v>
      </c>
      <c r="P276" s="2">
        <v>19.999199999999998</v>
      </c>
      <c r="Q276" s="2">
        <v>0</v>
      </c>
      <c r="R276">
        <v>3</v>
      </c>
      <c r="S276" s="98"/>
      <c r="T276" s="98"/>
    </row>
    <row r="277" spans="1:20" x14ac:dyDescent="0.25">
      <c r="A277" t="s">
        <v>709</v>
      </c>
      <c r="B277" t="s">
        <v>801</v>
      </c>
      <c r="C277" t="s">
        <v>1</v>
      </c>
      <c r="D277" t="s">
        <v>0</v>
      </c>
      <c r="E277">
        <v>140267</v>
      </c>
      <c r="F277" t="s">
        <v>269</v>
      </c>
      <c r="G277" t="s">
        <v>270</v>
      </c>
      <c r="H277" s="2">
        <v>0</v>
      </c>
      <c r="I277" s="2">
        <v>0</v>
      </c>
      <c r="J277" s="2">
        <v>0</v>
      </c>
      <c r="K277" s="2">
        <v>74.31</v>
      </c>
      <c r="L277" s="2">
        <v>0</v>
      </c>
      <c r="M277" s="2">
        <v>0</v>
      </c>
      <c r="N277" s="2">
        <v>0</v>
      </c>
      <c r="O277" s="2">
        <v>9.6603000000000012</v>
      </c>
      <c r="P277" s="2">
        <v>83.970300000000009</v>
      </c>
      <c r="Q277" s="2">
        <v>0</v>
      </c>
      <c r="R277">
        <v>3</v>
      </c>
      <c r="S277" s="98"/>
      <c r="T277" s="98"/>
    </row>
    <row r="278" spans="1:20" x14ac:dyDescent="0.25">
      <c r="A278" t="s">
        <v>709</v>
      </c>
      <c r="B278" t="s">
        <v>811</v>
      </c>
      <c r="C278" t="s">
        <v>1</v>
      </c>
      <c r="D278" t="s">
        <v>0</v>
      </c>
      <c r="E278">
        <v>5010</v>
      </c>
      <c r="F278" t="s">
        <v>661</v>
      </c>
      <c r="G278" t="s">
        <v>662</v>
      </c>
      <c r="H278" s="2">
        <v>0</v>
      </c>
      <c r="I278" s="2">
        <v>0</v>
      </c>
      <c r="J278" s="2">
        <v>0</v>
      </c>
      <c r="K278" s="2">
        <v>148.57</v>
      </c>
      <c r="L278" s="2">
        <v>0</v>
      </c>
      <c r="M278" s="2">
        <v>0</v>
      </c>
      <c r="N278" s="2">
        <v>0</v>
      </c>
      <c r="O278" s="2">
        <v>19.3141</v>
      </c>
      <c r="P278" s="2">
        <v>167.88409999999999</v>
      </c>
      <c r="Q278" s="2">
        <v>0</v>
      </c>
      <c r="R278">
        <v>3</v>
      </c>
      <c r="S278" s="98"/>
      <c r="T278" s="98"/>
    </row>
    <row r="279" spans="1:20" x14ac:dyDescent="0.25">
      <c r="A279" t="s">
        <v>709</v>
      </c>
      <c r="B279" t="s">
        <v>808</v>
      </c>
      <c r="C279" t="s">
        <v>1</v>
      </c>
      <c r="D279" t="s">
        <v>0</v>
      </c>
      <c r="E279">
        <v>9380</v>
      </c>
      <c r="F279" t="s">
        <v>809</v>
      </c>
      <c r="G279" t="s">
        <v>810</v>
      </c>
      <c r="H279" s="2">
        <v>0.94</v>
      </c>
      <c r="I279" s="2">
        <v>0</v>
      </c>
      <c r="J279" s="2">
        <v>0</v>
      </c>
      <c r="K279" s="2">
        <v>16.87</v>
      </c>
      <c r="L279" s="2">
        <v>0</v>
      </c>
      <c r="M279" s="2">
        <v>0</v>
      </c>
      <c r="N279" s="2">
        <v>0</v>
      </c>
      <c r="O279" s="2">
        <v>2.1931000000000003</v>
      </c>
      <c r="P279" s="2">
        <v>20.003100000000003</v>
      </c>
      <c r="Q279" s="2">
        <v>0</v>
      </c>
      <c r="R279">
        <v>3</v>
      </c>
      <c r="S279" s="98"/>
      <c r="T279" s="98"/>
    </row>
    <row r="280" spans="1:20" x14ac:dyDescent="0.25">
      <c r="A280" t="s">
        <v>709</v>
      </c>
      <c r="B280" t="s">
        <v>808</v>
      </c>
      <c r="C280" t="s">
        <v>1</v>
      </c>
      <c r="D280" t="s">
        <v>0</v>
      </c>
      <c r="E280">
        <v>3042882</v>
      </c>
      <c r="F280" t="s">
        <v>131</v>
      </c>
      <c r="G280" t="s">
        <v>88</v>
      </c>
      <c r="H280" s="2">
        <v>0</v>
      </c>
      <c r="I280" s="2">
        <v>0</v>
      </c>
      <c r="J280" s="2">
        <v>0</v>
      </c>
      <c r="K280" s="2">
        <v>4.6500000000000004</v>
      </c>
      <c r="L280" s="2">
        <v>0</v>
      </c>
      <c r="M280" s="2">
        <v>0</v>
      </c>
      <c r="N280" s="2">
        <v>0</v>
      </c>
      <c r="O280" s="2">
        <v>0.60450000000000004</v>
      </c>
      <c r="P280" s="2">
        <v>5.2545000000000002</v>
      </c>
      <c r="Q280" s="2">
        <v>0</v>
      </c>
      <c r="R280">
        <v>3</v>
      </c>
      <c r="S280" s="98"/>
      <c r="T280" s="98"/>
    </row>
    <row r="281" spans="1:20" x14ac:dyDescent="0.25">
      <c r="A281" t="s">
        <v>709</v>
      </c>
      <c r="B281" t="s">
        <v>798</v>
      </c>
      <c r="C281" t="s">
        <v>1</v>
      </c>
      <c r="D281" t="s">
        <v>0</v>
      </c>
      <c r="E281">
        <v>4951</v>
      </c>
      <c r="F281" t="s">
        <v>661</v>
      </c>
      <c r="G281" t="s">
        <v>662</v>
      </c>
      <c r="H281" s="2">
        <v>0</v>
      </c>
      <c r="I281" s="2">
        <v>0</v>
      </c>
      <c r="J281" s="2">
        <v>0</v>
      </c>
      <c r="K281" s="2">
        <v>7.3</v>
      </c>
      <c r="L281" s="2">
        <v>0</v>
      </c>
      <c r="M281" s="2">
        <v>0</v>
      </c>
      <c r="N281" s="2">
        <v>0</v>
      </c>
      <c r="O281" s="2">
        <v>0.94899999999999995</v>
      </c>
      <c r="P281" s="2">
        <v>8.2490000000000006</v>
      </c>
      <c r="Q281" s="2">
        <v>0</v>
      </c>
      <c r="R281">
        <v>3</v>
      </c>
      <c r="S281" s="98"/>
      <c r="T281" s="98"/>
    </row>
    <row r="282" spans="1:20" x14ac:dyDescent="0.25">
      <c r="A282" t="s">
        <v>709</v>
      </c>
      <c r="B282" t="s">
        <v>798</v>
      </c>
      <c r="C282" t="s">
        <v>1</v>
      </c>
      <c r="D282" t="s">
        <v>0</v>
      </c>
      <c r="E282">
        <v>4943</v>
      </c>
      <c r="F282" t="s">
        <v>661</v>
      </c>
      <c r="G282" t="s">
        <v>662</v>
      </c>
      <c r="H282" s="2">
        <v>0</v>
      </c>
      <c r="I282" s="2">
        <v>0</v>
      </c>
      <c r="J282" s="2">
        <v>0</v>
      </c>
      <c r="K282" s="2">
        <v>2.83</v>
      </c>
      <c r="L282" s="2">
        <v>0</v>
      </c>
      <c r="M282" s="2">
        <v>0</v>
      </c>
      <c r="N282" s="2">
        <v>0</v>
      </c>
      <c r="O282" s="2">
        <v>0.3679</v>
      </c>
      <c r="P282" s="2">
        <v>3.1979000000000002</v>
      </c>
      <c r="Q282" s="2">
        <v>0</v>
      </c>
      <c r="R282">
        <v>3</v>
      </c>
      <c r="S282" s="98"/>
      <c r="T282" s="98"/>
    </row>
    <row r="283" spans="1:20" x14ac:dyDescent="0.25">
      <c r="A283" t="s">
        <v>709</v>
      </c>
      <c r="B283" t="s">
        <v>798</v>
      </c>
      <c r="C283" t="s">
        <v>1</v>
      </c>
      <c r="D283" t="s">
        <v>0</v>
      </c>
      <c r="E283">
        <v>10652</v>
      </c>
      <c r="F283" t="s">
        <v>392</v>
      </c>
      <c r="G283" t="s">
        <v>393</v>
      </c>
      <c r="H283" s="2">
        <v>0</v>
      </c>
      <c r="I283" s="2">
        <v>0</v>
      </c>
      <c r="J283" s="2">
        <v>0</v>
      </c>
      <c r="K283" s="2">
        <v>290</v>
      </c>
      <c r="L283" s="2">
        <v>0</v>
      </c>
      <c r="M283" s="2">
        <v>0</v>
      </c>
      <c r="N283" s="2">
        <v>0</v>
      </c>
      <c r="O283" s="2">
        <v>37.700000000000003</v>
      </c>
      <c r="P283" s="2">
        <v>327.7</v>
      </c>
      <c r="Q283" s="2">
        <v>0</v>
      </c>
      <c r="R283">
        <v>3</v>
      </c>
      <c r="S283" s="98"/>
      <c r="T283" s="98"/>
    </row>
    <row r="284" spans="1:20" x14ac:dyDescent="0.25">
      <c r="A284" t="s">
        <v>709</v>
      </c>
      <c r="B284" t="s">
        <v>798</v>
      </c>
      <c r="C284" t="s">
        <v>1</v>
      </c>
      <c r="D284" t="s">
        <v>0</v>
      </c>
      <c r="E284">
        <v>84487</v>
      </c>
      <c r="F284" t="s">
        <v>670</v>
      </c>
      <c r="G284" t="s">
        <v>255</v>
      </c>
      <c r="H284" s="2">
        <v>0.97</v>
      </c>
      <c r="I284" s="2">
        <v>0</v>
      </c>
      <c r="J284" s="2">
        <v>0</v>
      </c>
      <c r="K284" s="2">
        <v>16.84</v>
      </c>
      <c r="L284" s="2">
        <v>0</v>
      </c>
      <c r="M284" s="2">
        <v>0</v>
      </c>
      <c r="N284" s="2">
        <v>0</v>
      </c>
      <c r="O284" s="2">
        <v>2.1892</v>
      </c>
      <c r="P284" s="2">
        <v>19.999199999999998</v>
      </c>
      <c r="Q284" s="2">
        <v>0</v>
      </c>
      <c r="R284">
        <v>3</v>
      </c>
      <c r="S284" s="98"/>
      <c r="T284" s="98"/>
    </row>
    <row r="285" spans="1:20" x14ac:dyDescent="0.25">
      <c r="A285" t="s">
        <v>709</v>
      </c>
      <c r="B285" t="s">
        <v>807</v>
      </c>
      <c r="C285" t="s">
        <v>1</v>
      </c>
      <c r="D285" t="s">
        <v>0</v>
      </c>
      <c r="E285">
        <v>4937</v>
      </c>
      <c r="F285" t="s">
        <v>661</v>
      </c>
      <c r="G285" t="s">
        <v>662</v>
      </c>
      <c r="H285" s="2">
        <v>0</v>
      </c>
      <c r="I285" s="2">
        <v>0</v>
      </c>
      <c r="J285" s="2">
        <v>0</v>
      </c>
      <c r="K285" s="2">
        <v>4.5999999999999996</v>
      </c>
      <c r="L285" s="2">
        <v>0</v>
      </c>
      <c r="M285" s="2">
        <v>0</v>
      </c>
      <c r="N285" s="2">
        <v>0</v>
      </c>
      <c r="O285" s="2">
        <v>0.59799999999999998</v>
      </c>
      <c r="P285" s="2">
        <v>5.1979999999999995</v>
      </c>
      <c r="Q285" s="2">
        <v>0</v>
      </c>
      <c r="R285">
        <v>3</v>
      </c>
      <c r="S285" s="98"/>
      <c r="T285" s="98"/>
    </row>
    <row r="286" spans="1:20" x14ac:dyDescent="0.25">
      <c r="A286" t="s">
        <v>709</v>
      </c>
      <c r="B286" t="s">
        <v>806</v>
      </c>
      <c r="C286" t="s">
        <v>1</v>
      </c>
      <c r="D286" t="s">
        <v>0</v>
      </c>
      <c r="E286">
        <v>4912</v>
      </c>
      <c r="F286" t="s">
        <v>661</v>
      </c>
      <c r="G286" t="s">
        <v>662</v>
      </c>
      <c r="H286" s="2">
        <v>0</v>
      </c>
      <c r="I286" s="2">
        <v>0</v>
      </c>
      <c r="J286" s="2">
        <v>0</v>
      </c>
      <c r="K286" s="2">
        <v>8.76</v>
      </c>
      <c r="L286" s="2">
        <v>0</v>
      </c>
      <c r="M286" s="2">
        <v>0</v>
      </c>
      <c r="N286" s="2">
        <v>0</v>
      </c>
      <c r="O286" s="2">
        <v>1.1388</v>
      </c>
      <c r="P286" s="2">
        <v>9.8987999999999996</v>
      </c>
      <c r="Q286" s="2">
        <v>0</v>
      </c>
      <c r="R286">
        <v>3</v>
      </c>
      <c r="S286" s="98"/>
      <c r="T286" s="98"/>
    </row>
    <row r="287" spans="1:20" x14ac:dyDescent="0.25">
      <c r="A287" t="s">
        <v>709</v>
      </c>
      <c r="B287" t="s">
        <v>797</v>
      </c>
      <c r="C287" t="s">
        <v>1</v>
      </c>
      <c r="D287" t="s">
        <v>0</v>
      </c>
      <c r="E287">
        <v>4895</v>
      </c>
      <c r="F287" t="s">
        <v>661</v>
      </c>
      <c r="G287" t="s">
        <v>662</v>
      </c>
      <c r="H287" s="2">
        <v>0</v>
      </c>
      <c r="I287" s="2">
        <v>0</v>
      </c>
      <c r="J287" s="2">
        <v>0</v>
      </c>
      <c r="K287" s="2">
        <v>3.54</v>
      </c>
      <c r="L287" s="2">
        <v>0</v>
      </c>
      <c r="M287" s="2">
        <v>0</v>
      </c>
      <c r="N287" s="2">
        <v>0</v>
      </c>
      <c r="O287" s="2">
        <v>0.4602</v>
      </c>
      <c r="P287" s="2">
        <v>4.0002000000000004</v>
      </c>
      <c r="Q287" s="2">
        <v>0</v>
      </c>
      <c r="R287">
        <v>3</v>
      </c>
      <c r="S287" s="98"/>
      <c r="T287" s="98"/>
    </row>
    <row r="288" spans="1:20" x14ac:dyDescent="0.25">
      <c r="A288" t="s">
        <v>709</v>
      </c>
      <c r="B288" t="s">
        <v>806</v>
      </c>
      <c r="C288" t="s">
        <v>1</v>
      </c>
      <c r="D288" t="s">
        <v>0</v>
      </c>
      <c r="E288">
        <v>1162</v>
      </c>
      <c r="F288" t="s">
        <v>429</v>
      </c>
      <c r="G288" t="s">
        <v>430</v>
      </c>
      <c r="H288" s="2">
        <v>0.97</v>
      </c>
      <c r="I288" s="2">
        <v>0</v>
      </c>
      <c r="J288" s="2">
        <v>0</v>
      </c>
      <c r="K288" s="2">
        <v>16.84</v>
      </c>
      <c r="L288" s="2">
        <v>0</v>
      </c>
      <c r="M288" s="2">
        <v>0</v>
      </c>
      <c r="N288" s="2">
        <v>0</v>
      </c>
      <c r="O288" s="2">
        <v>2.1892</v>
      </c>
      <c r="P288" s="2">
        <v>19.999199999999998</v>
      </c>
      <c r="Q288" s="2">
        <v>0</v>
      </c>
      <c r="R288">
        <v>3</v>
      </c>
      <c r="S288" s="98"/>
      <c r="T288" s="98"/>
    </row>
    <row r="289" spans="1:20" x14ac:dyDescent="0.25">
      <c r="A289" t="s">
        <v>709</v>
      </c>
      <c r="B289" t="s">
        <v>806</v>
      </c>
      <c r="C289" t="s">
        <v>1</v>
      </c>
      <c r="D289" t="s">
        <v>0</v>
      </c>
      <c r="E289">
        <v>3166879</v>
      </c>
      <c r="F289" t="s">
        <v>697</v>
      </c>
      <c r="G289" t="s">
        <v>698</v>
      </c>
      <c r="H289" s="2">
        <v>0</v>
      </c>
      <c r="I289" s="2">
        <v>0</v>
      </c>
      <c r="J289" s="2">
        <v>0</v>
      </c>
      <c r="K289" s="2">
        <v>37.15</v>
      </c>
      <c r="L289" s="2">
        <v>0</v>
      </c>
      <c r="M289" s="2">
        <v>0</v>
      </c>
      <c r="N289" s="2">
        <v>0</v>
      </c>
      <c r="O289" s="2">
        <v>4.8295000000000003</v>
      </c>
      <c r="P289" s="2">
        <v>41.979500000000002</v>
      </c>
      <c r="Q289" s="2">
        <v>0</v>
      </c>
      <c r="R289">
        <v>3</v>
      </c>
      <c r="S289" s="98"/>
      <c r="T289" s="98"/>
    </row>
    <row r="290" spans="1:20" x14ac:dyDescent="0.25">
      <c r="A290" t="s">
        <v>709</v>
      </c>
      <c r="B290" t="s">
        <v>796</v>
      </c>
      <c r="C290" t="s">
        <v>1</v>
      </c>
      <c r="D290" t="s">
        <v>0</v>
      </c>
      <c r="E290">
        <v>83638</v>
      </c>
      <c r="F290" t="s">
        <v>670</v>
      </c>
      <c r="G290" t="s">
        <v>255</v>
      </c>
      <c r="H290" s="2">
        <v>0.97</v>
      </c>
      <c r="I290" s="2">
        <v>0</v>
      </c>
      <c r="J290" s="2">
        <v>0</v>
      </c>
      <c r="K290" s="2">
        <v>16.84</v>
      </c>
      <c r="L290" s="2">
        <v>0</v>
      </c>
      <c r="M290" s="2">
        <v>0</v>
      </c>
      <c r="N290" s="2">
        <v>0</v>
      </c>
      <c r="O290" s="2">
        <v>2.1892</v>
      </c>
      <c r="P290" s="2">
        <v>19.999199999999998</v>
      </c>
      <c r="Q290" s="2">
        <v>0</v>
      </c>
      <c r="R290">
        <v>3</v>
      </c>
      <c r="S290" s="98"/>
      <c r="T290" s="98"/>
    </row>
    <row r="291" spans="1:20" x14ac:dyDescent="0.25">
      <c r="A291" t="s">
        <v>709</v>
      </c>
      <c r="B291" t="s">
        <v>796</v>
      </c>
      <c r="C291" t="s">
        <v>1</v>
      </c>
      <c r="D291" t="s">
        <v>0</v>
      </c>
      <c r="E291">
        <v>61297</v>
      </c>
      <c r="F291" t="s">
        <v>406</v>
      </c>
      <c r="G291" t="s">
        <v>96</v>
      </c>
      <c r="H291" s="2">
        <v>0</v>
      </c>
      <c r="I291" s="2">
        <v>0</v>
      </c>
      <c r="J291" s="2">
        <v>0</v>
      </c>
      <c r="K291" s="2">
        <v>212.21</v>
      </c>
      <c r="L291" s="2">
        <v>0</v>
      </c>
      <c r="M291" s="2">
        <v>0</v>
      </c>
      <c r="N291" s="2">
        <v>0</v>
      </c>
      <c r="O291" s="2">
        <v>27.587300000000003</v>
      </c>
      <c r="P291" s="2">
        <v>239.79730000000001</v>
      </c>
      <c r="Q291" s="2">
        <v>0</v>
      </c>
      <c r="R291">
        <v>3</v>
      </c>
      <c r="S291" s="98"/>
      <c r="T291" s="98"/>
    </row>
    <row r="292" spans="1:20" x14ac:dyDescent="0.25">
      <c r="A292" t="s">
        <v>708</v>
      </c>
      <c r="B292" t="s">
        <v>787</v>
      </c>
      <c r="C292" t="s">
        <v>1</v>
      </c>
      <c r="D292" t="s">
        <v>0</v>
      </c>
      <c r="E292">
        <v>4840</v>
      </c>
      <c r="F292" t="s">
        <v>661</v>
      </c>
      <c r="G292" t="s">
        <v>662</v>
      </c>
      <c r="H292" s="2">
        <v>0</v>
      </c>
      <c r="I292" s="2">
        <v>0</v>
      </c>
      <c r="J292" s="2">
        <v>0</v>
      </c>
      <c r="K292" s="2">
        <v>78.08</v>
      </c>
      <c r="L292" s="2">
        <v>0</v>
      </c>
      <c r="M292" s="2">
        <v>0</v>
      </c>
      <c r="N292" s="2">
        <v>0</v>
      </c>
      <c r="O292" s="2">
        <v>10.150399999999999</v>
      </c>
      <c r="P292" s="2">
        <v>88.230400000000003</v>
      </c>
      <c r="Q292" s="2">
        <v>0</v>
      </c>
      <c r="R292">
        <v>3</v>
      </c>
      <c r="S292" s="98"/>
      <c r="T292" s="98"/>
    </row>
    <row r="293" spans="1:20" x14ac:dyDescent="0.25">
      <c r="A293" t="s">
        <v>708</v>
      </c>
      <c r="B293" t="s">
        <v>787</v>
      </c>
      <c r="C293" t="s">
        <v>1</v>
      </c>
      <c r="D293" t="s">
        <v>0</v>
      </c>
      <c r="E293">
        <v>4876</v>
      </c>
      <c r="F293" t="s">
        <v>661</v>
      </c>
      <c r="G293" t="s">
        <v>662</v>
      </c>
      <c r="H293" s="2">
        <v>0</v>
      </c>
      <c r="I293" s="2">
        <v>0</v>
      </c>
      <c r="J293" s="2">
        <v>0</v>
      </c>
      <c r="K293" s="2">
        <v>20.53</v>
      </c>
      <c r="L293" s="2">
        <v>0</v>
      </c>
      <c r="M293" s="2">
        <v>0</v>
      </c>
      <c r="N293" s="2">
        <v>0</v>
      </c>
      <c r="O293" s="2">
        <v>2.6689000000000003</v>
      </c>
      <c r="P293" s="2">
        <v>23.198900000000002</v>
      </c>
      <c r="Q293" s="2">
        <v>0</v>
      </c>
      <c r="R293">
        <v>3</v>
      </c>
      <c r="S293" s="98"/>
      <c r="T293" s="98"/>
    </row>
    <row r="294" spans="1:20" x14ac:dyDescent="0.25">
      <c r="A294" t="s">
        <v>708</v>
      </c>
      <c r="B294" t="s">
        <v>795</v>
      </c>
      <c r="C294" t="s">
        <v>1</v>
      </c>
      <c r="D294" t="s">
        <v>0</v>
      </c>
      <c r="E294">
        <v>106437</v>
      </c>
      <c r="F294" t="s">
        <v>471</v>
      </c>
      <c r="G294" t="s">
        <v>472</v>
      </c>
      <c r="H294" s="2">
        <v>0</v>
      </c>
      <c r="I294" s="2">
        <v>0</v>
      </c>
      <c r="J294" s="2">
        <v>0</v>
      </c>
      <c r="K294" s="2">
        <v>15.36</v>
      </c>
      <c r="L294" s="2">
        <v>0</v>
      </c>
      <c r="M294" s="2">
        <v>0</v>
      </c>
      <c r="N294" s="2">
        <v>0</v>
      </c>
      <c r="O294" s="2">
        <v>1.9967999999999999</v>
      </c>
      <c r="P294" s="2">
        <v>17.3568</v>
      </c>
      <c r="Q294" s="2">
        <v>0</v>
      </c>
      <c r="R294">
        <v>3</v>
      </c>
      <c r="S294" s="98"/>
      <c r="T294" s="98"/>
    </row>
    <row r="295" spans="1:20" x14ac:dyDescent="0.25">
      <c r="A295" t="s">
        <v>708</v>
      </c>
      <c r="B295" t="s">
        <v>792</v>
      </c>
      <c r="C295" t="s">
        <v>1</v>
      </c>
      <c r="D295" t="s">
        <v>0</v>
      </c>
      <c r="E295">
        <v>4785</v>
      </c>
      <c r="F295" t="s">
        <v>661</v>
      </c>
      <c r="G295" t="s">
        <v>662</v>
      </c>
      <c r="H295" s="2">
        <v>0</v>
      </c>
      <c r="I295" s="2">
        <v>0</v>
      </c>
      <c r="J295" s="2">
        <v>0</v>
      </c>
      <c r="K295" s="2">
        <v>3.98</v>
      </c>
      <c r="L295" s="2">
        <v>0</v>
      </c>
      <c r="M295" s="2">
        <v>0</v>
      </c>
      <c r="N295" s="2">
        <v>0</v>
      </c>
      <c r="O295" s="2">
        <v>0.51739999999999997</v>
      </c>
      <c r="P295" s="2">
        <v>4.4973999999999998</v>
      </c>
      <c r="Q295" s="2">
        <v>0</v>
      </c>
      <c r="R295">
        <v>3</v>
      </c>
      <c r="S295" s="98"/>
      <c r="T295" s="98"/>
    </row>
    <row r="296" spans="1:20" x14ac:dyDescent="0.25">
      <c r="A296" t="s">
        <v>708</v>
      </c>
      <c r="B296" t="s">
        <v>792</v>
      </c>
      <c r="C296" t="s">
        <v>1</v>
      </c>
      <c r="D296" t="s">
        <v>0</v>
      </c>
      <c r="E296">
        <v>18549</v>
      </c>
      <c r="F296" t="s">
        <v>793</v>
      </c>
      <c r="G296" t="s">
        <v>794</v>
      </c>
      <c r="H296" s="2">
        <v>0</v>
      </c>
      <c r="I296" s="2">
        <v>0</v>
      </c>
      <c r="J296" s="2">
        <v>0</v>
      </c>
      <c r="K296" s="2">
        <v>353.98</v>
      </c>
      <c r="L296" s="2">
        <v>0</v>
      </c>
      <c r="M296" s="2">
        <v>0</v>
      </c>
      <c r="N296" s="2">
        <v>0</v>
      </c>
      <c r="O296" s="2">
        <v>46.017400000000002</v>
      </c>
      <c r="P296" s="2">
        <v>399.99740000000003</v>
      </c>
      <c r="Q296" s="2">
        <v>0</v>
      </c>
      <c r="R296">
        <v>3</v>
      </c>
      <c r="S296" s="98"/>
      <c r="T296" s="98"/>
    </row>
    <row r="297" spans="1:20" x14ac:dyDescent="0.25">
      <c r="A297" t="s">
        <v>708</v>
      </c>
      <c r="B297" t="s">
        <v>792</v>
      </c>
      <c r="C297" t="s">
        <v>1</v>
      </c>
      <c r="D297" t="s">
        <v>0</v>
      </c>
      <c r="E297">
        <v>4783</v>
      </c>
      <c r="F297" t="s">
        <v>661</v>
      </c>
      <c r="G297" t="s">
        <v>662</v>
      </c>
      <c r="H297" s="2">
        <v>0</v>
      </c>
      <c r="I297" s="2">
        <v>0</v>
      </c>
      <c r="J297" s="2">
        <v>0</v>
      </c>
      <c r="K297" s="2">
        <v>239.77</v>
      </c>
      <c r="L297" s="2">
        <v>0</v>
      </c>
      <c r="M297" s="2">
        <v>0</v>
      </c>
      <c r="N297" s="2">
        <v>0</v>
      </c>
      <c r="O297" s="2">
        <v>31.170100000000001</v>
      </c>
      <c r="P297" s="2">
        <v>270.94010000000003</v>
      </c>
      <c r="Q297" s="2">
        <v>0</v>
      </c>
      <c r="R297">
        <v>3</v>
      </c>
      <c r="S297" s="98"/>
      <c r="T297" s="98"/>
    </row>
    <row r="298" spans="1:20" x14ac:dyDescent="0.25">
      <c r="A298" t="s">
        <v>708</v>
      </c>
      <c r="B298" t="s">
        <v>786</v>
      </c>
      <c r="C298" t="s">
        <v>1</v>
      </c>
      <c r="D298" t="s">
        <v>0</v>
      </c>
      <c r="E298">
        <v>4744</v>
      </c>
      <c r="F298" t="s">
        <v>661</v>
      </c>
      <c r="G298" t="s">
        <v>662</v>
      </c>
      <c r="H298" s="2">
        <v>0</v>
      </c>
      <c r="I298" s="2">
        <v>0</v>
      </c>
      <c r="J298" s="2">
        <v>0</v>
      </c>
      <c r="K298" s="2">
        <v>19.16</v>
      </c>
      <c r="L298" s="2">
        <v>0</v>
      </c>
      <c r="M298" s="2">
        <v>0</v>
      </c>
      <c r="N298" s="2">
        <v>0</v>
      </c>
      <c r="O298" s="2">
        <v>2.4908000000000001</v>
      </c>
      <c r="P298" s="2">
        <v>21.6508</v>
      </c>
      <c r="Q298" s="2">
        <v>0</v>
      </c>
      <c r="R298">
        <v>3</v>
      </c>
      <c r="S298" s="98"/>
      <c r="T298" s="98"/>
    </row>
    <row r="299" spans="1:20" x14ac:dyDescent="0.25">
      <c r="A299" t="s">
        <v>708</v>
      </c>
      <c r="B299" t="s">
        <v>776</v>
      </c>
      <c r="C299" t="s">
        <v>1</v>
      </c>
      <c r="D299" t="s">
        <v>0</v>
      </c>
      <c r="E299">
        <v>4654</v>
      </c>
      <c r="F299" t="s">
        <v>661</v>
      </c>
      <c r="G299" t="s">
        <v>662</v>
      </c>
      <c r="H299" s="2">
        <v>0</v>
      </c>
      <c r="I299" s="2">
        <v>0</v>
      </c>
      <c r="J299" s="2">
        <v>0</v>
      </c>
      <c r="K299" s="2">
        <v>100.97</v>
      </c>
      <c r="L299" s="2">
        <v>0</v>
      </c>
      <c r="M299" s="2">
        <v>0</v>
      </c>
      <c r="N299" s="2">
        <v>0</v>
      </c>
      <c r="O299" s="2">
        <v>13.126100000000001</v>
      </c>
      <c r="P299" s="2">
        <v>114.09610000000001</v>
      </c>
      <c r="Q299" s="2">
        <v>0</v>
      </c>
      <c r="R299">
        <v>3</v>
      </c>
      <c r="S299" s="98"/>
      <c r="T299" s="98"/>
    </row>
    <row r="300" spans="1:20" x14ac:dyDescent="0.25">
      <c r="A300" t="s">
        <v>708</v>
      </c>
      <c r="B300" t="s">
        <v>776</v>
      </c>
      <c r="C300" t="s">
        <v>1</v>
      </c>
      <c r="D300" t="s">
        <v>0</v>
      </c>
      <c r="E300">
        <v>1405</v>
      </c>
      <c r="F300" t="s">
        <v>670</v>
      </c>
      <c r="G300" t="s">
        <v>255</v>
      </c>
      <c r="H300" s="2">
        <v>0.97</v>
      </c>
      <c r="I300" s="2">
        <v>0</v>
      </c>
      <c r="J300" s="2">
        <v>0</v>
      </c>
      <c r="K300" s="2">
        <v>16.84</v>
      </c>
      <c r="L300" s="2">
        <v>0</v>
      </c>
      <c r="M300" s="2">
        <v>0</v>
      </c>
      <c r="N300" s="2">
        <v>0</v>
      </c>
      <c r="O300" s="2">
        <v>2.1892</v>
      </c>
      <c r="P300" s="2">
        <v>19.999199999999998</v>
      </c>
      <c r="Q300" s="2">
        <v>0</v>
      </c>
      <c r="R300">
        <v>3</v>
      </c>
      <c r="S300" s="98"/>
      <c r="T300" s="98"/>
    </row>
    <row r="301" spans="1:20" x14ac:dyDescent="0.25">
      <c r="A301" t="s">
        <v>708</v>
      </c>
      <c r="B301" t="s">
        <v>775</v>
      </c>
      <c r="C301" t="s">
        <v>1</v>
      </c>
      <c r="D301" t="s">
        <v>0</v>
      </c>
      <c r="E301">
        <v>4647</v>
      </c>
      <c r="F301" t="s">
        <v>661</v>
      </c>
      <c r="G301" t="s">
        <v>662</v>
      </c>
      <c r="H301" s="2">
        <v>0</v>
      </c>
      <c r="I301" s="2">
        <v>0</v>
      </c>
      <c r="J301" s="2">
        <v>0</v>
      </c>
      <c r="K301" s="2">
        <v>54.2</v>
      </c>
      <c r="L301" s="2">
        <v>0</v>
      </c>
      <c r="M301" s="2">
        <v>0</v>
      </c>
      <c r="N301" s="2">
        <v>0</v>
      </c>
      <c r="O301" s="2">
        <v>7.0460000000000003</v>
      </c>
      <c r="P301" s="2">
        <v>61.246000000000002</v>
      </c>
      <c r="Q301" s="2">
        <v>0</v>
      </c>
      <c r="R301">
        <v>3</v>
      </c>
      <c r="S301" s="98"/>
      <c r="T301" s="98"/>
    </row>
    <row r="302" spans="1:20" x14ac:dyDescent="0.25">
      <c r="A302" t="s">
        <v>708</v>
      </c>
      <c r="B302" t="s">
        <v>783</v>
      </c>
      <c r="C302" t="s">
        <v>1</v>
      </c>
      <c r="D302" t="s">
        <v>0</v>
      </c>
      <c r="E302">
        <v>4614</v>
      </c>
      <c r="F302" t="s">
        <v>661</v>
      </c>
      <c r="G302" t="s">
        <v>662</v>
      </c>
      <c r="H302" s="2">
        <v>0</v>
      </c>
      <c r="I302" s="2">
        <v>0</v>
      </c>
      <c r="J302" s="2">
        <v>0</v>
      </c>
      <c r="K302" s="2">
        <v>12.67</v>
      </c>
      <c r="L302" s="2">
        <v>0</v>
      </c>
      <c r="M302" s="2">
        <v>0</v>
      </c>
      <c r="N302" s="2">
        <v>0</v>
      </c>
      <c r="O302" s="2">
        <v>1.6471</v>
      </c>
      <c r="P302" s="2">
        <v>14.3171</v>
      </c>
      <c r="Q302" s="2">
        <v>0</v>
      </c>
      <c r="R302">
        <v>3</v>
      </c>
      <c r="S302" s="98"/>
      <c r="T302" s="98"/>
    </row>
    <row r="303" spans="1:20" x14ac:dyDescent="0.25">
      <c r="A303" t="s">
        <v>708</v>
      </c>
      <c r="B303" t="s">
        <v>783</v>
      </c>
      <c r="C303" t="s">
        <v>1</v>
      </c>
      <c r="D303" t="s">
        <v>0</v>
      </c>
      <c r="E303">
        <v>4609</v>
      </c>
      <c r="F303" t="s">
        <v>661</v>
      </c>
      <c r="G303" t="s">
        <v>662</v>
      </c>
      <c r="H303" s="2">
        <v>0</v>
      </c>
      <c r="I303" s="2">
        <v>0</v>
      </c>
      <c r="J303" s="2">
        <v>0</v>
      </c>
      <c r="K303" s="2">
        <v>7.35</v>
      </c>
      <c r="L303" s="2">
        <v>0</v>
      </c>
      <c r="M303" s="2">
        <v>0</v>
      </c>
      <c r="N303" s="2">
        <v>0</v>
      </c>
      <c r="O303" s="2">
        <v>0.95550000000000002</v>
      </c>
      <c r="P303" s="2">
        <v>8.3055000000000003</v>
      </c>
      <c r="Q303" s="2">
        <v>0</v>
      </c>
      <c r="R303">
        <v>3</v>
      </c>
      <c r="S303" s="98"/>
      <c r="T303" s="98"/>
    </row>
    <row r="304" spans="1:20" x14ac:dyDescent="0.25">
      <c r="A304" t="s">
        <v>708</v>
      </c>
      <c r="B304" t="s">
        <v>783</v>
      </c>
      <c r="C304" t="s">
        <v>1</v>
      </c>
      <c r="D304" t="s">
        <v>0</v>
      </c>
      <c r="E304">
        <v>4608</v>
      </c>
      <c r="F304" t="s">
        <v>661</v>
      </c>
      <c r="G304" t="s">
        <v>662</v>
      </c>
      <c r="H304" s="2">
        <v>0</v>
      </c>
      <c r="I304" s="2">
        <v>0</v>
      </c>
      <c r="J304" s="2">
        <v>0</v>
      </c>
      <c r="K304" s="2">
        <v>14.6</v>
      </c>
      <c r="L304" s="2">
        <v>0</v>
      </c>
      <c r="M304" s="2">
        <v>0</v>
      </c>
      <c r="N304" s="2">
        <v>0</v>
      </c>
      <c r="O304" s="2">
        <v>1.8979999999999999</v>
      </c>
      <c r="P304" s="2">
        <v>16.498000000000001</v>
      </c>
      <c r="Q304" s="2">
        <v>0</v>
      </c>
      <c r="R304">
        <v>3</v>
      </c>
      <c r="S304" s="98"/>
      <c r="T304" s="98"/>
    </row>
    <row r="305" spans="1:20" x14ac:dyDescent="0.25">
      <c r="A305" t="s">
        <v>708</v>
      </c>
      <c r="B305" t="s">
        <v>783</v>
      </c>
      <c r="C305" t="s">
        <v>1</v>
      </c>
      <c r="D305" t="s">
        <v>0</v>
      </c>
      <c r="E305">
        <v>4607</v>
      </c>
      <c r="F305" t="s">
        <v>661</v>
      </c>
      <c r="G305" t="s">
        <v>662</v>
      </c>
      <c r="H305" s="2">
        <v>0</v>
      </c>
      <c r="I305" s="2">
        <v>0</v>
      </c>
      <c r="J305" s="2">
        <v>0</v>
      </c>
      <c r="K305" s="2">
        <v>88.81</v>
      </c>
      <c r="L305" s="2">
        <v>0</v>
      </c>
      <c r="M305" s="2">
        <v>0</v>
      </c>
      <c r="N305" s="2">
        <v>0</v>
      </c>
      <c r="O305" s="2">
        <v>11.545300000000001</v>
      </c>
      <c r="P305" s="2">
        <v>100.3553</v>
      </c>
      <c r="Q305" s="2">
        <v>0</v>
      </c>
      <c r="R305">
        <v>3</v>
      </c>
      <c r="S305" s="98"/>
      <c r="T305" s="98"/>
    </row>
    <row r="306" spans="1:20" x14ac:dyDescent="0.25">
      <c r="A306" t="s">
        <v>708</v>
      </c>
      <c r="B306" t="s">
        <v>783</v>
      </c>
      <c r="C306" t="s">
        <v>1</v>
      </c>
      <c r="D306" t="s">
        <v>0</v>
      </c>
      <c r="E306">
        <v>2843320</v>
      </c>
      <c r="F306" t="s">
        <v>131</v>
      </c>
      <c r="G306" t="s">
        <v>88</v>
      </c>
      <c r="H306" s="2">
        <v>0</v>
      </c>
      <c r="I306" s="2">
        <v>0</v>
      </c>
      <c r="J306" s="2">
        <v>0</v>
      </c>
      <c r="K306" s="2">
        <v>10.65</v>
      </c>
      <c r="L306" s="2">
        <v>0</v>
      </c>
      <c r="M306" s="2">
        <v>0</v>
      </c>
      <c r="N306" s="2">
        <v>0</v>
      </c>
      <c r="O306" s="2">
        <v>1.3845000000000001</v>
      </c>
      <c r="P306" s="2">
        <v>12.034500000000001</v>
      </c>
      <c r="Q306" s="2">
        <v>0</v>
      </c>
      <c r="R306">
        <v>3</v>
      </c>
      <c r="S306" s="98"/>
      <c r="T306" s="98"/>
    </row>
    <row r="307" spans="1:20" x14ac:dyDescent="0.25">
      <c r="A307" t="s">
        <v>708</v>
      </c>
      <c r="B307" t="s">
        <v>791</v>
      </c>
      <c r="C307" t="s">
        <v>1</v>
      </c>
      <c r="D307" t="s">
        <v>0</v>
      </c>
      <c r="E307">
        <v>2836088</v>
      </c>
      <c r="F307" t="s">
        <v>131</v>
      </c>
      <c r="G307" t="s">
        <v>88</v>
      </c>
      <c r="H307" s="2">
        <v>0</v>
      </c>
      <c r="I307" s="2">
        <v>0</v>
      </c>
      <c r="J307" s="2">
        <v>0</v>
      </c>
      <c r="K307" s="2">
        <v>4.6500000000000004</v>
      </c>
      <c r="L307" s="2">
        <v>0</v>
      </c>
      <c r="M307" s="2">
        <v>0</v>
      </c>
      <c r="N307" s="2">
        <v>0</v>
      </c>
      <c r="O307" s="2">
        <v>0.60450000000000004</v>
      </c>
      <c r="P307" s="2">
        <v>5.2545000000000002</v>
      </c>
      <c r="Q307" s="2">
        <v>0</v>
      </c>
      <c r="R307">
        <v>3</v>
      </c>
      <c r="S307" s="98"/>
      <c r="T307" s="98"/>
    </row>
    <row r="308" spans="1:20" x14ac:dyDescent="0.25">
      <c r="A308" t="s">
        <v>708</v>
      </c>
      <c r="B308" t="s">
        <v>791</v>
      </c>
      <c r="C308" t="s">
        <v>1</v>
      </c>
      <c r="D308" t="s">
        <v>0</v>
      </c>
      <c r="E308">
        <v>4587</v>
      </c>
      <c r="F308" t="s">
        <v>661</v>
      </c>
      <c r="G308" t="s">
        <v>662</v>
      </c>
      <c r="H308" s="2">
        <v>0</v>
      </c>
      <c r="I308" s="2">
        <v>0</v>
      </c>
      <c r="J308" s="2">
        <v>0</v>
      </c>
      <c r="K308" s="2">
        <v>14.16</v>
      </c>
      <c r="L308" s="2">
        <v>0</v>
      </c>
      <c r="M308" s="2">
        <v>0</v>
      </c>
      <c r="N308" s="2">
        <v>0</v>
      </c>
      <c r="O308" s="2">
        <v>1.8408</v>
      </c>
      <c r="P308" s="2">
        <v>16.000800000000002</v>
      </c>
      <c r="Q308" s="2">
        <v>0</v>
      </c>
      <c r="R308">
        <v>3</v>
      </c>
      <c r="S308" s="98"/>
      <c r="T308" s="98"/>
    </row>
    <row r="309" spans="1:20" x14ac:dyDescent="0.25">
      <c r="A309" t="s">
        <v>708</v>
      </c>
      <c r="B309" t="s">
        <v>790</v>
      </c>
      <c r="C309" t="s">
        <v>1</v>
      </c>
      <c r="D309" t="s">
        <v>0</v>
      </c>
      <c r="E309">
        <v>4488</v>
      </c>
      <c r="F309" t="s">
        <v>661</v>
      </c>
      <c r="G309" t="s">
        <v>662</v>
      </c>
      <c r="H309" s="2">
        <v>0</v>
      </c>
      <c r="I309" s="2">
        <v>0</v>
      </c>
      <c r="J309" s="2">
        <v>0</v>
      </c>
      <c r="K309" s="2">
        <v>7.79</v>
      </c>
      <c r="L309" s="2">
        <v>0</v>
      </c>
      <c r="M309" s="2">
        <v>0</v>
      </c>
      <c r="N309" s="2">
        <v>0</v>
      </c>
      <c r="O309" s="2">
        <v>1.0126999999999999</v>
      </c>
      <c r="P309" s="2">
        <v>8.8026999999999997</v>
      </c>
      <c r="Q309" s="2">
        <v>0</v>
      </c>
      <c r="R309">
        <v>3</v>
      </c>
      <c r="S309" s="98"/>
      <c r="T309" s="98"/>
    </row>
    <row r="310" spans="1:20" x14ac:dyDescent="0.25">
      <c r="A310" t="s">
        <v>708</v>
      </c>
      <c r="B310" t="s">
        <v>790</v>
      </c>
      <c r="C310" t="s">
        <v>1</v>
      </c>
      <c r="D310" t="s">
        <v>0</v>
      </c>
      <c r="E310">
        <v>79637</v>
      </c>
      <c r="F310" t="s">
        <v>670</v>
      </c>
      <c r="G310" t="s">
        <v>255</v>
      </c>
      <c r="H310" s="2">
        <v>0.97</v>
      </c>
      <c r="I310" s="2">
        <v>0</v>
      </c>
      <c r="J310" s="2">
        <v>0</v>
      </c>
      <c r="K310" s="2">
        <v>16.84</v>
      </c>
      <c r="L310" s="2">
        <v>0</v>
      </c>
      <c r="M310" s="2">
        <v>0</v>
      </c>
      <c r="N310" s="2">
        <v>0</v>
      </c>
      <c r="O310" s="2">
        <v>2.1892</v>
      </c>
      <c r="P310" s="2">
        <v>19.999199999999998</v>
      </c>
      <c r="Q310" s="2">
        <v>0</v>
      </c>
      <c r="R310">
        <v>3</v>
      </c>
      <c r="S310" s="98"/>
      <c r="T310" s="98"/>
    </row>
    <row r="311" spans="1:20" x14ac:dyDescent="0.25">
      <c r="A311" t="s">
        <v>708</v>
      </c>
      <c r="B311" t="s">
        <v>781</v>
      </c>
      <c r="C311" t="s">
        <v>1</v>
      </c>
      <c r="D311" t="s">
        <v>0</v>
      </c>
      <c r="E311">
        <v>10037</v>
      </c>
      <c r="F311" t="s">
        <v>392</v>
      </c>
      <c r="G311" t="s">
        <v>393</v>
      </c>
      <c r="H311" s="2">
        <v>0</v>
      </c>
      <c r="I311" s="2">
        <v>0</v>
      </c>
      <c r="J311" s="2">
        <v>0</v>
      </c>
      <c r="K311" s="2">
        <v>420.5</v>
      </c>
      <c r="L311" s="2">
        <v>0</v>
      </c>
      <c r="M311" s="2">
        <v>0</v>
      </c>
      <c r="N311" s="2">
        <v>0</v>
      </c>
      <c r="O311" s="2">
        <v>54.664999999999999</v>
      </c>
      <c r="P311" s="2">
        <v>475.16500000000002</v>
      </c>
      <c r="Q311" s="2">
        <v>0</v>
      </c>
      <c r="R311">
        <v>3</v>
      </c>
      <c r="S311" s="98"/>
      <c r="T311" s="98"/>
    </row>
    <row r="312" spans="1:20" x14ac:dyDescent="0.25">
      <c r="A312" t="s">
        <v>708</v>
      </c>
      <c r="B312" t="s">
        <v>789</v>
      </c>
      <c r="C312" t="s">
        <v>1</v>
      </c>
      <c r="D312" t="s">
        <v>0</v>
      </c>
      <c r="E312">
        <v>4450</v>
      </c>
      <c r="F312" t="s">
        <v>661</v>
      </c>
      <c r="G312" t="s">
        <v>662</v>
      </c>
      <c r="H312" s="2">
        <v>0</v>
      </c>
      <c r="I312" s="2">
        <v>0</v>
      </c>
      <c r="J312" s="2">
        <v>0</v>
      </c>
      <c r="K312" s="2">
        <v>2.11</v>
      </c>
      <c r="L312" s="2">
        <v>0</v>
      </c>
      <c r="M312" s="2">
        <v>0</v>
      </c>
      <c r="N312" s="2">
        <v>0</v>
      </c>
      <c r="O312" s="2">
        <v>0.27429999999999999</v>
      </c>
      <c r="P312" s="2">
        <v>2.3842999999999996</v>
      </c>
      <c r="Q312" s="2">
        <v>0</v>
      </c>
      <c r="R312">
        <v>3</v>
      </c>
      <c r="S312" s="98"/>
      <c r="T312" s="98"/>
    </row>
    <row r="313" spans="1:20" x14ac:dyDescent="0.25">
      <c r="A313" t="s">
        <v>708</v>
      </c>
      <c r="B313" t="s">
        <v>789</v>
      </c>
      <c r="C313" t="s">
        <v>1</v>
      </c>
      <c r="D313" t="s">
        <v>0</v>
      </c>
      <c r="E313">
        <v>4449</v>
      </c>
      <c r="F313" t="s">
        <v>661</v>
      </c>
      <c r="G313" t="s">
        <v>662</v>
      </c>
      <c r="H313" s="2">
        <v>0</v>
      </c>
      <c r="I313" s="2">
        <v>0</v>
      </c>
      <c r="J313" s="2">
        <v>0</v>
      </c>
      <c r="K313" s="2">
        <v>81.19</v>
      </c>
      <c r="L313" s="2">
        <v>0</v>
      </c>
      <c r="M313" s="2">
        <v>0</v>
      </c>
      <c r="N313" s="2">
        <v>0</v>
      </c>
      <c r="O313" s="2">
        <v>10.5547</v>
      </c>
      <c r="P313" s="2">
        <v>91.744699999999995</v>
      </c>
      <c r="Q313" s="2">
        <v>0</v>
      </c>
      <c r="R313">
        <v>3</v>
      </c>
      <c r="S313" s="98"/>
      <c r="T313" s="98"/>
    </row>
    <row r="314" spans="1:20" x14ac:dyDescent="0.25">
      <c r="A314" t="s">
        <v>708</v>
      </c>
      <c r="B314" t="s">
        <v>789</v>
      </c>
      <c r="C314" t="s">
        <v>1</v>
      </c>
      <c r="D314" t="s">
        <v>0</v>
      </c>
      <c r="E314">
        <v>39623</v>
      </c>
      <c r="F314" t="s">
        <v>406</v>
      </c>
      <c r="G314" t="s">
        <v>96</v>
      </c>
      <c r="H314" s="2">
        <v>0</v>
      </c>
      <c r="I314" s="2">
        <v>0</v>
      </c>
      <c r="J314" s="2">
        <v>0</v>
      </c>
      <c r="K314" s="2">
        <v>21.55</v>
      </c>
      <c r="L314" s="2">
        <v>0</v>
      </c>
      <c r="M314" s="2">
        <v>0</v>
      </c>
      <c r="N314" s="2">
        <v>0</v>
      </c>
      <c r="O314" s="2">
        <v>2.8015000000000003</v>
      </c>
      <c r="P314" s="2">
        <v>24.351500000000001</v>
      </c>
      <c r="Q314" s="2">
        <v>0</v>
      </c>
      <c r="R314">
        <v>3</v>
      </c>
      <c r="S314" s="98"/>
      <c r="T314" s="98"/>
    </row>
    <row r="315" spans="1:20" x14ac:dyDescent="0.25">
      <c r="A315" t="s">
        <v>708</v>
      </c>
      <c r="B315" t="s">
        <v>789</v>
      </c>
      <c r="C315" t="s">
        <v>1</v>
      </c>
      <c r="D315" t="s">
        <v>0</v>
      </c>
      <c r="E315">
        <v>79017</v>
      </c>
      <c r="F315" t="s">
        <v>670</v>
      </c>
      <c r="G315" t="s">
        <v>255</v>
      </c>
      <c r="H315" s="2">
        <v>0.97</v>
      </c>
      <c r="I315" s="2">
        <v>0</v>
      </c>
      <c r="J315" s="2">
        <v>0</v>
      </c>
      <c r="K315" s="2">
        <v>16.84</v>
      </c>
      <c r="L315" s="2">
        <v>0</v>
      </c>
      <c r="M315" s="2">
        <v>0</v>
      </c>
      <c r="N315" s="2">
        <v>0</v>
      </c>
      <c r="O315" s="2">
        <v>2.1892</v>
      </c>
      <c r="P315" s="2">
        <v>19.999199999999998</v>
      </c>
      <c r="Q315" s="2">
        <v>0</v>
      </c>
      <c r="R315">
        <v>3</v>
      </c>
      <c r="S315" s="98"/>
      <c r="T315" s="98"/>
    </row>
    <row r="316" spans="1:20" x14ac:dyDescent="0.25">
      <c r="A316" t="s">
        <v>708</v>
      </c>
      <c r="B316" t="s">
        <v>788</v>
      </c>
      <c r="C316" t="s">
        <v>1</v>
      </c>
      <c r="D316" t="s">
        <v>0</v>
      </c>
      <c r="E316">
        <v>78662</v>
      </c>
      <c r="F316" t="s">
        <v>670</v>
      </c>
      <c r="G316" t="s">
        <v>255</v>
      </c>
      <c r="H316" s="2">
        <v>0.97</v>
      </c>
      <c r="I316" s="2">
        <v>0</v>
      </c>
      <c r="J316" s="2">
        <v>0</v>
      </c>
      <c r="K316" s="2">
        <v>16.84</v>
      </c>
      <c r="L316" s="2">
        <v>0</v>
      </c>
      <c r="M316" s="2">
        <v>0</v>
      </c>
      <c r="N316" s="2">
        <v>0</v>
      </c>
      <c r="O316" s="2">
        <v>2.1892</v>
      </c>
      <c r="P316" s="2">
        <v>19.999199999999998</v>
      </c>
      <c r="Q316" s="2">
        <v>0</v>
      </c>
      <c r="R316">
        <v>3</v>
      </c>
      <c r="S316" s="98"/>
      <c r="T316" s="98"/>
    </row>
    <row r="317" spans="1:20" x14ac:dyDescent="0.25">
      <c r="A317" t="s">
        <v>708</v>
      </c>
      <c r="B317" t="s">
        <v>788</v>
      </c>
      <c r="C317" t="s">
        <v>1</v>
      </c>
      <c r="D317" t="s">
        <v>0</v>
      </c>
      <c r="E317">
        <v>31639378</v>
      </c>
      <c r="F317" t="s">
        <v>697</v>
      </c>
      <c r="G317" t="s">
        <v>698</v>
      </c>
      <c r="H317" s="2">
        <v>0</v>
      </c>
      <c r="I317" s="2">
        <v>0</v>
      </c>
      <c r="J317" s="2">
        <v>0</v>
      </c>
      <c r="K317" s="2">
        <v>37.15</v>
      </c>
      <c r="L317" s="2">
        <v>0</v>
      </c>
      <c r="M317" s="2">
        <v>0</v>
      </c>
      <c r="N317" s="2">
        <v>0</v>
      </c>
      <c r="O317" s="2">
        <v>4.8295000000000003</v>
      </c>
      <c r="P317" s="2">
        <v>41.979500000000002</v>
      </c>
      <c r="Q317" s="2">
        <v>0</v>
      </c>
      <c r="R317">
        <v>3</v>
      </c>
      <c r="S317" s="98"/>
      <c r="T317" s="98"/>
    </row>
    <row r="318" spans="1:20" x14ac:dyDescent="0.25">
      <c r="A318" t="s">
        <v>708</v>
      </c>
      <c r="B318" t="s">
        <v>788</v>
      </c>
      <c r="C318" t="s">
        <v>1</v>
      </c>
      <c r="D318" t="s">
        <v>0</v>
      </c>
      <c r="E318">
        <v>4409</v>
      </c>
      <c r="F318" t="s">
        <v>661</v>
      </c>
      <c r="G318" t="s">
        <v>662</v>
      </c>
      <c r="H318" s="2">
        <v>0</v>
      </c>
      <c r="I318" s="2">
        <v>0</v>
      </c>
      <c r="J318" s="2">
        <v>0</v>
      </c>
      <c r="K318" s="2">
        <v>172.35</v>
      </c>
      <c r="L318" s="2">
        <v>0</v>
      </c>
      <c r="M318" s="2">
        <v>0</v>
      </c>
      <c r="N318" s="2">
        <v>0</v>
      </c>
      <c r="O318" s="2">
        <v>22.4055</v>
      </c>
      <c r="P318" s="2">
        <v>194.75549999999998</v>
      </c>
      <c r="Q318" s="2">
        <v>0</v>
      </c>
      <c r="R318">
        <v>3</v>
      </c>
      <c r="S318" s="98"/>
      <c r="T318" s="98"/>
    </row>
    <row r="319" spans="1:20" x14ac:dyDescent="0.25">
      <c r="A319" t="s">
        <v>708</v>
      </c>
      <c r="B319" t="s">
        <v>788</v>
      </c>
      <c r="C319" t="s">
        <v>1</v>
      </c>
      <c r="D319" t="s">
        <v>0</v>
      </c>
      <c r="E319">
        <v>4410</v>
      </c>
      <c r="F319" t="s">
        <v>661</v>
      </c>
      <c r="G319" t="s">
        <v>662</v>
      </c>
      <c r="H319" s="2">
        <v>0</v>
      </c>
      <c r="I319" s="2">
        <v>0</v>
      </c>
      <c r="J319" s="2">
        <v>0</v>
      </c>
      <c r="K319" s="2">
        <v>12.21</v>
      </c>
      <c r="L319" s="2">
        <v>0</v>
      </c>
      <c r="M319" s="2">
        <v>0</v>
      </c>
      <c r="N319" s="2">
        <v>0</v>
      </c>
      <c r="O319" s="2">
        <v>1.5873000000000002</v>
      </c>
      <c r="P319" s="2">
        <v>13.797300000000002</v>
      </c>
      <c r="Q319" s="2">
        <v>0</v>
      </c>
      <c r="R319">
        <v>3</v>
      </c>
      <c r="S319" s="98"/>
      <c r="T319" s="98"/>
    </row>
    <row r="320" spans="1:20" x14ac:dyDescent="0.25">
      <c r="A320" t="s">
        <v>707</v>
      </c>
      <c r="B320" t="s">
        <v>748</v>
      </c>
      <c r="C320" t="s">
        <v>1</v>
      </c>
      <c r="D320" t="s">
        <v>0</v>
      </c>
      <c r="E320">
        <v>4334</v>
      </c>
      <c r="F320" t="s">
        <v>661</v>
      </c>
      <c r="G320" t="s">
        <v>662</v>
      </c>
      <c r="H320" s="2">
        <v>0</v>
      </c>
      <c r="I320" s="2">
        <v>0</v>
      </c>
      <c r="J320" s="2">
        <v>0</v>
      </c>
      <c r="K320" s="2">
        <v>83.19</v>
      </c>
      <c r="L320" s="2">
        <v>0</v>
      </c>
      <c r="M320" s="2">
        <v>0</v>
      </c>
      <c r="N320" s="2">
        <v>0</v>
      </c>
      <c r="O320" s="2">
        <v>10.8147</v>
      </c>
      <c r="P320" s="2">
        <v>94.0047</v>
      </c>
      <c r="Q320" s="2">
        <v>0</v>
      </c>
      <c r="R320">
        <v>3</v>
      </c>
      <c r="S320" s="98"/>
      <c r="T320" s="98"/>
    </row>
    <row r="321" spans="1:20" x14ac:dyDescent="0.25">
      <c r="A321" t="s">
        <v>707</v>
      </c>
      <c r="B321" t="s">
        <v>746</v>
      </c>
      <c r="C321" t="s">
        <v>1</v>
      </c>
      <c r="D321" t="s">
        <v>0</v>
      </c>
      <c r="E321">
        <v>4304</v>
      </c>
      <c r="F321" t="s">
        <v>661</v>
      </c>
      <c r="G321" t="s">
        <v>662</v>
      </c>
      <c r="H321" s="2">
        <v>0</v>
      </c>
      <c r="I321" s="2">
        <v>0</v>
      </c>
      <c r="J321" s="2">
        <v>0</v>
      </c>
      <c r="K321" s="2">
        <v>11.15</v>
      </c>
      <c r="L321" s="2">
        <v>0</v>
      </c>
      <c r="M321" s="2">
        <v>0</v>
      </c>
      <c r="N321" s="2">
        <v>0</v>
      </c>
      <c r="O321" s="2">
        <v>1.4495</v>
      </c>
      <c r="P321" s="2">
        <v>12.599500000000001</v>
      </c>
      <c r="Q321" s="2">
        <v>0</v>
      </c>
      <c r="R321">
        <v>3</v>
      </c>
      <c r="S321" s="98"/>
      <c r="T321" s="98"/>
    </row>
    <row r="322" spans="1:20" x14ac:dyDescent="0.25">
      <c r="A322" t="s">
        <v>707</v>
      </c>
      <c r="B322" t="s">
        <v>774</v>
      </c>
      <c r="C322" t="s">
        <v>1</v>
      </c>
      <c r="D322" t="s">
        <v>0</v>
      </c>
      <c r="E322">
        <v>4296</v>
      </c>
      <c r="F322" t="s">
        <v>661</v>
      </c>
      <c r="G322" t="s">
        <v>662</v>
      </c>
      <c r="H322" s="2">
        <v>0</v>
      </c>
      <c r="I322" s="2">
        <v>0</v>
      </c>
      <c r="J322" s="2">
        <v>0</v>
      </c>
      <c r="K322" s="2">
        <v>39.020000000000003</v>
      </c>
      <c r="L322" s="2">
        <v>0</v>
      </c>
      <c r="M322" s="2">
        <v>0</v>
      </c>
      <c r="N322" s="2">
        <v>0</v>
      </c>
      <c r="O322" s="2">
        <v>5.0726000000000004</v>
      </c>
      <c r="P322" s="2">
        <v>44.092600000000004</v>
      </c>
      <c r="Q322" s="2">
        <v>0</v>
      </c>
      <c r="R322">
        <v>3</v>
      </c>
      <c r="S322" s="98"/>
      <c r="T322" s="98"/>
    </row>
    <row r="323" spans="1:20" x14ac:dyDescent="0.25">
      <c r="A323" t="s">
        <v>707</v>
      </c>
      <c r="B323" t="s">
        <v>774</v>
      </c>
      <c r="C323" t="s">
        <v>1</v>
      </c>
      <c r="D323" t="s">
        <v>0</v>
      </c>
      <c r="E323">
        <v>4289</v>
      </c>
      <c r="F323" t="s">
        <v>661</v>
      </c>
      <c r="G323" t="s">
        <v>662</v>
      </c>
      <c r="H323" s="2">
        <v>0</v>
      </c>
      <c r="I323" s="2">
        <v>0</v>
      </c>
      <c r="J323" s="2">
        <v>0</v>
      </c>
      <c r="K323" s="2">
        <v>6.28</v>
      </c>
      <c r="L323" s="2">
        <v>0</v>
      </c>
      <c r="M323" s="2">
        <v>0</v>
      </c>
      <c r="N323" s="2">
        <v>0</v>
      </c>
      <c r="O323" s="2">
        <v>0.81640000000000001</v>
      </c>
      <c r="P323" s="2">
        <v>7.0964</v>
      </c>
      <c r="Q323" s="2">
        <v>0</v>
      </c>
      <c r="R323">
        <v>3</v>
      </c>
      <c r="S323" s="98"/>
      <c r="T323" s="98"/>
    </row>
    <row r="324" spans="1:20" x14ac:dyDescent="0.25">
      <c r="A324" t="s">
        <v>707</v>
      </c>
      <c r="B324" t="s">
        <v>774</v>
      </c>
      <c r="C324" t="s">
        <v>1</v>
      </c>
      <c r="D324" t="s">
        <v>0</v>
      </c>
      <c r="E324">
        <v>4284</v>
      </c>
      <c r="F324" t="s">
        <v>670</v>
      </c>
      <c r="G324" t="s">
        <v>255</v>
      </c>
      <c r="H324" s="2">
        <v>0</v>
      </c>
      <c r="I324" s="2">
        <v>0</v>
      </c>
      <c r="J324" s="2">
        <v>0</v>
      </c>
      <c r="K324" s="2">
        <v>4.07</v>
      </c>
      <c r="L324" s="2">
        <v>0</v>
      </c>
      <c r="M324" s="2">
        <v>0</v>
      </c>
      <c r="N324" s="2">
        <v>0</v>
      </c>
      <c r="O324" s="2">
        <v>0.52910000000000001</v>
      </c>
      <c r="P324" s="2">
        <v>4.5991</v>
      </c>
      <c r="Q324" s="2">
        <v>0</v>
      </c>
      <c r="R324">
        <v>3</v>
      </c>
      <c r="S324" s="98"/>
      <c r="T324" s="98"/>
    </row>
    <row r="325" spans="1:20" x14ac:dyDescent="0.25">
      <c r="A325" t="s">
        <v>707</v>
      </c>
      <c r="B325" t="s">
        <v>774</v>
      </c>
      <c r="C325" t="s">
        <v>1</v>
      </c>
      <c r="D325" t="s">
        <v>0</v>
      </c>
      <c r="E325">
        <v>9779</v>
      </c>
      <c r="F325" t="s">
        <v>670</v>
      </c>
      <c r="G325" t="s">
        <v>255</v>
      </c>
      <c r="H325" s="2">
        <v>0</v>
      </c>
      <c r="I325" s="2">
        <v>0</v>
      </c>
      <c r="J325" s="2">
        <v>0</v>
      </c>
      <c r="K325" s="2">
        <v>295</v>
      </c>
      <c r="L325" s="2">
        <v>0</v>
      </c>
      <c r="M325" s="2">
        <v>0</v>
      </c>
      <c r="N325" s="2">
        <v>0</v>
      </c>
      <c r="O325" s="2">
        <v>38.35</v>
      </c>
      <c r="P325" s="2">
        <v>333.35</v>
      </c>
      <c r="Q325" s="2">
        <v>0</v>
      </c>
      <c r="R325">
        <v>3</v>
      </c>
      <c r="S325" s="98"/>
      <c r="T325" s="98"/>
    </row>
    <row r="326" spans="1:20" x14ac:dyDescent="0.25">
      <c r="A326" t="s">
        <v>707</v>
      </c>
      <c r="B326" t="s">
        <v>774</v>
      </c>
      <c r="C326" t="s">
        <v>1</v>
      </c>
      <c r="D326" t="s">
        <v>0</v>
      </c>
      <c r="E326">
        <v>2844399</v>
      </c>
      <c r="F326" t="s">
        <v>670</v>
      </c>
      <c r="G326" t="s">
        <v>255</v>
      </c>
      <c r="H326" s="2">
        <v>0</v>
      </c>
      <c r="I326" s="2">
        <v>0</v>
      </c>
      <c r="J326" s="2">
        <v>0</v>
      </c>
      <c r="K326" s="2">
        <v>31.86</v>
      </c>
      <c r="L326" s="2">
        <v>0</v>
      </c>
      <c r="M326" s="2">
        <v>0</v>
      </c>
      <c r="N326" s="2">
        <v>0</v>
      </c>
      <c r="O326" s="2">
        <v>4.1417999999999999</v>
      </c>
      <c r="P326" s="2">
        <v>36.001800000000003</v>
      </c>
      <c r="Q326" s="2">
        <v>0</v>
      </c>
      <c r="R326">
        <v>3</v>
      </c>
      <c r="S326" s="98"/>
      <c r="T326" s="98"/>
    </row>
    <row r="327" spans="1:20" x14ac:dyDescent="0.25">
      <c r="A327" t="s">
        <v>707</v>
      </c>
      <c r="B327" t="s">
        <v>774</v>
      </c>
      <c r="C327" t="s">
        <v>1</v>
      </c>
      <c r="D327" t="s">
        <v>0</v>
      </c>
      <c r="E327">
        <v>77207</v>
      </c>
      <c r="F327" t="s">
        <v>670</v>
      </c>
      <c r="G327" t="s">
        <v>255</v>
      </c>
      <c r="H327" s="2">
        <v>0.97</v>
      </c>
      <c r="I327" s="2">
        <v>0</v>
      </c>
      <c r="J327" s="2">
        <v>0</v>
      </c>
      <c r="K327" s="2">
        <v>16.84</v>
      </c>
      <c r="L327" s="2">
        <v>0</v>
      </c>
      <c r="M327" s="2">
        <v>0</v>
      </c>
      <c r="N327" s="2">
        <v>0</v>
      </c>
      <c r="O327" s="2">
        <v>2.1892</v>
      </c>
      <c r="P327" s="2">
        <v>19.999199999999998</v>
      </c>
      <c r="Q327" s="2">
        <v>0</v>
      </c>
      <c r="R327">
        <v>3</v>
      </c>
      <c r="S327" s="98"/>
      <c r="T327" s="98"/>
    </row>
    <row r="328" spans="1:20" x14ac:dyDescent="0.25">
      <c r="A328" t="s">
        <v>707</v>
      </c>
      <c r="B328" t="s">
        <v>745</v>
      </c>
      <c r="C328" t="s">
        <v>1</v>
      </c>
      <c r="D328" t="s">
        <v>0</v>
      </c>
      <c r="E328">
        <v>108482</v>
      </c>
      <c r="F328" t="s">
        <v>772</v>
      </c>
      <c r="G328" t="s">
        <v>773</v>
      </c>
      <c r="H328" s="2">
        <v>0</v>
      </c>
      <c r="I328" s="2">
        <v>0</v>
      </c>
      <c r="J328" s="2">
        <v>0</v>
      </c>
      <c r="K328" s="2">
        <v>362.83</v>
      </c>
      <c r="L328" s="2">
        <v>0</v>
      </c>
      <c r="M328" s="2">
        <v>0</v>
      </c>
      <c r="N328" s="2">
        <v>0</v>
      </c>
      <c r="O328" s="2">
        <v>47.167900000000003</v>
      </c>
      <c r="P328" s="2">
        <v>409.99789999999996</v>
      </c>
      <c r="Q328" s="2">
        <v>0</v>
      </c>
      <c r="R328">
        <v>3</v>
      </c>
      <c r="S328" s="98"/>
      <c r="T328" s="98"/>
    </row>
    <row r="329" spans="1:20" x14ac:dyDescent="0.25">
      <c r="A329" t="s">
        <v>707</v>
      </c>
      <c r="B329" t="s">
        <v>771</v>
      </c>
      <c r="C329" t="s">
        <v>1</v>
      </c>
      <c r="D329" t="s">
        <v>0</v>
      </c>
      <c r="E329">
        <v>4232</v>
      </c>
      <c r="F329" t="s">
        <v>661</v>
      </c>
      <c r="G329" t="s">
        <v>662</v>
      </c>
      <c r="H329" s="2">
        <v>0</v>
      </c>
      <c r="I329" s="2">
        <v>0</v>
      </c>
      <c r="J329" s="2">
        <v>0</v>
      </c>
      <c r="K329" s="2">
        <v>6.9</v>
      </c>
      <c r="L329" s="2">
        <v>0</v>
      </c>
      <c r="M329" s="2">
        <v>0</v>
      </c>
      <c r="N329" s="2">
        <v>0</v>
      </c>
      <c r="O329" s="2">
        <v>0.89700000000000013</v>
      </c>
      <c r="P329" s="2">
        <v>7.7970000000000006</v>
      </c>
      <c r="Q329" s="2">
        <v>0</v>
      </c>
      <c r="R329">
        <v>3</v>
      </c>
      <c r="S329" s="98"/>
      <c r="T329" s="98"/>
    </row>
    <row r="330" spans="1:20" x14ac:dyDescent="0.25">
      <c r="A330" t="s">
        <v>707</v>
      </c>
      <c r="B330" t="s">
        <v>771</v>
      </c>
      <c r="C330" t="s">
        <v>1</v>
      </c>
      <c r="D330" t="s">
        <v>0</v>
      </c>
      <c r="E330">
        <v>4222</v>
      </c>
      <c r="F330" t="s">
        <v>661</v>
      </c>
      <c r="G330" t="s">
        <v>662</v>
      </c>
      <c r="H330" s="2">
        <v>0</v>
      </c>
      <c r="I330" s="2">
        <v>0</v>
      </c>
      <c r="J330" s="2">
        <v>0</v>
      </c>
      <c r="K330" s="2">
        <v>143.1</v>
      </c>
      <c r="L330" s="2">
        <v>0</v>
      </c>
      <c r="M330" s="2">
        <v>0</v>
      </c>
      <c r="N330" s="2">
        <v>0</v>
      </c>
      <c r="O330" s="2">
        <v>18.603000000000002</v>
      </c>
      <c r="P330" s="2">
        <v>161.703</v>
      </c>
      <c r="Q330" s="2">
        <v>0</v>
      </c>
      <c r="R330">
        <v>3</v>
      </c>
      <c r="S330" s="98"/>
      <c r="T330" s="98"/>
    </row>
    <row r="331" spans="1:20" x14ac:dyDescent="0.25">
      <c r="A331" t="s">
        <v>707</v>
      </c>
      <c r="B331" t="s">
        <v>768</v>
      </c>
      <c r="C331" t="s">
        <v>1</v>
      </c>
      <c r="D331" t="s">
        <v>0</v>
      </c>
      <c r="E331">
        <v>9644</v>
      </c>
      <c r="F331" t="s">
        <v>392</v>
      </c>
      <c r="G331" t="s">
        <v>393</v>
      </c>
      <c r="H331" s="2">
        <v>0</v>
      </c>
      <c r="I331" s="2">
        <v>0</v>
      </c>
      <c r="J331" s="2">
        <v>0</v>
      </c>
      <c r="K331" s="2">
        <v>306.5</v>
      </c>
      <c r="L331" s="2">
        <v>0</v>
      </c>
      <c r="M331" s="2">
        <v>0</v>
      </c>
      <c r="N331" s="2">
        <v>0</v>
      </c>
      <c r="O331" s="2">
        <v>39.844999999999999</v>
      </c>
      <c r="P331" s="2">
        <v>346.34500000000003</v>
      </c>
      <c r="Q331" s="2">
        <v>0</v>
      </c>
      <c r="R331">
        <v>3</v>
      </c>
      <c r="S331" s="98"/>
      <c r="T331" s="98"/>
    </row>
    <row r="332" spans="1:20" x14ac:dyDescent="0.25">
      <c r="A332" t="s">
        <v>707</v>
      </c>
      <c r="B332" t="s">
        <v>768</v>
      </c>
      <c r="C332" t="s">
        <v>1</v>
      </c>
      <c r="D332" t="s">
        <v>0</v>
      </c>
      <c r="E332">
        <v>685212</v>
      </c>
      <c r="F332" t="s">
        <v>406</v>
      </c>
      <c r="G332" t="s">
        <v>96</v>
      </c>
      <c r="H332" s="2">
        <v>0</v>
      </c>
      <c r="I332" s="2">
        <v>0</v>
      </c>
      <c r="J332" s="2">
        <v>0</v>
      </c>
      <c r="K332" s="2">
        <v>10.35</v>
      </c>
      <c r="L332" s="2">
        <v>0</v>
      </c>
      <c r="M332" s="2">
        <v>0</v>
      </c>
      <c r="N332" s="2">
        <v>0</v>
      </c>
      <c r="O332" s="2">
        <v>1.3454999999999999</v>
      </c>
      <c r="P332" s="2">
        <v>11.695499999999999</v>
      </c>
      <c r="Q332" s="2">
        <v>0</v>
      </c>
      <c r="R332">
        <v>3</v>
      </c>
      <c r="S332" s="98"/>
      <c r="T332" s="98"/>
    </row>
    <row r="333" spans="1:20" x14ac:dyDescent="0.25">
      <c r="A333" t="s">
        <v>707</v>
      </c>
      <c r="B333" t="s">
        <v>768</v>
      </c>
      <c r="C333" t="s">
        <v>1</v>
      </c>
      <c r="D333" t="s">
        <v>0</v>
      </c>
      <c r="E333">
        <v>147</v>
      </c>
      <c r="F333" t="s">
        <v>769</v>
      </c>
      <c r="G333" t="s">
        <v>770</v>
      </c>
      <c r="H333" s="2">
        <v>0</v>
      </c>
      <c r="I333" s="2">
        <v>0</v>
      </c>
      <c r="J333" s="2">
        <v>0</v>
      </c>
      <c r="K333" s="2">
        <v>929.2</v>
      </c>
      <c r="L333" s="2">
        <v>0</v>
      </c>
      <c r="M333" s="2">
        <v>0</v>
      </c>
      <c r="N333" s="2">
        <v>0</v>
      </c>
      <c r="O333" s="2">
        <v>120.79600000000001</v>
      </c>
      <c r="P333" s="2">
        <v>1049.9960000000001</v>
      </c>
      <c r="Q333" s="2">
        <v>0</v>
      </c>
      <c r="R333">
        <v>3</v>
      </c>
      <c r="S333" s="98"/>
      <c r="T333" s="98"/>
    </row>
    <row r="334" spans="1:20" x14ac:dyDescent="0.25">
      <c r="A334" t="s">
        <v>707</v>
      </c>
      <c r="B334" t="s">
        <v>768</v>
      </c>
      <c r="C334" t="s">
        <v>1</v>
      </c>
      <c r="D334" t="s">
        <v>0</v>
      </c>
      <c r="E334">
        <v>4219</v>
      </c>
      <c r="F334" t="s">
        <v>661</v>
      </c>
      <c r="G334" t="s">
        <v>662</v>
      </c>
      <c r="H334" s="2">
        <v>0</v>
      </c>
      <c r="I334" s="2">
        <v>0</v>
      </c>
      <c r="J334" s="2">
        <v>0</v>
      </c>
      <c r="K334" s="2">
        <v>10.62</v>
      </c>
      <c r="L334" s="2">
        <v>0</v>
      </c>
      <c r="M334" s="2">
        <v>0</v>
      </c>
      <c r="N334" s="2">
        <v>0</v>
      </c>
      <c r="O334" s="2">
        <v>1.3806</v>
      </c>
      <c r="P334" s="2">
        <v>12.000599999999999</v>
      </c>
      <c r="Q334" s="2">
        <v>0</v>
      </c>
      <c r="R334">
        <v>3</v>
      </c>
      <c r="S334" s="98"/>
      <c r="T334" s="98"/>
    </row>
    <row r="335" spans="1:20" x14ac:dyDescent="0.25">
      <c r="A335" t="s">
        <v>707</v>
      </c>
      <c r="B335" t="s">
        <v>768</v>
      </c>
      <c r="C335" t="s">
        <v>1</v>
      </c>
      <c r="D335" t="s">
        <v>0</v>
      </c>
      <c r="E335">
        <v>4210</v>
      </c>
      <c r="F335" t="s">
        <v>661</v>
      </c>
      <c r="G335" t="s">
        <v>662</v>
      </c>
      <c r="H335" s="2">
        <v>0</v>
      </c>
      <c r="I335" s="2">
        <v>0</v>
      </c>
      <c r="J335" s="2">
        <v>0</v>
      </c>
      <c r="K335" s="2">
        <v>7.04</v>
      </c>
      <c r="L335" s="2">
        <v>0</v>
      </c>
      <c r="M335" s="2">
        <v>0</v>
      </c>
      <c r="N335" s="2">
        <v>0</v>
      </c>
      <c r="O335" s="2">
        <v>0.91520000000000001</v>
      </c>
      <c r="P335" s="2">
        <v>7.9551999999999996</v>
      </c>
      <c r="Q335" s="2">
        <v>0</v>
      </c>
      <c r="R335">
        <v>3</v>
      </c>
      <c r="S335" s="98"/>
      <c r="T335" s="98"/>
    </row>
    <row r="336" spans="1:20" x14ac:dyDescent="0.25">
      <c r="A336" t="s">
        <v>707</v>
      </c>
      <c r="B336" t="s">
        <v>768</v>
      </c>
      <c r="C336" t="s">
        <v>1</v>
      </c>
      <c r="D336" t="s">
        <v>0</v>
      </c>
      <c r="E336">
        <v>4208</v>
      </c>
      <c r="F336" t="s">
        <v>661</v>
      </c>
      <c r="G336" t="s">
        <v>662</v>
      </c>
      <c r="H336" s="2">
        <v>0</v>
      </c>
      <c r="I336" s="2">
        <v>0</v>
      </c>
      <c r="J336" s="2">
        <v>0</v>
      </c>
      <c r="K336" s="2">
        <v>9.4700000000000006</v>
      </c>
      <c r="L336" s="2">
        <v>0</v>
      </c>
      <c r="M336" s="2">
        <v>0</v>
      </c>
      <c r="N336" s="2">
        <v>0</v>
      </c>
      <c r="O336" s="2">
        <v>1.2311000000000001</v>
      </c>
      <c r="P336" s="2">
        <v>10.7011</v>
      </c>
      <c r="Q336" s="2">
        <v>0</v>
      </c>
      <c r="R336">
        <v>3</v>
      </c>
      <c r="S336" s="98"/>
      <c r="T336" s="98"/>
    </row>
    <row r="337" spans="1:20" x14ac:dyDescent="0.25">
      <c r="A337" t="s">
        <v>707</v>
      </c>
      <c r="B337" t="s">
        <v>768</v>
      </c>
      <c r="C337" t="s">
        <v>1</v>
      </c>
      <c r="D337" t="s">
        <v>0</v>
      </c>
      <c r="E337">
        <v>4207</v>
      </c>
      <c r="F337" t="s">
        <v>661</v>
      </c>
      <c r="G337" t="s">
        <v>662</v>
      </c>
      <c r="H337" s="2">
        <v>0</v>
      </c>
      <c r="I337" s="2">
        <v>0</v>
      </c>
      <c r="J337" s="2">
        <v>0</v>
      </c>
      <c r="K337" s="2">
        <v>0.97</v>
      </c>
      <c r="L337" s="2">
        <v>0</v>
      </c>
      <c r="M337" s="2">
        <v>0</v>
      </c>
      <c r="N337" s="2">
        <v>0</v>
      </c>
      <c r="O337" s="2">
        <v>0.12609999999999999</v>
      </c>
      <c r="P337" s="2">
        <v>1.0960999999999999</v>
      </c>
      <c r="Q337" s="2">
        <v>0</v>
      </c>
      <c r="R337">
        <v>3</v>
      </c>
      <c r="S337" s="98"/>
      <c r="T337" s="98"/>
    </row>
    <row r="338" spans="1:20" x14ac:dyDescent="0.25">
      <c r="A338" t="s">
        <v>707</v>
      </c>
      <c r="B338" t="s">
        <v>768</v>
      </c>
      <c r="C338" t="s">
        <v>1</v>
      </c>
      <c r="D338" t="s">
        <v>0</v>
      </c>
      <c r="E338">
        <v>4206</v>
      </c>
      <c r="F338" t="s">
        <v>661</v>
      </c>
      <c r="G338" t="s">
        <v>662</v>
      </c>
      <c r="H338" s="2">
        <v>0</v>
      </c>
      <c r="I338" s="2">
        <v>0</v>
      </c>
      <c r="J338" s="2">
        <v>0</v>
      </c>
      <c r="K338" s="2">
        <v>22.89</v>
      </c>
      <c r="L338" s="2">
        <v>0</v>
      </c>
      <c r="M338" s="2">
        <v>0</v>
      </c>
      <c r="N338" s="2">
        <v>0</v>
      </c>
      <c r="O338" s="2">
        <v>2.9757000000000002</v>
      </c>
      <c r="P338" s="2">
        <v>25.8657</v>
      </c>
      <c r="Q338" s="2">
        <v>0</v>
      </c>
      <c r="R338">
        <v>3</v>
      </c>
      <c r="S338" s="98"/>
      <c r="T338" s="98"/>
    </row>
    <row r="339" spans="1:20" x14ac:dyDescent="0.25">
      <c r="A339" t="s">
        <v>707</v>
      </c>
      <c r="B339" t="s">
        <v>744</v>
      </c>
      <c r="C339" t="s">
        <v>1</v>
      </c>
      <c r="D339" t="s">
        <v>0</v>
      </c>
      <c r="E339">
        <v>4173</v>
      </c>
      <c r="F339" t="s">
        <v>661</v>
      </c>
      <c r="G339" t="s">
        <v>662</v>
      </c>
      <c r="H339" s="2">
        <v>0</v>
      </c>
      <c r="I339" s="2">
        <v>0</v>
      </c>
      <c r="J339" s="2">
        <v>0</v>
      </c>
      <c r="K339" s="2">
        <v>152.97</v>
      </c>
      <c r="L339" s="2">
        <v>0</v>
      </c>
      <c r="M339" s="2">
        <v>0</v>
      </c>
      <c r="N339" s="2">
        <v>0</v>
      </c>
      <c r="O339" s="2">
        <v>19.886099999999999</v>
      </c>
      <c r="P339" s="2">
        <v>172.8561</v>
      </c>
      <c r="Q339" s="2">
        <v>0</v>
      </c>
      <c r="R339">
        <v>3</v>
      </c>
      <c r="S339" s="98"/>
      <c r="T339" s="98"/>
    </row>
    <row r="340" spans="1:20" x14ac:dyDescent="0.25">
      <c r="A340" t="s">
        <v>707</v>
      </c>
      <c r="B340" t="s">
        <v>744</v>
      </c>
      <c r="C340" t="s">
        <v>1</v>
      </c>
      <c r="D340" t="s">
        <v>0</v>
      </c>
      <c r="E340">
        <v>4182</v>
      </c>
      <c r="F340" t="s">
        <v>661</v>
      </c>
      <c r="G340" t="s">
        <v>662</v>
      </c>
      <c r="H340" s="2">
        <v>0</v>
      </c>
      <c r="I340" s="2">
        <v>0</v>
      </c>
      <c r="J340" s="2">
        <v>0</v>
      </c>
      <c r="K340" s="2">
        <v>3.19</v>
      </c>
      <c r="L340" s="2">
        <v>0</v>
      </c>
      <c r="M340" s="2">
        <v>0</v>
      </c>
      <c r="N340" s="2">
        <v>0</v>
      </c>
      <c r="O340" s="2">
        <v>0.41470000000000001</v>
      </c>
      <c r="P340" s="2">
        <v>3.6046999999999998</v>
      </c>
      <c r="Q340" s="2">
        <v>0</v>
      </c>
      <c r="R340">
        <v>3</v>
      </c>
      <c r="S340" s="98"/>
      <c r="T340" s="98"/>
    </row>
    <row r="341" spans="1:20" x14ac:dyDescent="0.25">
      <c r="A341" t="s">
        <v>707</v>
      </c>
      <c r="B341" t="s">
        <v>744</v>
      </c>
      <c r="C341" t="s">
        <v>1</v>
      </c>
      <c r="D341" t="s">
        <v>0</v>
      </c>
      <c r="E341">
        <v>4169</v>
      </c>
      <c r="F341" t="s">
        <v>661</v>
      </c>
      <c r="G341" t="s">
        <v>662</v>
      </c>
      <c r="H341" s="2">
        <v>0</v>
      </c>
      <c r="I341" s="2">
        <v>0</v>
      </c>
      <c r="J341" s="2">
        <v>0</v>
      </c>
      <c r="K341" s="2">
        <v>4.6900000000000004</v>
      </c>
      <c r="L341" s="2">
        <v>0</v>
      </c>
      <c r="M341" s="2">
        <v>0</v>
      </c>
      <c r="N341" s="2">
        <v>0</v>
      </c>
      <c r="O341" s="2">
        <v>0.60970000000000002</v>
      </c>
      <c r="P341" s="2">
        <v>5.2997000000000005</v>
      </c>
      <c r="Q341" s="2">
        <v>0</v>
      </c>
      <c r="R341">
        <v>3</v>
      </c>
      <c r="S341" s="98"/>
      <c r="T341" s="98"/>
    </row>
    <row r="342" spans="1:20" x14ac:dyDescent="0.25">
      <c r="A342" t="s">
        <v>707</v>
      </c>
      <c r="B342" t="s">
        <v>744</v>
      </c>
      <c r="C342" t="s">
        <v>1</v>
      </c>
      <c r="D342" t="s">
        <v>0</v>
      </c>
      <c r="E342">
        <v>76216</v>
      </c>
      <c r="F342" t="s">
        <v>670</v>
      </c>
      <c r="G342" t="s">
        <v>255</v>
      </c>
      <c r="H342" s="2">
        <v>0.97</v>
      </c>
      <c r="I342" s="2">
        <v>0</v>
      </c>
      <c r="J342" s="2">
        <v>0</v>
      </c>
      <c r="K342" s="2">
        <v>16.84</v>
      </c>
      <c r="L342" s="2">
        <v>0</v>
      </c>
      <c r="M342" s="2">
        <v>0</v>
      </c>
      <c r="N342" s="2">
        <v>0</v>
      </c>
      <c r="O342" s="2">
        <v>2.1892</v>
      </c>
      <c r="P342" s="2">
        <v>19.999199999999998</v>
      </c>
      <c r="Q342" s="2">
        <v>0</v>
      </c>
      <c r="R342">
        <v>3</v>
      </c>
      <c r="S342" s="98"/>
      <c r="T342" s="98"/>
    </row>
    <row r="343" spans="1:20" x14ac:dyDescent="0.25">
      <c r="A343" t="s">
        <v>707</v>
      </c>
      <c r="B343" t="s">
        <v>765</v>
      </c>
      <c r="C343" t="s">
        <v>1</v>
      </c>
      <c r="D343" t="s">
        <v>0</v>
      </c>
      <c r="E343">
        <v>256</v>
      </c>
      <c r="F343" t="s">
        <v>766</v>
      </c>
      <c r="G343" t="s">
        <v>767</v>
      </c>
      <c r="H343" s="2">
        <v>0</v>
      </c>
      <c r="I343" s="2">
        <v>0</v>
      </c>
      <c r="J343" s="2">
        <v>0</v>
      </c>
      <c r="K343" s="2">
        <v>663.72</v>
      </c>
      <c r="L343" s="2">
        <v>0</v>
      </c>
      <c r="M343" s="2">
        <v>0</v>
      </c>
      <c r="N343" s="2">
        <v>0</v>
      </c>
      <c r="O343" s="2">
        <v>86.283600000000007</v>
      </c>
      <c r="P343" s="2">
        <v>750.00360000000001</v>
      </c>
      <c r="Q343" s="2">
        <v>0</v>
      </c>
      <c r="R343">
        <v>3</v>
      </c>
      <c r="S343" s="98"/>
      <c r="T343" s="98"/>
    </row>
    <row r="344" spans="1:20" x14ac:dyDescent="0.25">
      <c r="A344" t="s">
        <v>707</v>
      </c>
      <c r="B344" t="s">
        <v>765</v>
      </c>
      <c r="C344" t="s">
        <v>1</v>
      </c>
      <c r="D344" t="s">
        <v>0</v>
      </c>
      <c r="E344">
        <v>4139</v>
      </c>
      <c r="F344" t="s">
        <v>661</v>
      </c>
      <c r="G344" t="s">
        <v>662</v>
      </c>
      <c r="H344" s="2">
        <v>0</v>
      </c>
      <c r="I344" s="2">
        <v>0</v>
      </c>
      <c r="J344" s="2">
        <v>0</v>
      </c>
      <c r="K344" s="2">
        <v>11.23</v>
      </c>
      <c r="L344" s="2">
        <v>0</v>
      </c>
      <c r="M344" s="2">
        <v>0</v>
      </c>
      <c r="N344" s="2">
        <v>0</v>
      </c>
      <c r="O344" s="2">
        <v>1.4599000000000002</v>
      </c>
      <c r="P344" s="2">
        <v>12.689900000000002</v>
      </c>
      <c r="Q344" s="2">
        <v>0</v>
      </c>
      <c r="R344">
        <v>3</v>
      </c>
      <c r="S344" s="98"/>
      <c r="T344" s="98"/>
    </row>
    <row r="345" spans="1:20" x14ac:dyDescent="0.25">
      <c r="A345" t="s">
        <v>707</v>
      </c>
      <c r="B345" t="s">
        <v>765</v>
      </c>
      <c r="C345" t="s">
        <v>1</v>
      </c>
      <c r="D345" t="s">
        <v>0</v>
      </c>
      <c r="E345">
        <v>4138</v>
      </c>
      <c r="F345" t="s">
        <v>661</v>
      </c>
      <c r="G345" t="s">
        <v>662</v>
      </c>
      <c r="H345" s="2">
        <v>0</v>
      </c>
      <c r="I345" s="2">
        <v>0</v>
      </c>
      <c r="J345" s="2">
        <v>0</v>
      </c>
      <c r="K345" s="2">
        <v>11.13</v>
      </c>
      <c r="L345" s="2">
        <v>0</v>
      </c>
      <c r="M345" s="2">
        <v>0</v>
      </c>
      <c r="N345" s="2">
        <v>0</v>
      </c>
      <c r="O345" s="2">
        <v>1.4469000000000001</v>
      </c>
      <c r="P345" s="2">
        <v>12.5769</v>
      </c>
      <c r="Q345" s="2">
        <v>0</v>
      </c>
      <c r="R345">
        <v>3</v>
      </c>
      <c r="S345" s="98"/>
      <c r="T345" s="98"/>
    </row>
    <row r="346" spans="1:20" x14ac:dyDescent="0.25">
      <c r="A346" t="s">
        <v>707</v>
      </c>
      <c r="B346" t="s">
        <v>765</v>
      </c>
      <c r="C346" t="s">
        <v>1</v>
      </c>
      <c r="D346" t="s">
        <v>0</v>
      </c>
      <c r="E346">
        <v>4137</v>
      </c>
      <c r="F346" t="s">
        <v>661</v>
      </c>
      <c r="G346" t="s">
        <v>662</v>
      </c>
      <c r="H346" s="2">
        <v>0</v>
      </c>
      <c r="I346" s="2">
        <v>0</v>
      </c>
      <c r="J346" s="2">
        <v>0</v>
      </c>
      <c r="K346" s="2">
        <v>106.71</v>
      </c>
      <c r="L346" s="2">
        <v>0</v>
      </c>
      <c r="M346" s="2">
        <v>0</v>
      </c>
      <c r="N346" s="2">
        <v>0</v>
      </c>
      <c r="O346" s="2">
        <v>13.872299999999999</v>
      </c>
      <c r="P346" s="2">
        <v>120.58229999999999</v>
      </c>
      <c r="Q346" s="2">
        <v>0</v>
      </c>
      <c r="R346">
        <v>3</v>
      </c>
      <c r="S346" s="98"/>
      <c r="T346" s="98"/>
    </row>
    <row r="347" spans="1:20" x14ac:dyDescent="0.25">
      <c r="A347" t="s">
        <v>707</v>
      </c>
      <c r="B347" t="s">
        <v>764</v>
      </c>
      <c r="C347" t="s">
        <v>1</v>
      </c>
      <c r="D347" t="s">
        <v>0</v>
      </c>
      <c r="E347">
        <v>4132</v>
      </c>
      <c r="F347" t="s">
        <v>661</v>
      </c>
      <c r="G347" t="s">
        <v>662</v>
      </c>
      <c r="H347" s="2">
        <v>0</v>
      </c>
      <c r="I347" s="2">
        <v>0</v>
      </c>
      <c r="J347" s="2">
        <v>0</v>
      </c>
      <c r="K347" s="2">
        <v>16.95</v>
      </c>
      <c r="L347" s="2">
        <v>0</v>
      </c>
      <c r="M347" s="2">
        <v>0</v>
      </c>
      <c r="N347" s="2">
        <v>0</v>
      </c>
      <c r="O347" s="2">
        <v>2.2035</v>
      </c>
      <c r="P347" s="2">
        <v>19.153500000000001</v>
      </c>
      <c r="Q347" s="2">
        <v>0</v>
      </c>
      <c r="R347">
        <v>3</v>
      </c>
      <c r="S347" s="98"/>
      <c r="T347" s="98"/>
    </row>
    <row r="348" spans="1:20" x14ac:dyDescent="0.25">
      <c r="A348" t="s">
        <v>707</v>
      </c>
      <c r="B348" t="s">
        <v>763</v>
      </c>
      <c r="C348" t="s">
        <v>1</v>
      </c>
      <c r="D348" t="s">
        <v>0</v>
      </c>
      <c r="E348">
        <v>4107</v>
      </c>
      <c r="F348" t="s">
        <v>661</v>
      </c>
      <c r="G348" t="s">
        <v>662</v>
      </c>
      <c r="H348" s="2">
        <v>0</v>
      </c>
      <c r="I348" s="2">
        <v>0</v>
      </c>
      <c r="J348" s="2">
        <v>0</v>
      </c>
      <c r="K348" s="2">
        <v>1.5</v>
      </c>
      <c r="L348" s="2">
        <v>0</v>
      </c>
      <c r="M348" s="2">
        <v>0</v>
      </c>
      <c r="N348" s="2">
        <v>0</v>
      </c>
      <c r="O348" s="2">
        <v>0.19500000000000001</v>
      </c>
      <c r="P348" s="2">
        <v>1.6950000000000001</v>
      </c>
      <c r="Q348" s="2">
        <v>0</v>
      </c>
      <c r="R348">
        <v>3</v>
      </c>
      <c r="S348" s="98"/>
      <c r="T348" s="98"/>
    </row>
    <row r="349" spans="1:20" x14ac:dyDescent="0.25">
      <c r="A349" t="s">
        <v>707</v>
      </c>
      <c r="B349" t="s">
        <v>763</v>
      </c>
      <c r="C349" t="s">
        <v>1</v>
      </c>
      <c r="D349" t="s">
        <v>0</v>
      </c>
      <c r="E349">
        <v>4106</v>
      </c>
      <c r="F349" t="s">
        <v>661</v>
      </c>
      <c r="G349" t="s">
        <v>662</v>
      </c>
      <c r="H349" s="2">
        <v>0</v>
      </c>
      <c r="I349" s="2">
        <v>0</v>
      </c>
      <c r="J349" s="2">
        <v>0</v>
      </c>
      <c r="K349" s="2">
        <v>6.78</v>
      </c>
      <c r="L349" s="2">
        <v>0</v>
      </c>
      <c r="M349" s="2">
        <v>0</v>
      </c>
      <c r="N349" s="2">
        <v>0</v>
      </c>
      <c r="O349" s="2">
        <v>0.88140000000000007</v>
      </c>
      <c r="P349" s="2">
        <v>7.6614000000000004</v>
      </c>
      <c r="Q349" s="2">
        <v>0</v>
      </c>
      <c r="R349">
        <v>3</v>
      </c>
      <c r="S349" s="98"/>
      <c r="T349" s="98"/>
    </row>
    <row r="350" spans="1:20" x14ac:dyDescent="0.25">
      <c r="A350" t="s">
        <v>707</v>
      </c>
      <c r="B350" t="s">
        <v>763</v>
      </c>
      <c r="C350" t="s">
        <v>1</v>
      </c>
      <c r="D350" t="s">
        <v>0</v>
      </c>
      <c r="E350">
        <v>4098</v>
      </c>
      <c r="F350" t="s">
        <v>661</v>
      </c>
      <c r="G350" t="s">
        <v>662</v>
      </c>
      <c r="H350" s="2">
        <v>0</v>
      </c>
      <c r="I350" s="2">
        <v>0</v>
      </c>
      <c r="J350" s="2">
        <v>0</v>
      </c>
      <c r="K350" s="2">
        <v>47.04</v>
      </c>
      <c r="L350" s="2">
        <v>0</v>
      </c>
      <c r="M350" s="2">
        <v>0</v>
      </c>
      <c r="N350" s="2">
        <v>0</v>
      </c>
      <c r="O350" s="2">
        <v>6.1151999999999997</v>
      </c>
      <c r="P350" s="2">
        <v>53.155200000000001</v>
      </c>
      <c r="Q350" s="2">
        <v>0</v>
      </c>
      <c r="R350">
        <v>3</v>
      </c>
      <c r="S350" s="98"/>
      <c r="T350" s="98"/>
    </row>
    <row r="351" spans="1:20" x14ac:dyDescent="0.25">
      <c r="A351" t="s">
        <v>707</v>
      </c>
      <c r="B351" t="s">
        <v>763</v>
      </c>
      <c r="C351" t="s">
        <v>1</v>
      </c>
      <c r="D351" t="s">
        <v>0</v>
      </c>
      <c r="E351">
        <v>4093</v>
      </c>
      <c r="F351" t="s">
        <v>661</v>
      </c>
      <c r="G351" t="s">
        <v>662</v>
      </c>
      <c r="H351" s="2">
        <v>0</v>
      </c>
      <c r="I351" s="2">
        <v>0</v>
      </c>
      <c r="J351" s="2">
        <v>0</v>
      </c>
      <c r="K351" s="2">
        <v>28.32</v>
      </c>
      <c r="L351" s="2">
        <v>0</v>
      </c>
      <c r="M351" s="2">
        <v>0</v>
      </c>
      <c r="N351" s="2">
        <v>0</v>
      </c>
      <c r="O351" s="2">
        <v>3.6816</v>
      </c>
      <c r="P351" s="2">
        <v>32.001600000000003</v>
      </c>
      <c r="Q351" s="2">
        <v>0</v>
      </c>
      <c r="R351">
        <v>3</v>
      </c>
      <c r="S351" s="98"/>
      <c r="T351" s="98"/>
    </row>
    <row r="352" spans="1:20" x14ac:dyDescent="0.25">
      <c r="A352" t="s">
        <v>707</v>
      </c>
      <c r="B352" t="s">
        <v>763</v>
      </c>
      <c r="C352" t="s">
        <v>1</v>
      </c>
      <c r="D352" t="s">
        <v>0</v>
      </c>
      <c r="E352">
        <v>4092</v>
      </c>
      <c r="F352" t="s">
        <v>661</v>
      </c>
      <c r="G352" t="s">
        <v>662</v>
      </c>
      <c r="H352" s="2">
        <v>0</v>
      </c>
      <c r="I352" s="2">
        <v>0</v>
      </c>
      <c r="J352" s="2">
        <v>0</v>
      </c>
      <c r="K352" s="2">
        <v>146.41999999999999</v>
      </c>
      <c r="L352" s="2">
        <v>0</v>
      </c>
      <c r="M352" s="2">
        <v>0</v>
      </c>
      <c r="N352" s="2">
        <v>0</v>
      </c>
      <c r="O352" s="2">
        <v>19.034599999999998</v>
      </c>
      <c r="P352" s="2">
        <v>165.45459999999997</v>
      </c>
      <c r="Q352" s="2">
        <v>0</v>
      </c>
      <c r="R352">
        <v>3</v>
      </c>
      <c r="S352" s="98"/>
      <c r="T352" s="98"/>
    </row>
    <row r="353" spans="1:20" x14ac:dyDescent="0.25">
      <c r="A353" t="s">
        <v>707</v>
      </c>
      <c r="B353" t="s">
        <v>763</v>
      </c>
      <c r="C353" t="s">
        <v>1</v>
      </c>
      <c r="D353" t="s">
        <v>0</v>
      </c>
      <c r="E353">
        <v>4087</v>
      </c>
      <c r="F353" t="s">
        <v>661</v>
      </c>
      <c r="G353" t="s">
        <v>662</v>
      </c>
      <c r="H353" s="2">
        <v>0</v>
      </c>
      <c r="I353" s="2">
        <v>0</v>
      </c>
      <c r="J353" s="2">
        <v>0</v>
      </c>
      <c r="K353" s="2">
        <v>14.16</v>
      </c>
      <c r="L353" s="2">
        <v>0</v>
      </c>
      <c r="M353" s="2">
        <v>0</v>
      </c>
      <c r="N353" s="2">
        <v>0</v>
      </c>
      <c r="O353" s="2">
        <v>1.8408</v>
      </c>
      <c r="P353" s="2">
        <v>16.000800000000002</v>
      </c>
      <c r="Q353" s="2">
        <v>0</v>
      </c>
      <c r="R353">
        <v>3</v>
      </c>
      <c r="S353" s="98"/>
      <c r="T353" s="98"/>
    </row>
    <row r="354" spans="1:20" x14ac:dyDescent="0.25">
      <c r="A354" t="s">
        <v>707</v>
      </c>
      <c r="B354" t="s">
        <v>763</v>
      </c>
      <c r="C354" t="s">
        <v>1</v>
      </c>
      <c r="D354" t="s">
        <v>0</v>
      </c>
      <c r="E354">
        <v>4086</v>
      </c>
      <c r="F354" t="s">
        <v>661</v>
      </c>
      <c r="G354" t="s">
        <v>662</v>
      </c>
      <c r="H354" s="2">
        <v>0</v>
      </c>
      <c r="I354" s="2">
        <v>0</v>
      </c>
      <c r="J354" s="2">
        <v>0</v>
      </c>
      <c r="K354" s="2">
        <v>4.96</v>
      </c>
      <c r="L354" s="2">
        <v>0</v>
      </c>
      <c r="M354" s="2">
        <v>0</v>
      </c>
      <c r="N354" s="2">
        <v>0</v>
      </c>
      <c r="O354" s="2">
        <v>0.64480000000000004</v>
      </c>
      <c r="P354" s="2">
        <v>5.6048</v>
      </c>
      <c r="Q354" s="2">
        <v>0</v>
      </c>
      <c r="R354">
        <v>3</v>
      </c>
      <c r="S354" s="98"/>
      <c r="T354" s="98"/>
    </row>
    <row r="355" spans="1:20" x14ac:dyDescent="0.25">
      <c r="A355" t="s">
        <v>707</v>
      </c>
      <c r="B355" t="s">
        <v>763</v>
      </c>
      <c r="C355" t="s">
        <v>1</v>
      </c>
      <c r="D355" t="s">
        <v>0</v>
      </c>
      <c r="E355">
        <v>361729</v>
      </c>
      <c r="F355" t="s">
        <v>432</v>
      </c>
      <c r="G355" t="s">
        <v>433</v>
      </c>
      <c r="H355" s="2">
        <v>0.95</v>
      </c>
      <c r="I355" s="2">
        <v>0</v>
      </c>
      <c r="J355" s="2">
        <v>0</v>
      </c>
      <c r="K355" s="2">
        <v>16.86</v>
      </c>
      <c r="L355" s="2">
        <v>0</v>
      </c>
      <c r="M355" s="2">
        <v>0</v>
      </c>
      <c r="N355" s="2">
        <v>0</v>
      </c>
      <c r="O355" s="2">
        <v>2.1918000000000002</v>
      </c>
      <c r="P355" s="2">
        <v>20.001799999999999</v>
      </c>
      <c r="Q355" s="2">
        <v>0</v>
      </c>
      <c r="R355">
        <v>3</v>
      </c>
      <c r="S355" s="98"/>
      <c r="T355" s="98"/>
    </row>
    <row r="356" spans="1:20" x14ac:dyDescent="0.25">
      <c r="A356" t="s">
        <v>707</v>
      </c>
      <c r="B356" t="s">
        <v>763</v>
      </c>
      <c r="C356" t="s">
        <v>1</v>
      </c>
      <c r="D356" t="s">
        <v>0</v>
      </c>
      <c r="E356">
        <v>2321460</v>
      </c>
      <c r="F356" t="s">
        <v>131</v>
      </c>
      <c r="G356" t="s">
        <v>88</v>
      </c>
      <c r="H356" s="2">
        <v>0</v>
      </c>
      <c r="I356" s="2">
        <v>0</v>
      </c>
      <c r="J356" s="2">
        <v>0</v>
      </c>
      <c r="K356" s="2">
        <v>46.98</v>
      </c>
      <c r="L356" s="2">
        <v>0</v>
      </c>
      <c r="M356" s="2">
        <v>0</v>
      </c>
      <c r="N356" s="2">
        <v>0</v>
      </c>
      <c r="O356" s="2">
        <v>6.1074000000000002</v>
      </c>
      <c r="P356" s="2">
        <v>53.087399999999995</v>
      </c>
      <c r="Q356" s="2">
        <v>0</v>
      </c>
      <c r="R356">
        <v>3</v>
      </c>
      <c r="S356" s="98"/>
      <c r="T356" s="98"/>
    </row>
    <row r="357" spans="1:20" x14ac:dyDescent="0.25">
      <c r="A357" t="s">
        <v>707</v>
      </c>
      <c r="B357" t="s">
        <v>762</v>
      </c>
      <c r="C357" t="s">
        <v>1</v>
      </c>
      <c r="D357" t="s">
        <v>0</v>
      </c>
      <c r="E357">
        <v>2323439</v>
      </c>
      <c r="F357" t="s">
        <v>131</v>
      </c>
      <c r="G357" t="s">
        <v>88</v>
      </c>
      <c r="H357" s="2">
        <v>0</v>
      </c>
      <c r="I357" s="2">
        <v>0</v>
      </c>
      <c r="J357" s="2">
        <v>0</v>
      </c>
      <c r="K357" s="2">
        <v>102.91</v>
      </c>
      <c r="L357" s="2">
        <v>0</v>
      </c>
      <c r="M357" s="2">
        <v>0</v>
      </c>
      <c r="N357" s="2">
        <v>0</v>
      </c>
      <c r="O357" s="2">
        <v>13.378299999999999</v>
      </c>
      <c r="P357" s="2">
        <v>116.28829999999999</v>
      </c>
      <c r="Q357" s="2">
        <v>0</v>
      </c>
      <c r="R357">
        <v>3</v>
      </c>
      <c r="S357" s="98"/>
      <c r="T357" s="98"/>
    </row>
    <row r="358" spans="1:20" x14ac:dyDescent="0.25">
      <c r="A358" t="s">
        <v>707</v>
      </c>
      <c r="B358" t="s">
        <v>762</v>
      </c>
      <c r="C358" t="s">
        <v>1</v>
      </c>
      <c r="D358" t="s">
        <v>0</v>
      </c>
      <c r="E358">
        <v>2323438</v>
      </c>
      <c r="F358" t="s">
        <v>131</v>
      </c>
      <c r="G358" t="s">
        <v>88</v>
      </c>
      <c r="H358" s="2">
        <v>0</v>
      </c>
      <c r="I358" s="2">
        <v>0</v>
      </c>
      <c r="J358" s="2">
        <v>0</v>
      </c>
      <c r="K358" s="2">
        <v>14.87</v>
      </c>
      <c r="L358" s="2">
        <v>0</v>
      </c>
      <c r="M358" s="2">
        <v>0</v>
      </c>
      <c r="N358" s="2">
        <v>0</v>
      </c>
      <c r="O358" s="2">
        <v>1.9331</v>
      </c>
      <c r="P358" s="2">
        <v>16.803100000000001</v>
      </c>
      <c r="Q358" s="2">
        <v>0</v>
      </c>
      <c r="R358">
        <v>3</v>
      </c>
      <c r="S358" s="98"/>
      <c r="T358" s="98"/>
    </row>
    <row r="359" spans="1:20" x14ac:dyDescent="0.25">
      <c r="A359" t="s">
        <v>707</v>
      </c>
      <c r="B359" t="s">
        <v>762</v>
      </c>
      <c r="C359" t="s">
        <v>1</v>
      </c>
      <c r="D359" t="s">
        <v>0</v>
      </c>
      <c r="E359">
        <v>4083</v>
      </c>
      <c r="F359" t="s">
        <v>661</v>
      </c>
      <c r="G359" t="s">
        <v>662</v>
      </c>
      <c r="H359" s="2">
        <v>0</v>
      </c>
      <c r="I359" s="2">
        <v>0</v>
      </c>
      <c r="J359" s="2">
        <v>0</v>
      </c>
      <c r="K359" s="2">
        <v>42.21</v>
      </c>
      <c r="L359" s="2">
        <v>0</v>
      </c>
      <c r="M359" s="2">
        <v>0</v>
      </c>
      <c r="N359" s="2">
        <v>0</v>
      </c>
      <c r="O359" s="2">
        <v>5.4873000000000003</v>
      </c>
      <c r="P359" s="2">
        <v>47.697299999999998</v>
      </c>
      <c r="Q359" s="2">
        <v>0</v>
      </c>
      <c r="R359">
        <v>3</v>
      </c>
      <c r="S359" s="98"/>
      <c r="T359" s="98"/>
    </row>
    <row r="360" spans="1:20" x14ac:dyDescent="0.25">
      <c r="A360" t="s">
        <v>707</v>
      </c>
      <c r="B360" t="s">
        <v>762</v>
      </c>
      <c r="C360" t="s">
        <v>1</v>
      </c>
      <c r="D360" t="s">
        <v>0</v>
      </c>
      <c r="E360">
        <v>4082</v>
      </c>
      <c r="F360" t="s">
        <v>661</v>
      </c>
      <c r="G360" t="s">
        <v>662</v>
      </c>
      <c r="H360" s="2">
        <v>0</v>
      </c>
      <c r="I360" s="2">
        <v>0</v>
      </c>
      <c r="J360" s="2">
        <v>0</v>
      </c>
      <c r="K360" s="2">
        <v>1.9</v>
      </c>
      <c r="L360" s="2">
        <v>0</v>
      </c>
      <c r="M360" s="2">
        <v>0</v>
      </c>
      <c r="N360" s="2">
        <v>0</v>
      </c>
      <c r="O360" s="2">
        <v>0.247</v>
      </c>
      <c r="P360" s="2">
        <v>2.1469999999999998</v>
      </c>
      <c r="Q360" s="2">
        <v>0</v>
      </c>
      <c r="R360">
        <v>3</v>
      </c>
      <c r="S360" s="98"/>
      <c r="T360" s="98"/>
    </row>
    <row r="361" spans="1:20" x14ac:dyDescent="0.25">
      <c r="A361" t="s">
        <v>707</v>
      </c>
      <c r="B361" t="s">
        <v>762</v>
      </c>
      <c r="C361" t="s">
        <v>1</v>
      </c>
      <c r="D361" t="s">
        <v>0</v>
      </c>
      <c r="E361">
        <v>9481</v>
      </c>
      <c r="F361" t="s">
        <v>392</v>
      </c>
      <c r="G361" t="s">
        <v>393</v>
      </c>
      <c r="H361" s="2">
        <v>0</v>
      </c>
      <c r="I361" s="2">
        <v>0</v>
      </c>
      <c r="J361" s="2">
        <v>0</v>
      </c>
      <c r="K361" s="2">
        <v>320</v>
      </c>
      <c r="L361" s="2">
        <v>0</v>
      </c>
      <c r="M361" s="2">
        <v>0</v>
      </c>
      <c r="N361" s="2">
        <v>0</v>
      </c>
      <c r="O361" s="2">
        <v>41.6</v>
      </c>
      <c r="P361" s="2">
        <v>361.6</v>
      </c>
      <c r="Q361" s="2">
        <v>0</v>
      </c>
      <c r="R361">
        <v>3</v>
      </c>
      <c r="S361" s="98"/>
      <c r="T361" s="98"/>
    </row>
    <row r="362" spans="1:20" x14ac:dyDescent="0.25">
      <c r="A362" t="s">
        <v>707</v>
      </c>
      <c r="B362" t="s">
        <v>761</v>
      </c>
      <c r="C362" t="s">
        <v>1</v>
      </c>
      <c r="D362" t="s">
        <v>0</v>
      </c>
      <c r="E362">
        <v>2320197</v>
      </c>
      <c r="F362" t="s">
        <v>131</v>
      </c>
      <c r="G362" t="s">
        <v>88</v>
      </c>
      <c r="H362" s="2">
        <v>0</v>
      </c>
      <c r="I362" s="2">
        <v>0</v>
      </c>
      <c r="J362" s="2">
        <v>0</v>
      </c>
      <c r="K362" s="2">
        <v>17.350000000000001</v>
      </c>
      <c r="L362" s="2">
        <v>0</v>
      </c>
      <c r="M362" s="2">
        <v>0</v>
      </c>
      <c r="N362" s="2">
        <v>0</v>
      </c>
      <c r="O362" s="2">
        <v>2.2555000000000001</v>
      </c>
      <c r="P362" s="2">
        <v>19.605500000000003</v>
      </c>
      <c r="Q362" s="2">
        <v>0</v>
      </c>
      <c r="R362">
        <v>3</v>
      </c>
      <c r="S362" s="98"/>
      <c r="T362" s="98"/>
    </row>
    <row r="363" spans="1:20" x14ac:dyDescent="0.25">
      <c r="A363" t="s">
        <v>707</v>
      </c>
      <c r="B363" t="s">
        <v>761</v>
      </c>
      <c r="C363" t="s">
        <v>1</v>
      </c>
      <c r="D363" t="s">
        <v>0</v>
      </c>
      <c r="E363">
        <v>4066</v>
      </c>
      <c r="F363" t="s">
        <v>661</v>
      </c>
      <c r="G363" t="s">
        <v>662</v>
      </c>
      <c r="H363" s="2">
        <v>0</v>
      </c>
      <c r="I363" s="2">
        <v>0</v>
      </c>
      <c r="J363" s="2">
        <v>0</v>
      </c>
      <c r="K363" s="2">
        <v>13.63</v>
      </c>
      <c r="L363" s="2">
        <v>0</v>
      </c>
      <c r="M363" s="2">
        <v>0</v>
      </c>
      <c r="N363" s="2">
        <v>0</v>
      </c>
      <c r="O363" s="2">
        <v>1.7719000000000003</v>
      </c>
      <c r="P363" s="2">
        <v>15.401900000000001</v>
      </c>
      <c r="Q363" s="2">
        <v>0</v>
      </c>
      <c r="R363">
        <v>3</v>
      </c>
      <c r="S363" s="98"/>
      <c r="T363" s="98"/>
    </row>
    <row r="364" spans="1:20" x14ac:dyDescent="0.25">
      <c r="A364" t="s">
        <v>707</v>
      </c>
      <c r="B364" t="s">
        <v>758</v>
      </c>
      <c r="C364" t="s">
        <v>1</v>
      </c>
      <c r="D364" t="s">
        <v>0</v>
      </c>
      <c r="E364">
        <v>4052</v>
      </c>
      <c r="F364" t="s">
        <v>661</v>
      </c>
      <c r="G364" t="s">
        <v>662</v>
      </c>
      <c r="H364" s="2">
        <v>0</v>
      </c>
      <c r="I364" s="2">
        <v>0</v>
      </c>
      <c r="J364" s="2">
        <v>0</v>
      </c>
      <c r="K364" s="2">
        <v>2.67</v>
      </c>
      <c r="L364" s="2">
        <v>0</v>
      </c>
      <c r="M364" s="2">
        <v>0</v>
      </c>
      <c r="N364" s="2">
        <v>0</v>
      </c>
      <c r="O364" s="2">
        <v>0.34710000000000002</v>
      </c>
      <c r="P364" s="2">
        <v>3.0171000000000001</v>
      </c>
      <c r="Q364" s="2">
        <v>0</v>
      </c>
      <c r="R364">
        <v>3</v>
      </c>
      <c r="S364" s="98"/>
      <c r="T364" s="98"/>
    </row>
    <row r="365" spans="1:20" x14ac:dyDescent="0.25">
      <c r="A365" t="s">
        <v>707</v>
      </c>
      <c r="B365" t="s">
        <v>758</v>
      </c>
      <c r="C365" t="s">
        <v>1</v>
      </c>
      <c r="D365" t="s">
        <v>0</v>
      </c>
      <c r="E365">
        <v>2331229</v>
      </c>
      <c r="F365" t="s">
        <v>131</v>
      </c>
      <c r="G365" t="s">
        <v>88</v>
      </c>
      <c r="H365" s="2">
        <v>0</v>
      </c>
      <c r="I365" s="2">
        <v>0</v>
      </c>
      <c r="J365" s="2">
        <v>0</v>
      </c>
      <c r="K365" s="2">
        <v>21.47</v>
      </c>
      <c r="L365" s="2">
        <v>0</v>
      </c>
      <c r="M365" s="2">
        <v>0</v>
      </c>
      <c r="N365" s="2">
        <v>0</v>
      </c>
      <c r="O365" s="2">
        <v>2.7911000000000001</v>
      </c>
      <c r="P365" s="2">
        <v>24.261099999999999</v>
      </c>
      <c r="Q365" s="2">
        <v>0</v>
      </c>
      <c r="R365">
        <v>3</v>
      </c>
      <c r="S365" s="98"/>
      <c r="T365" s="98"/>
    </row>
    <row r="366" spans="1:20" x14ac:dyDescent="0.25">
      <c r="A366" t="s">
        <v>707</v>
      </c>
      <c r="B366" t="s">
        <v>758</v>
      </c>
      <c r="C366" t="s">
        <v>1</v>
      </c>
      <c r="D366" t="s">
        <v>0</v>
      </c>
      <c r="E366">
        <v>2325055</v>
      </c>
      <c r="F366" t="s">
        <v>131</v>
      </c>
      <c r="G366" t="s">
        <v>88</v>
      </c>
      <c r="H366" s="2">
        <v>0</v>
      </c>
      <c r="I366" s="2">
        <v>0</v>
      </c>
      <c r="J366" s="2">
        <v>0</v>
      </c>
      <c r="K366" s="2">
        <v>41.33</v>
      </c>
      <c r="L366" s="2">
        <v>0</v>
      </c>
      <c r="M366" s="2">
        <v>0</v>
      </c>
      <c r="N366" s="2">
        <v>0</v>
      </c>
      <c r="O366" s="2">
        <v>5.3728999999999996</v>
      </c>
      <c r="P366" s="2">
        <v>46.7029</v>
      </c>
      <c r="Q366" s="2">
        <v>0</v>
      </c>
      <c r="R366">
        <v>3</v>
      </c>
      <c r="S366" s="98"/>
      <c r="T366" s="98"/>
    </row>
    <row r="367" spans="1:20" x14ac:dyDescent="0.25">
      <c r="A367" t="s">
        <v>707</v>
      </c>
      <c r="B367" t="s">
        <v>758</v>
      </c>
      <c r="C367" t="s">
        <v>1</v>
      </c>
      <c r="D367" t="s">
        <v>0</v>
      </c>
      <c r="E367">
        <v>74550</v>
      </c>
      <c r="F367" t="s">
        <v>670</v>
      </c>
      <c r="G367" t="s">
        <v>255</v>
      </c>
      <c r="H367" s="2">
        <v>0.97</v>
      </c>
      <c r="I367" s="2">
        <v>0</v>
      </c>
      <c r="J367" s="2">
        <v>0</v>
      </c>
      <c r="K367" s="2">
        <v>16.84</v>
      </c>
      <c r="L367" s="2">
        <v>0</v>
      </c>
      <c r="M367" s="2">
        <v>0</v>
      </c>
      <c r="N367" s="2">
        <v>0</v>
      </c>
      <c r="O367" s="2">
        <v>2.1892</v>
      </c>
      <c r="P367" s="2">
        <v>19.999199999999998</v>
      </c>
      <c r="Q367" s="2">
        <v>0</v>
      </c>
      <c r="R367">
        <v>3</v>
      </c>
      <c r="S367" s="98"/>
      <c r="T367" s="98"/>
    </row>
    <row r="368" spans="1:20" x14ac:dyDescent="0.25">
      <c r="A368" t="s">
        <v>707</v>
      </c>
      <c r="B368" t="s">
        <v>758</v>
      </c>
      <c r="C368" t="s">
        <v>1</v>
      </c>
      <c r="D368" t="s">
        <v>0</v>
      </c>
      <c r="E368">
        <v>21697</v>
      </c>
      <c r="F368" t="s">
        <v>759</v>
      </c>
      <c r="G368" t="s">
        <v>760</v>
      </c>
      <c r="H368" s="2">
        <v>0</v>
      </c>
      <c r="I368" s="2">
        <v>0</v>
      </c>
      <c r="J368" s="2">
        <v>0</v>
      </c>
      <c r="K368" s="2">
        <v>335.13</v>
      </c>
      <c r="L368" s="2">
        <v>0</v>
      </c>
      <c r="M368" s="2">
        <v>0</v>
      </c>
      <c r="N368" s="2">
        <v>0</v>
      </c>
      <c r="O368" s="2">
        <v>43.566900000000004</v>
      </c>
      <c r="P368" s="2">
        <v>378.69690000000003</v>
      </c>
      <c r="Q368" s="2">
        <v>0</v>
      </c>
      <c r="R368">
        <v>3</v>
      </c>
      <c r="S368" s="98"/>
      <c r="T368" s="98"/>
    </row>
    <row r="369" spans="1:20" x14ac:dyDescent="0.25">
      <c r="A369" t="s">
        <v>707</v>
      </c>
      <c r="B369" t="s">
        <v>757</v>
      </c>
      <c r="C369" t="s">
        <v>1</v>
      </c>
      <c r="D369" t="s">
        <v>0</v>
      </c>
      <c r="E369">
        <v>4026</v>
      </c>
      <c r="F369" t="s">
        <v>661</v>
      </c>
      <c r="G369" t="s">
        <v>662</v>
      </c>
      <c r="H369" s="2">
        <v>0</v>
      </c>
      <c r="I369" s="2">
        <v>0</v>
      </c>
      <c r="J369" s="2">
        <v>0</v>
      </c>
      <c r="K369" s="2">
        <v>34.51</v>
      </c>
      <c r="L369" s="2">
        <v>0</v>
      </c>
      <c r="M369" s="2">
        <v>0</v>
      </c>
      <c r="N369" s="2">
        <v>0</v>
      </c>
      <c r="O369" s="2">
        <v>4.4863</v>
      </c>
      <c r="P369" s="2">
        <v>38.996299999999998</v>
      </c>
      <c r="Q369" s="2">
        <v>0</v>
      </c>
      <c r="R369">
        <v>3</v>
      </c>
      <c r="S369" s="98"/>
      <c r="T369" s="98"/>
    </row>
    <row r="370" spans="1:20" x14ac:dyDescent="0.25">
      <c r="A370" t="s">
        <v>707</v>
      </c>
      <c r="B370" t="s">
        <v>757</v>
      </c>
      <c r="C370" t="s">
        <v>1</v>
      </c>
      <c r="D370" t="s">
        <v>0</v>
      </c>
      <c r="E370">
        <v>4011</v>
      </c>
      <c r="F370" t="s">
        <v>661</v>
      </c>
      <c r="G370" t="s">
        <v>662</v>
      </c>
      <c r="H370" s="2">
        <v>0</v>
      </c>
      <c r="I370" s="2">
        <v>0</v>
      </c>
      <c r="J370" s="2">
        <v>0</v>
      </c>
      <c r="K370" s="2">
        <v>107.26</v>
      </c>
      <c r="L370" s="2">
        <v>0</v>
      </c>
      <c r="M370" s="2">
        <v>0</v>
      </c>
      <c r="N370" s="2">
        <v>0</v>
      </c>
      <c r="O370" s="2">
        <v>13.943800000000001</v>
      </c>
      <c r="P370" s="2">
        <v>121.2038</v>
      </c>
      <c r="Q370" s="2">
        <v>0</v>
      </c>
      <c r="R370">
        <v>3</v>
      </c>
      <c r="S370" s="98"/>
      <c r="T370" s="98"/>
    </row>
    <row r="371" spans="1:20" x14ac:dyDescent="0.25">
      <c r="A371" t="s">
        <v>707</v>
      </c>
      <c r="B371" t="s">
        <v>757</v>
      </c>
      <c r="C371" t="s">
        <v>1</v>
      </c>
      <c r="D371" t="s">
        <v>0</v>
      </c>
      <c r="E371">
        <v>2325326</v>
      </c>
      <c r="F371" t="s">
        <v>131</v>
      </c>
      <c r="G371" t="s">
        <v>88</v>
      </c>
      <c r="H371" s="2">
        <v>0</v>
      </c>
      <c r="I371" s="2">
        <v>0</v>
      </c>
      <c r="J371" s="2">
        <v>0</v>
      </c>
      <c r="K371" s="2">
        <v>48.88</v>
      </c>
      <c r="L371" s="2">
        <v>0</v>
      </c>
      <c r="M371" s="2">
        <v>0</v>
      </c>
      <c r="N371" s="2">
        <v>0</v>
      </c>
      <c r="O371" s="2">
        <v>6.3544000000000009</v>
      </c>
      <c r="P371" s="2">
        <v>55.234400000000001</v>
      </c>
      <c r="Q371" s="2">
        <v>0</v>
      </c>
      <c r="R371">
        <v>3</v>
      </c>
      <c r="S371" s="98"/>
      <c r="T371" s="98"/>
    </row>
    <row r="372" spans="1:20" x14ac:dyDescent="0.25">
      <c r="A372" t="s">
        <v>707</v>
      </c>
      <c r="B372" t="s">
        <v>757</v>
      </c>
      <c r="C372" t="s">
        <v>1</v>
      </c>
      <c r="D372" t="s">
        <v>0</v>
      </c>
      <c r="E372">
        <v>2727459</v>
      </c>
      <c r="F372" t="s">
        <v>131</v>
      </c>
      <c r="G372" t="s">
        <v>88</v>
      </c>
      <c r="H372" s="2">
        <v>0</v>
      </c>
      <c r="I372" s="2">
        <v>0</v>
      </c>
      <c r="J372" s="2">
        <v>0</v>
      </c>
      <c r="K372" s="2">
        <v>30.08</v>
      </c>
      <c r="L372" s="2">
        <v>0</v>
      </c>
      <c r="M372" s="2">
        <v>0</v>
      </c>
      <c r="N372" s="2">
        <v>0</v>
      </c>
      <c r="O372" s="2">
        <v>3.9104000000000001</v>
      </c>
      <c r="P372" s="2">
        <v>33.990400000000001</v>
      </c>
      <c r="Q372" s="2">
        <v>0</v>
      </c>
      <c r="R372">
        <v>3</v>
      </c>
      <c r="S372" s="98"/>
      <c r="T372" s="98"/>
    </row>
    <row r="373" spans="1:20" x14ac:dyDescent="0.25">
      <c r="A373" t="s">
        <v>707</v>
      </c>
      <c r="B373" t="s">
        <v>757</v>
      </c>
      <c r="C373" t="s">
        <v>1</v>
      </c>
      <c r="D373" t="s">
        <v>0</v>
      </c>
      <c r="E373">
        <v>2329285</v>
      </c>
      <c r="F373" t="s">
        <v>131</v>
      </c>
      <c r="G373" t="s">
        <v>88</v>
      </c>
      <c r="H373" s="2">
        <v>0</v>
      </c>
      <c r="I373" s="2">
        <v>0</v>
      </c>
      <c r="J373" s="2">
        <v>0</v>
      </c>
      <c r="K373" s="2">
        <v>2.41</v>
      </c>
      <c r="L373" s="2">
        <v>0</v>
      </c>
      <c r="M373" s="2">
        <v>0</v>
      </c>
      <c r="N373" s="2">
        <v>0</v>
      </c>
      <c r="O373" s="2">
        <v>0.31330000000000002</v>
      </c>
      <c r="P373" s="2">
        <v>2.7233000000000001</v>
      </c>
      <c r="Q373" s="2">
        <v>0</v>
      </c>
      <c r="R373">
        <v>3</v>
      </c>
      <c r="S373" s="98"/>
      <c r="T373" s="98"/>
    </row>
    <row r="374" spans="1:20" x14ac:dyDescent="0.25">
      <c r="A374" t="s">
        <v>707</v>
      </c>
      <c r="B374" t="s">
        <v>743</v>
      </c>
      <c r="C374" t="s">
        <v>1</v>
      </c>
      <c r="D374" t="s">
        <v>0</v>
      </c>
      <c r="E374">
        <v>2329204</v>
      </c>
      <c r="F374" t="s">
        <v>131</v>
      </c>
      <c r="G374" t="s">
        <v>88</v>
      </c>
      <c r="H374" s="2">
        <v>0</v>
      </c>
      <c r="I374" s="2">
        <v>0</v>
      </c>
      <c r="J374" s="2">
        <v>0</v>
      </c>
      <c r="K374" s="2">
        <v>15.63</v>
      </c>
      <c r="L374" s="2">
        <v>0</v>
      </c>
      <c r="M374" s="2">
        <v>0</v>
      </c>
      <c r="N374" s="2">
        <v>0</v>
      </c>
      <c r="O374" s="2">
        <v>2.0319000000000003</v>
      </c>
      <c r="P374" s="2">
        <v>17.661900000000003</v>
      </c>
      <c r="Q374" s="2">
        <v>0</v>
      </c>
      <c r="R374">
        <v>3</v>
      </c>
      <c r="S374" s="98"/>
      <c r="T374" s="98"/>
    </row>
    <row r="375" spans="1:20" x14ac:dyDescent="0.25">
      <c r="A375" t="s">
        <v>708</v>
      </c>
      <c r="B375" t="s">
        <v>743</v>
      </c>
      <c r="C375" t="s">
        <v>1</v>
      </c>
      <c r="D375" t="s">
        <v>0</v>
      </c>
      <c r="E375">
        <v>9363</v>
      </c>
      <c r="F375" t="s">
        <v>392</v>
      </c>
      <c r="G375" t="s">
        <v>393</v>
      </c>
      <c r="H375" s="2">
        <v>0</v>
      </c>
      <c r="I375" s="2">
        <v>0</v>
      </c>
      <c r="J375" s="2">
        <v>0</v>
      </c>
      <c r="K375" s="2">
        <v>679.7</v>
      </c>
      <c r="L375" s="2">
        <v>0</v>
      </c>
      <c r="M375" s="2">
        <v>0</v>
      </c>
      <c r="N375" s="2">
        <v>0</v>
      </c>
      <c r="O375" s="2">
        <v>88.361000000000004</v>
      </c>
      <c r="P375" s="2">
        <v>768.06100000000004</v>
      </c>
      <c r="Q375" s="2">
        <v>0</v>
      </c>
      <c r="R375">
        <v>3</v>
      </c>
      <c r="S375" s="98"/>
      <c r="T375" s="98"/>
    </row>
    <row r="376" spans="1:20" x14ac:dyDescent="0.25">
      <c r="A376" t="s">
        <v>707</v>
      </c>
      <c r="B376" t="s">
        <v>743</v>
      </c>
      <c r="C376" t="s">
        <v>1</v>
      </c>
      <c r="D376" t="s">
        <v>0</v>
      </c>
      <c r="E376">
        <v>3989</v>
      </c>
      <c r="F376" t="s">
        <v>661</v>
      </c>
      <c r="G376" t="s">
        <v>662</v>
      </c>
      <c r="H376" s="2">
        <v>0</v>
      </c>
      <c r="I376" s="2">
        <v>0</v>
      </c>
      <c r="J376" s="2">
        <v>0</v>
      </c>
      <c r="K376" s="2">
        <v>3.08</v>
      </c>
      <c r="L376" s="2">
        <v>0</v>
      </c>
      <c r="M376" s="2">
        <v>0</v>
      </c>
      <c r="N376" s="2">
        <v>0</v>
      </c>
      <c r="O376" s="2">
        <v>0.40040000000000003</v>
      </c>
      <c r="P376" s="2">
        <v>3.4803999999999999</v>
      </c>
      <c r="Q376" s="2">
        <v>0</v>
      </c>
      <c r="R376">
        <v>3</v>
      </c>
      <c r="S376" s="98"/>
      <c r="T376" s="98"/>
    </row>
    <row r="377" spans="1:20" x14ac:dyDescent="0.25">
      <c r="A377" t="s">
        <v>707</v>
      </c>
      <c r="B377" t="s">
        <v>756</v>
      </c>
      <c r="C377" t="s">
        <v>1</v>
      </c>
      <c r="D377" t="s">
        <v>0</v>
      </c>
      <c r="E377">
        <v>4003</v>
      </c>
      <c r="F377" t="s">
        <v>661</v>
      </c>
      <c r="G377" t="s">
        <v>662</v>
      </c>
      <c r="H377" s="2">
        <v>0</v>
      </c>
      <c r="I377" s="2">
        <v>0</v>
      </c>
      <c r="J377" s="2">
        <v>0</v>
      </c>
      <c r="K377" s="2">
        <v>4.8600000000000003</v>
      </c>
      <c r="L377" s="2">
        <v>0</v>
      </c>
      <c r="M377" s="2">
        <v>0</v>
      </c>
      <c r="N377" s="2">
        <v>0</v>
      </c>
      <c r="O377" s="2">
        <v>0.63180000000000003</v>
      </c>
      <c r="P377" s="2">
        <v>5.4918000000000005</v>
      </c>
      <c r="Q377" s="2">
        <v>0</v>
      </c>
      <c r="R377">
        <v>3</v>
      </c>
      <c r="S377" s="98"/>
      <c r="T377" s="98"/>
    </row>
    <row r="378" spans="1:20" x14ac:dyDescent="0.25">
      <c r="A378" t="s">
        <v>707</v>
      </c>
      <c r="B378" t="s">
        <v>756</v>
      </c>
      <c r="C378" t="s">
        <v>1</v>
      </c>
      <c r="D378" t="s">
        <v>0</v>
      </c>
      <c r="E378">
        <v>74015</v>
      </c>
      <c r="F378" t="s">
        <v>670</v>
      </c>
      <c r="G378" t="s">
        <v>255</v>
      </c>
      <c r="H378" s="2">
        <v>0.97</v>
      </c>
      <c r="I378" s="2">
        <v>0</v>
      </c>
      <c r="J378" s="2">
        <v>0</v>
      </c>
      <c r="K378" s="2">
        <v>16.84</v>
      </c>
      <c r="L378" s="2">
        <v>0</v>
      </c>
      <c r="M378" s="2">
        <v>0</v>
      </c>
      <c r="N378" s="2">
        <v>0</v>
      </c>
      <c r="O378" s="2">
        <v>2.1892</v>
      </c>
      <c r="P378" s="2">
        <v>19.999199999999998</v>
      </c>
      <c r="Q378" s="2">
        <v>0</v>
      </c>
      <c r="R378">
        <v>3</v>
      </c>
      <c r="S378" s="98"/>
      <c r="T378" s="98"/>
    </row>
    <row r="379" spans="1:20" x14ac:dyDescent="0.25">
      <c r="A379" t="s">
        <v>707</v>
      </c>
      <c r="B379" t="s">
        <v>756</v>
      </c>
      <c r="C379" t="s">
        <v>1</v>
      </c>
      <c r="D379" t="s">
        <v>0</v>
      </c>
      <c r="E379">
        <v>2320339</v>
      </c>
      <c r="F379" t="s">
        <v>131</v>
      </c>
      <c r="G379" t="s">
        <v>88</v>
      </c>
      <c r="H379" s="2">
        <v>0</v>
      </c>
      <c r="I379" s="2">
        <v>0</v>
      </c>
      <c r="J379" s="2">
        <v>0</v>
      </c>
      <c r="K379" s="2">
        <v>161.07</v>
      </c>
      <c r="L379" s="2">
        <v>0</v>
      </c>
      <c r="M379" s="2">
        <v>0</v>
      </c>
      <c r="N379" s="2">
        <v>0</v>
      </c>
      <c r="O379" s="2">
        <v>20.9391</v>
      </c>
      <c r="P379" s="2">
        <v>182.00909999999999</v>
      </c>
      <c r="Q379" s="2">
        <v>0</v>
      </c>
      <c r="R379">
        <v>3</v>
      </c>
      <c r="S379" s="98"/>
      <c r="T379" s="98"/>
    </row>
    <row r="380" spans="1:20" x14ac:dyDescent="0.25">
      <c r="A380" t="s">
        <v>707</v>
      </c>
      <c r="B380" t="s">
        <v>756</v>
      </c>
      <c r="C380" t="s">
        <v>1</v>
      </c>
      <c r="D380" t="s">
        <v>0</v>
      </c>
      <c r="E380">
        <v>3985</v>
      </c>
      <c r="F380" t="s">
        <v>661</v>
      </c>
      <c r="G380" t="s">
        <v>662</v>
      </c>
      <c r="H380" s="2">
        <v>0</v>
      </c>
      <c r="I380" s="2">
        <v>0</v>
      </c>
      <c r="J380" s="2">
        <v>0</v>
      </c>
      <c r="K380" s="2">
        <v>18.54</v>
      </c>
      <c r="L380" s="2">
        <v>0</v>
      </c>
      <c r="M380" s="2">
        <v>0</v>
      </c>
      <c r="N380" s="2">
        <v>0</v>
      </c>
      <c r="O380" s="2">
        <v>2.4102000000000001</v>
      </c>
      <c r="P380" s="2">
        <v>20.950199999999999</v>
      </c>
      <c r="Q380" s="2">
        <v>0</v>
      </c>
      <c r="R380">
        <v>3</v>
      </c>
      <c r="S380" s="98"/>
      <c r="T380" s="98"/>
    </row>
    <row r="381" spans="1:20" x14ac:dyDescent="0.25">
      <c r="A381" t="s">
        <v>707</v>
      </c>
      <c r="B381" t="s">
        <v>756</v>
      </c>
      <c r="C381" t="s">
        <v>1</v>
      </c>
      <c r="D381" t="s">
        <v>0</v>
      </c>
      <c r="E381">
        <v>3981</v>
      </c>
      <c r="F381" t="s">
        <v>661</v>
      </c>
      <c r="G381" t="s">
        <v>662</v>
      </c>
      <c r="H381" s="2">
        <v>0</v>
      </c>
      <c r="I381" s="2">
        <v>0</v>
      </c>
      <c r="J381" s="2">
        <v>0</v>
      </c>
      <c r="K381" s="2">
        <v>36.28</v>
      </c>
      <c r="L381" s="2">
        <v>0</v>
      </c>
      <c r="M381" s="2">
        <v>0</v>
      </c>
      <c r="N381" s="2">
        <v>0</v>
      </c>
      <c r="O381" s="2">
        <v>4.7164000000000001</v>
      </c>
      <c r="P381" s="2">
        <v>40.996400000000001</v>
      </c>
      <c r="Q381" s="2">
        <v>0</v>
      </c>
      <c r="R381">
        <v>3</v>
      </c>
      <c r="S381" s="98"/>
      <c r="T381" s="98"/>
    </row>
    <row r="382" spans="1:20" x14ac:dyDescent="0.25">
      <c r="A382" t="s">
        <v>707</v>
      </c>
      <c r="B382" t="s">
        <v>756</v>
      </c>
      <c r="C382" t="s">
        <v>1</v>
      </c>
      <c r="D382" t="s">
        <v>0</v>
      </c>
      <c r="E382">
        <v>3977</v>
      </c>
      <c r="F382" t="s">
        <v>661</v>
      </c>
      <c r="G382" t="s">
        <v>662</v>
      </c>
      <c r="H382" s="2">
        <v>0</v>
      </c>
      <c r="I382" s="2">
        <v>0</v>
      </c>
      <c r="J382" s="2">
        <v>0</v>
      </c>
      <c r="K382" s="2">
        <v>5.75</v>
      </c>
      <c r="L382" s="2">
        <v>0</v>
      </c>
      <c r="M382" s="2">
        <v>0</v>
      </c>
      <c r="N382" s="2">
        <v>0</v>
      </c>
      <c r="O382" s="2">
        <v>0.74750000000000005</v>
      </c>
      <c r="P382" s="2">
        <v>6.4975000000000005</v>
      </c>
      <c r="Q382" s="2">
        <v>0</v>
      </c>
      <c r="R382">
        <v>3</v>
      </c>
      <c r="S382" s="98"/>
      <c r="T382" s="98"/>
    </row>
    <row r="383" spans="1:20" x14ac:dyDescent="0.25">
      <c r="A383" t="s">
        <v>707</v>
      </c>
      <c r="B383" t="s">
        <v>749</v>
      </c>
      <c r="C383" t="s">
        <v>1</v>
      </c>
      <c r="D383" t="s">
        <v>0</v>
      </c>
      <c r="E383">
        <v>3956</v>
      </c>
      <c r="F383" t="s">
        <v>661</v>
      </c>
      <c r="G383" t="s">
        <v>662</v>
      </c>
      <c r="H383" s="2">
        <v>0</v>
      </c>
      <c r="I383" s="2">
        <v>0</v>
      </c>
      <c r="J383" s="2">
        <v>0</v>
      </c>
      <c r="K383" s="2">
        <v>2.2599999999999998</v>
      </c>
      <c r="L383" s="2">
        <v>0</v>
      </c>
      <c r="M383" s="2">
        <v>0</v>
      </c>
      <c r="N383" s="2">
        <v>0</v>
      </c>
      <c r="O383" s="2">
        <v>0.29380000000000001</v>
      </c>
      <c r="P383" s="2">
        <v>2.5537999999999998</v>
      </c>
      <c r="Q383" s="2">
        <v>0</v>
      </c>
      <c r="R383">
        <v>3</v>
      </c>
      <c r="S383" s="98"/>
      <c r="T383" s="98"/>
    </row>
    <row r="384" spans="1:20" x14ac:dyDescent="0.25">
      <c r="A384" t="s">
        <v>707</v>
      </c>
      <c r="B384" t="s">
        <v>749</v>
      </c>
      <c r="C384" t="s">
        <v>1</v>
      </c>
      <c r="D384" t="s">
        <v>0</v>
      </c>
      <c r="E384">
        <v>2330051</v>
      </c>
      <c r="F384" t="s">
        <v>131</v>
      </c>
      <c r="G384" t="s">
        <v>88</v>
      </c>
      <c r="H384" s="2">
        <v>0</v>
      </c>
      <c r="I384" s="2">
        <v>0</v>
      </c>
      <c r="J384" s="2">
        <v>0</v>
      </c>
      <c r="K384" s="2">
        <v>420.34</v>
      </c>
      <c r="L384" s="2">
        <v>0</v>
      </c>
      <c r="M384" s="2">
        <v>0</v>
      </c>
      <c r="N384" s="2">
        <v>0</v>
      </c>
      <c r="O384" s="2">
        <v>54.644199999999998</v>
      </c>
      <c r="P384" s="2">
        <v>474.98419999999999</v>
      </c>
      <c r="Q384" s="2">
        <v>0</v>
      </c>
      <c r="R384">
        <v>3</v>
      </c>
      <c r="S384" s="98"/>
      <c r="T384" s="98"/>
    </row>
    <row r="385" spans="1:20" x14ac:dyDescent="0.25">
      <c r="A385" t="s">
        <v>707</v>
      </c>
      <c r="B385" t="s">
        <v>749</v>
      </c>
      <c r="C385" t="s">
        <v>1</v>
      </c>
      <c r="D385" t="s">
        <v>0</v>
      </c>
      <c r="E385">
        <v>2722546</v>
      </c>
      <c r="F385" t="s">
        <v>131</v>
      </c>
      <c r="G385" t="s">
        <v>88</v>
      </c>
      <c r="H385" s="2">
        <v>0</v>
      </c>
      <c r="I385" s="2">
        <v>0</v>
      </c>
      <c r="J385" s="2">
        <v>0</v>
      </c>
      <c r="K385" s="2">
        <v>153.05000000000001</v>
      </c>
      <c r="L385" s="2">
        <v>0</v>
      </c>
      <c r="M385" s="2">
        <v>0</v>
      </c>
      <c r="N385" s="2">
        <v>0</v>
      </c>
      <c r="O385" s="2">
        <v>19.896500000000003</v>
      </c>
      <c r="P385" s="2">
        <v>172.94650000000001</v>
      </c>
      <c r="Q385" s="2">
        <v>0</v>
      </c>
      <c r="R385">
        <v>3</v>
      </c>
      <c r="S385" s="98"/>
      <c r="T385" s="98"/>
    </row>
    <row r="386" spans="1:20" x14ac:dyDescent="0.25">
      <c r="A386" t="s">
        <v>707</v>
      </c>
      <c r="B386" t="s">
        <v>749</v>
      </c>
      <c r="C386" t="s">
        <v>1</v>
      </c>
      <c r="D386" t="s">
        <v>0</v>
      </c>
      <c r="E386">
        <v>2315</v>
      </c>
      <c r="F386" t="s">
        <v>725</v>
      </c>
      <c r="G386" t="s">
        <v>726</v>
      </c>
      <c r="H386" s="2">
        <v>0</v>
      </c>
      <c r="I386" s="2">
        <v>0</v>
      </c>
      <c r="J386" s="2">
        <v>0</v>
      </c>
      <c r="K386" s="2">
        <v>33.85</v>
      </c>
      <c r="L386" s="2">
        <v>0</v>
      </c>
      <c r="M386" s="2">
        <v>0</v>
      </c>
      <c r="N386" s="2">
        <v>0</v>
      </c>
      <c r="O386" s="2">
        <v>4.4005000000000001</v>
      </c>
      <c r="P386" s="2">
        <v>38.250500000000002</v>
      </c>
      <c r="Q386" s="2">
        <v>0</v>
      </c>
      <c r="R386">
        <v>3</v>
      </c>
      <c r="S386" s="98"/>
      <c r="T386" s="98"/>
    </row>
    <row r="387" spans="1:20" x14ac:dyDescent="0.25">
      <c r="A387" t="s">
        <v>707</v>
      </c>
      <c r="B387" t="s">
        <v>755</v>
      </c>
      <c r="C387" t="s">
        <v>1</v>
      </c>
      <c r="D387" t="s">
        <v>0</v>
      </c>
      <c r="E387">
        <v>2311</v>
      </c>
      <c r="F387" t="s">
        <v>725</v>
      </c>
      <c r="G387" t="s">
        <v>726</v>
      </c>
      <c r="H387" s="2">
        <v>0</v>
      </c>
      <c r="I387" s="2">
        <v>0</v>
      </c>
      <c r="J387" s="2">
        <v>0</v>
      </c>
      <c r="K387" s="2">
        <v>21.02</v>
      </c>
      <c r="L387" s="2">
        <v>0</v>
      </c>
      <c r="M387" s="2">
        <v>0</v>
      </c>
      <c r="N387" s="2">
        <v>0</v>
      </c>
      <c r="O387" s="2">
        <v>2.7326000000000001</v>
      </c>
      <c r="P387" s="2">
        <v>23.752600000000001</v>
      </c>
      <c r="Q387" s="2">
        <v>0</v>
      </c>
      <c r="R387">
        <v>3</v>
      </c>
      <c r="S387" s="98"/>
      <c r="T387" s="98"/>
    </row>
    <row r="388" spans="1:20" x14ac:dyDescent="0.25">
      <c r="A388" t="s">
        <v>706</v>
      </c>
      <c r="B388" t="s">
        <v>742</v>
      </c>
      <c r="C388" t="s">
        <v>1</v>
      </c>
      <c r="D388" t="s">
        <v>0</v>
      </c>
      <c r="E388">
        <v>3382</v>
      </c>
      <c r="F388" t="s">
        <v>661</v>
      </c>
      <c r="G388" t="s">
        <v>662</v>
      </c>
      <c r="H388" s="2">
        <v>0</v>
      </c>
      <c r="I388" s="2">
        <v>0</v>
      </c>
      <c r="J388" s="2">
        <v>0</v>
      </c>
      <c r="K388" s="2">
        <v>26.42</v>
      </c>
      <c r="L388" s="2">
        <v>0</v>
      </c>
      <c r="M388" s="2">
        <v>0</v>
      </c>
      <c r="N388" s="2">
        <v>0</v>
      </c>
      <c r="O388" s="2">
        <v>3.4346000000000005</v>
      </c>
      <c r="P388" s="2">
        <v>29.854600000000001</v>
      </c>
      <c r="Q388" s="2">
        <v>0</v>
      </c>
      <c r="R388">
        <v>3</v>
      </c>
      <c r="S388" s="98"/>
      <c r="T388" s="98"/>
    </row>
    <row r="389" spans="1:20" x14ac:dyDescent="0.25">
      <c r="A389" t="s">
        <v>706</v>
      </c>
      <c r="B389" t="s">
        <v>742</v>
      </c>
      <c r="C389" t="s">
        <v>1</v>
      </c>
      <c r="D389" t="s">
        <v>0</v>
      </c>
      <c r="E389">
        <v>3400</v>
      </c>
      <c r="F389" t="s">
        <v>661</v>
      </c>
      <c r="G389" t="s">
        <v>662</v>
      </c>
      <c r="H389" s="2">
        <v>0</v>
      </c>
      <c r="I389" s="2">
        <v>0</v>
      </c>
      <c r="J389" s="2">
        <v>0</v>
      </c>
      <c r="K389" s="2">
        <v>130.38999999999999</v>
      </c>
      <c r="L389" s="2">
        <v>0</v>
      </c>
      <c r="M389" s="2">
        <v>0</v>
      </c>
      <c r="N389" s="2">
        <v>0</v>
      </c>
      <c r="O389" s="2">
        <v>16.950699999999998</v>
      </c>
      <c r="P389" s="2">
        <v>147.34069999999997</v>
      </c>
      <c r="Q389" s="2">
        <v>0</v>
      </c>
      <c r="R389">
        <v>3</v>
      </c>
      <c r="S389" s="98"/>
      <c r="T389" s="98"/>
    </row>
    <row r="390" spans="1:20" x14ac:dyDescent="0.25">
      <c r="A390" t="s">
        <v>706</v>
      </c>
      <c r="B390" t="s">
        <v>742</v>
      </c>
      <c r="C390" t="s">
        <v>1</v>
      </c>
      <c r="D390" t="s">
        <v>0</v>
      </c>
      <c r="E390">
        <v>3401</v>
      </c>
      <c r="F390" t="s">
        <v>661</v>
      </c>
      <c r="G390" t="s">
        <v>662</v>
      </c>
      <c r="H390" s="2">
        <v>0</v>
      </c>
      <c r="I390" s="2">
        <v>0</v>
      </c>
      <c r="J390" s="2">
        <v>0</v>
      </c>
      <c r="K390" s="2">
        <v>3.84</v>
      </c>
      <c r="L390" s="2">
        <v>0</v>
      </c>
      <c r="M390" s="2">
        <v>0</v>
      </c>
      <c r="N390" s="2">
        <v>0</v>
      </c>
      <c r="O390" s="2">
        <v>0.49919999999999998</v>
      </c>
      <c r="P390" s="2">
        <v>4.3391999999999999</v>
      </c>
      <c r="Q390" s="2">
        <v>0</v>
      </c>
      <c r="R390">
        <v>3</v>
      </c>
      <c r="S390" s="98"/>
      <c r="T390" s="98"/>
    </row>
    <row r="391" spans="1:20" x14ac:dyDescent="0.25">
      <c r="A391" t="s">
        <v>706</v>
      </c>
      <c r="B391" t="s">
        <v>739</v>
      </c>
      <c r="C391" t="s">
        <v>1</v>
      </c>
      <c r="D391" t="s">
        <v>0</v>
      </c>
      <c r="E391">
        <v>3404</v>
      </c>
      <c r="F391" t="s">
        <v>661</v>
      </c>
      <c r="G391" t="s">
        <v>662</v>
      </c>
      <c r="H391" s="2">
        <v>0</v>
      </c>
      <c r="I391" s="2">
        <v>0</v>
      </c>
      <c r="J391" s="2">
        <v>0</v>
      </c>
      <c r="K391" s="2">
        <v>136.77000000000001</v>
      </c>
      <c r="L391" s="2">
        <v>0</v>
      </c>
      <c r="M391" s="2">
        <v>0</v>
      </c>
      <c r="N391" s="2">
        <v>0</v>
      </c>
      <c r="O391" s="2">
        <v>17.780100000000001</v>
      </c>
      <c r="P391" s="2">
        <v>154.55010000000001</v>
      </c>
      <c r="Q391" s="2">
        <v>0</v>
      </c>
      <c r="R391">
        <v>3</v>
      </c>
      <c r="S391" s="98"/>
      <c r="T391" s="98"/>
    </row>
    <row r="392" spans="1:20" x14ac:dyDescent="0.25">
      <c r="A392" t="s">
        <v>706</v>
      </c>
      <c r="B392" t="s">
        <v>739</v>
      </c>
      <c r="C392" t="s">
        <v>1</v>
      </c>
      <c r="D392" t="s">
        <v>0</v>
      </c>
      <c r="E392">
        <v>3405</v>
      </c>
      <c r="F392" t="s">
        <v>661</v>
      </c>
      <c r="G392" t="s">
        <v>662</v>
      </c>
      <c r="H392" s="2">
        <v>0</v>
      </c>
      <c r="I392" s="2">
        <v>0</v>
      </c>
      <c r="J392" s="2">
        <v>0</v>
      </c>
      <c r="K392" s="2">
        <v>7.12</v>
      </c>
      <c r="L392" s="2">
        <v>0</v>
      </c>
      <c r="M392" s="2">
        <v>0</v>
      </c>
      <c r="N392" s="2">
        <v>0</v>
      </c>
      <c r="O392" s="2">
        <v>0.92560000000000009</v>
      </c>
      <c r="P392" s="2">
        <v>8.0456000000000003</v>
      </c>
      <c r="Q392" s="2">
        <v>0</v>
      </c>
      <c r="R392">
        <v>3</v>
      </c>
      <c r="S392" s="98"/>
      <c r="T392" s="98"/>
    </row>
    <row r="393" spans="1:20" x14ac:dyDescent="0.25">
      <c r="A393" t="s">
        <v>706</v>
      </c>
      <c r="B393" t="s">
        <v>739</v>
      </c>
      <c r="C393" t="s">
        <v>1</v>
      </c>
      <c r="D393" t="s">
        <v>0</v>
      </c>
      <c r="E393">
        <v>45413</v>
      </c>
      <c r="F393" t="s">
        <v>740</v>
      </c>
      <c r="G393" t="s">
        <v>741</v>
      </c>
      <c r="H393" s="2">
        <v>1.53</v>
      </c>
      <c r="I393" s="2">
        <v>0</v>
      </c>
      <c r="J393" s="2">
        <v>0</v>
      </c>
      <c r="K393" s="2">
        <v>16.350000000000001</v>
      </c>
      <c r="L393" s="2">
        <v>0</v>
      </c>
      <c r="M393" s="2">
        <v>0</v>
      </c>
      <c r="N393" s="2">
        <v>0</v>
      </c>
      <c r="O393" s="2">
        <v>2.1255000000000002</v>
      </c>
      <c r="P393" s="2">
        <v>20.005500000000001</v>
      </c>
      <c r="Q393" s="2">
        <v>0</v>
      </c>
      <c r="R393">
        <v>3</v>
      </c>
      <c r="S393" s="98"/>
      <c r="T393" s="98"/>
    </row>
    <row r="394" spans="1:20" x14ac:dyDescent="0.25">
      <c r="A394" t="s">
        <v>706</v>
      </c>
      <c r="B394" t="s">
        <v>739</v>
      </c>
      <c r="C394" t="s">
        <v>1</v>
      </c>
      <c r="D394" t="s">
        <v>0</v>
      </c>
      <c r="E394">
        <v>706</v>
      </c>
      <c r="F394" t="s">
        <v>575</v>
      </c>
      <c r="G394" t="s">
        <v>576</v>
      </c>
      <c r="H394" s="2">
        <v>0</v>
      </c>
      <c r="I394" s="2">
        <v>0</v>
      </c>
      <c r="J394" s="2">
        <v>0</v>
      </c>
      <c r="K394" s="2">
        <v>287.68</v>
      </c>
      <c r="L394" s="2">
        <v>0</v>
      </c>
      <c r="M394" s="2">
        <v>0</v>
      </c>
      <c r="N394" s="2">
        <v>0</v>
      </c>
      <c r="O394" s="2">
        <v>37.398400000000002</v>
      </c>
      <c r="P394" s="2">
        <v>325.07839999999999</v>
      </c>
      <c r="Q394" s="2">
        <v>0</v>
      </c>
      <c r="R394">
        <v>3</v>
      </c>
      <c r="S394" s="98"/>
      <c r="T394" s="98"/>
    </row>
    <row r="395" spans="1:20" x14ac:dyDescent="0.25">
      <c r="A395" t="s">
        <v>706</v>
      </c>
      <c r="B395" t="s">
        <v>721</v>
      </c>
      <c r="C395" t="s">
        <v>1</v>
      </c>
      <c r="D395" t="s">
        <v>0</v>
      </c>
      <c r="E395">
        <v>3424</v>
      </c>
      <c r="F395" t="s">
        <v>661</v>
      </c>
      <c r="G395" t="s">
        <v>662</v>
      </c>
      <c r="H395" s="2">
        <v>0</v>
      </c>
      <c r="I395" s="2">
        <v>0</v>
      </c>
      <c r="J395" s="2">
        <v>0</v>
      </c>
      <c r="K395" s="2">
        <v>130.22</v>
      </c>
      <c r="L395" s="2">
        <v>0</v>
      </c>
      <c r="M395" s="2">
        <v>0</v>
      </c>
      <c r="N395" s="2">
        <v>0</v>
      </c>
      <c r="O395" s="2">
        <v>16.928599999999999</v>
      </c>
      <c r="P395" s="2">
        <v>147.14859999999999</v>
      </c>
      <c r="Q395" s="2">
        <v>0</v>
      </c>
      <c r="R395">
        <v>3</v>
      </c>
      <c r="S395" s="98"/>
      <c r="T395" s="98"/>
    </row>
    <row r="396" spans="1:20" x14ac:dyDescent="0.25">
      <c r="A396" t="s">
        <v>706</v>
      </c>
      <c r="B396" t="s">
        <v>721</v>
      </c>
      <c r="C396" t="s">
        <v>1</v>
      </c>
      <c r="D396" t="s">
        <v>0</v>
      </c>
      <c r="E396">
        <v>3440</v>
      </c>
      <c r="F396" t="s">
        <v>661</v>
      </c>
      <c r="G396" t="s">
        <v>662</v>
      </c>
      <c r="H396" s="2">
        <v>0</v>
      </c>
      <c r="I396" s="2">
        <v>0</v>
      </c>
      <c r="J396" s="2">
        <v>0</v>
      </c>
      <c r="K396" s="2">
        <v>3.89</v>
      </c>
      <c r="L396" s="2">
        <v>0</v>
      </c>
      <c r="M396" s="2">
        <v>0</v>
      </c>
      <c r="N396" s="2">
        <v>0</v>
      </c>
      <c r="O396" s="2">
        <v>0.50570000000000004</v>
      </c>
      <c r="P396" s="2">
        <v>4.3956999999999997</v>
      </c>
      <c r="Q396" s="2">
        <v>0</v>
      </c>
      <c r="R396">
        <v>3</v>
      </c>
      <c r="S396" s="98"/>
      <c r="T396" s="98"/>
    </row>
    <row r="397" spans="1:20" x14ac:dyDescent="0.25">
      <c r="A397" t="s">
        <v>706</v>
      </c>
      <c r="B397" t="s">
        <v>721</v>
      </c>
      <c r="C397" t="s">
        <v>1</v>
      </c>
      <c r="D397" t="s">
        <v>0</v>
      </c>
      <c r="E397">
        <v>685563</v>
      </c>
      <c r="F397" t="s">
        <v>670</v>
      </c>
      <c r="G397" t="s">
        <v>255</v>
      </c>
      <c r="H397" s="2">
        <v>0.71</v>
      </c>
      <c r="I397" s="2">
        <v>0</v>
      </c>
      <c r="J397" s="2">
        <v>0</v>
      </c>
      <c r="K397" s="2">
        <v>8.2200000000000006</v>
      </c>
      <c r="L397" s="2">
        <v>0</v>
      </c>
      <c r="M397" s="2">
        <v>0</v>
      </c>
      <c r="N397" s="2">
        <v>0</v>
      </c>
      <c r="O397" s="2">
        <v>1.0686000000000002</v>
      </c>
      <c r="P397" s="2">
        <v>9.9985999999999997</v>
      </c>
      <c r="Q397" s="2">
        <v>0</v>
      </c>
      <c r="R397">
        <v>3</v>
      </c>
      <c r="S397" s="98"/>
      <c r="T397" s="98"/>
    </row>
    <row r="398" spans="1:20" x14ac:dyDescent="0.25">
      <c r="A398" t="s">
        <v>706</v>
      </c>
      <c r="B398" t="s">
        <v>722</v>
      </c>
      <c r="C398" t="s">
        <v>1</v>
      </c>
      <c r="D398" t="s">
        <v>0</v>
      </c>
      <c r="E398">
        <v>3444</v>
      </c>
      <c r="F398" t="s">
        <v>661</v>
      </c>
      <c r="G398" t="s">
        <v>662</v>
      </c>
      <c r="H398" s="2">
        <v>0</v>
      </c>
      <c r="I398" s="2">
        <v>0</v>
      </c>
      <c r="J398" s="2">
        <v>0</v>
      </c>
      <c r="K398" s="2">
        <v>26.59</v>
      </c>
      <c r="L398" s="2">
        <v>0</v>
      </c>
      <c r="M398" s="2">
        <v>0</v>
      </c>
      <c r="N398" s="2">
        <v>0</v>
      </c>
      <c r="O398" s="2">
        <v>3.4567000000000001</v>
      </c>
      <c r="P398" s="2">
        <v>30.046700000000001</v>
      </c>
      <c r="Q398" s="2">
        <v>0</v>
      </c>
      <c r="R398">
        <v>3</v>
      </c>
      <c r="S398" s="98"/>
      <c r="T398" s="98"/>
    </row>
    <row r="399" spans="1:20" x14ac:dyDescent="0.25">
      <c r="A399" t="s">
        <v>706</v>
      </c>
      <c r="B399" t="s">
        <v>738</v>
      </c>
      <c r="C399" t="s">
        <v>1</v>
      </c>
      <c r="D399" t="s">
        <v>0</v>
      </c>
      <c r="E399">
        <v>2479960</v>
      </c>
      <c r="F399" t="s">
        <v>131</v>
      </c>
      <c r="G399" t="s">
        <v>88</v>
      </c>
      <c r="H399" s="2">
        <v>0</v>
      </c>
      <c r="I399" s="2">
        <v>0</v>
      </c>
      <c r="J399" s="2">
        <v>0</v>
      </c>
      <c r="K399" s="2">
        <v>35</v>
      </c>
      <c r="L399" s="2">
        <v>0</v>
      </c>
      <c r="M399" s="2">
        <v>0</v>
      </c>
      <c r="N399" s="2">
        <v>0</v>
      </c>
      <c r="O399" s="2">
        <v>4.55</v>
      </c>
      <c r="P399" s="2">
        <v>39.549999999999997</v>
      </c>
      <c r="Q399" s="2">
        <v>0</v>
      </c>
      <c r="R399">
        <v>3</v>
      </c>
      <c r="S399" s="98"/>
      <c r="T399" s="98"/>
    </row>
    <row r="400" spans="1:20" x14ac:dyDescent="0.25">
      <c r="A400" t="s">
        <v>706</v>
      </c>
      <c r="B400" t="s">
        <v>738</v>
      </c>
      <c r="C400" t="s">
        <v>1</v>
      </c>
      <c r="D400" t="s">
        <v>0</v>
      </c>
      <c r="E400">
        <v>2562076</v>
      </c>
      <c r="F400" t="s">
        <v>131</v>
      </c>
      <c r="G400" t="s">
        <v>88</v>
      </c>
      <c r="H400" s="2">
        <v>0</v>
      </c>
      <c r="I400" s="2">
        <v>0</v>
      </c>
      <c r="J400" s="2">
        <v>0</v>
      </c>
      <c r="K400" s="2">
        <v>35.35</v>
      </c>
      <c r="L400" s="2">
        <v>0</v>
      </c>
      <c r="M400" s="2">
        <v>0</v>
      </c>
      <c r="N400" s="2">
        <v>0</v>
      </c>
      <c r="O400" s="2">
        <v>4.5955000000000004</v>
      </c>
      <c r="P400" s="2">
        <v>39.945500000000003</v>
      </c>
      <c r="Q400" s="2">
        <v>0</v>
      </c>
      <c r="R400">
        <v>3</v>
      </c>
      <c r="S400" s="98"/>
      <c r="T400" s="98"/>
    </row>
    <row r="401" spans="1:20" x14ac:dyDescent="0.25">
      <c r="A401" t="s">
        <v>706</v>
      </c>
      <c r="B401" t="s">
        <v>738</v>
      </c>
      <c r="C401" t="s">
        <v>1</v>
      </c>
      <c r="D401" t="s">
        <v>0</v>
      </c>
      <c r="E401">
        <v>3472</v>
      </c>
      <c r="F401" t="s">
        <v>661</v>
      </c>
      <c r="G401" t="s">
        <v>662</v>
      </c>
      <c r="H401" s="2">
        <v>0</v>
      </c>
      <c r="I401" s="2">
        <v>0</v>
      </c>
      <c r="J401" s="2">
        <v>0</v>
      </c>
      <c r="K401" s="2">
        <v>2.12</v>
      </c>
      <c r="L401" s="2">
        <v>0</v>
      </c>
      <c r="M401" s="2">
        <v>0</v>
      </c>
      <c r="N401" s="2">
        <v>0</v>
      </c>
      <c r="O401" s="2">
        <v>0.27560000000000001</v>
      </c>
      <c r="P401" s="2">
        <v>2.3956</v>
      </c>
      <c r="Q401" s="2">
        <v>0</v>
      </c>
      <c r="R401">
        <v>3</v>
      </c>
      <c r="S401" s="98"/>
      <c r="T401" s="98"/>
    </row>
    <row r="402" spans="1:20" x14ac:dyDescent="0.25">
      <c r="A402" t="s">
        <v>706</v>
      </c>
      <c r="B402" t="s">
        <v>716</v>
      </c>
      <c r="C402" t="s">
        <v>1</v>
      </c>
      <c r="D402" t="s">
        <v>0</v>
      </c>
      <c r="E402">
        <v>3501</v>
      </c>
      <c r="F402" t="s">
        <v>661</v>
      </c>
      <c r="G402" t="s">
        <v>662</v>
      </c>
      <c r="H402" s="2">
        <v>0</v>
      </c>
      <c r="I402" s="2">
        <v>0</v>
      </c>
      <c r="J402" s="2">
        <v>0</v>
      </c>
      <c r="K402" s="2">
        <v>13.89</v>
      </c>
      <c r="L402" s="2">
        <v>0</v>
      </c>
      <c r="M402" s="2">
        <v>0</v>
      </c>
      <c r="N402" s="2">
        <v>0</v>
      </c>
      <c r="O402" s="2">
        <v>1.8057000000000001</v>
      </c>
      <c r="P402" s="2">
        <v>15.6957</v>
      </c>
      <c r="Q402" s="2">
        <v>0</v>
      </c>
      <c r="R402">
        <v>3</v>
      </c>
      <c r="S402" s="98"/>
      <c r="T402" s="98"/>
    </row>
    <row r="403" spans="1:20" x14ac:dyDescent="0.25">
      <c r="A403" t="s">
        <v>706</v>
      </c>
      <c r="B403" t="s">
        <v>716</v>
      </c>
      <c r="C403" t="s">
        <v>1</v>
      </c>
      <c r="D403" t="s">
        <v>0</v>
      </c>
      <c r="E403">
        <v>69023</v>
      </c>
      <c r="F403" t="s">
        <v>670</v>
      </c>
      <c r="G403" t="s">
        <v>255</v>
      </c>
      <c r="H403" s="2">
        <v>1.5</v>
      </c>
      <c r="I403" s="2">
        <v>0</v>
      </c>
      <c r="J403" s="2">
        <v>0</v>
      </c>
      <c r="K403" s="2">
        <v>16.37</v>
      </c>
      <c r="L403" s="2">
        <v>0</v>
      </c>
      <c r="M403" s="2">
        <v>0</v>
      </c>
      <c r="N403" s="2">
        <v>0</v>
      </c>
      <c r="O403" s="2">
        <v>2.1281000000000003</v>
      </c>
      <c r="P403" s="2">
        <v>19.998100000000001</v>
      </c>
      <c r="Q403" s="2">
        <v>0</v>
      </c>
      <c r="R403">
        <v>3</v>
      </c>
      <c r="S403" s="98"/>
      <c r="T403" s="98"/>
    </row>
    <row r="404" spans="1:20" x14ac:dyDescent="0.25">
      <c r="A404" t="s">
        <v>706</v>
      </c>
      <c r="B404" t="s">
        <v>737</v>
      </c>
      <c r="C404" t="s">
        <v>1</v>
      </c>
      <c r="D404" t="s">
        <v>0</v>
      </c>
      <c r="E404">
        <v>3559</v>
      </c>
      <c r="F404" t="s">
        <v>661</v>
      </c>
      <c r="G404" t="s">
        <v>662</v>
      </c>
      <c r="H404" s="2">
        <v>0</v>
      </c>
      <c r="I404" s="2">
        <v>0</v>
      </c>
      <c r="J404" s="2">
        <v>0</v>
      </c>
      <c r="K404" s="2">
        <v>9.1199999999999992</v>
      </c>
      <c r="L404" s="2">
        <v>0</v>
      </c>
      <c r="M404" s="2">
        <v>0</v>
      </c>
      <c r="N404" s="2">
        <v>0</v>
      </c>
      <c r="O404" s="2">
        <v>1.1856</v>
      </c>
      <c r="P404" s="2">
        <v>10.305599999999998</v>
      </c>
      <c r="Q404" s="2">
        <v>0</v>
      </c>
      <c r="R404">
        <v>3</v>
      </c>
      <c r="S404" s="98"/>
      <c r="T404" s="98"/>
    </row>
    <row r="405" spans="1:20" x14ac:dyDescent="0.25">
      <c r="A405" t="s">
        <v>706</v>
      </c>
      <c r="B405" t="s">
        <v>736</v>
      </c>
      <c r="C405" t="s">
        <v>1</v>
      </c>
      <c r="D405" t="s">
        <v>0</v>
      </c>
      <c r="E405">
        <v>3560</v>
      </c>
      <c r="F405" t="s">
        <v>661</v>
      </c>
      <c r="G405" t="s">
        <v>662</v>
      </c>
      <c r="H405" s="2">
        <v>0</v>
      </c>
      <c r="I405" s="2">
        <v>0</v>
      </c>
      <c r="J405" s="2">
        <v>0</v>
      </c>
      <c r="K405" s="2">
        <v>10.4</v>
      </c>
      <c r="L405" s="2">
        <v>0</v>
      </c>
      <c r="M405" s="2">
        <v>0</v>
      </c>
      <c r="N405" s="2">
        <v>0</v>
      </c>
      <c r="O405" s="2">
        <v>1.3520000000000001</v>
      </c>
      <c r="P405" s="2">
        <v>11.752000000000001</v>
      </c>
      <c r="Q405" s="2">
        <v>0</v>
      </c>
      <c r="R405">
        <v>3</v>
      </c>
      <c r="S405" s="98"/>
      <c r="T405" s="98"/>
    </row>
    <row r="406" spans="1:20" x14ac:dyDescent="0.25">
      <c r="A406" t="s">
        <v>706</v>
      </c>
      <c r="B406" t="s">
        <v>736</v>
      </c>
      <c r="C406" t="s">
        <v>1</v>
      </c>
      <c r="D406" t="s">
        <v>0</v>
      </c>
      <c r="E406">
        <v>1761210</v>
      </c>
      <c r="F406" t="s">
        <v>131</v>
      </c>
      <c r="G406" t="s">
        <v>88</v>
      </c>
      <c r="H406" s="2">
        <v>0</v>
      </c>
      <c r="I406" s="2">
        <v>0</v>
      </c>
      <c r="J406" s="2">
        <v>0</v>
      </c>
      <c r="K406" s="2">
        <v>11.99</v>
      </c>
      <c r="L406" s="2">
        <v>0</v>
      </c>
      <c r="M406" s="2">
        <v>0</v>
      </c>
      <c r="N406" s="2">
        <v>0</v>
      </c>
      <c r="O406" s="2">
        <v>1.5587</v>
      </c>
      <c r="P406" s="2">
        <v>13.5487</v>
      </c>
      <c r="Q406" s="2">
        <v>0</v>
      </c>
      <c r="R406">
        <v>3</v>
      </c>
      <c r="S406" s="98"/>
      <c r="T406" s="98"/>
    </row>
    <row r="407" spans="1:20" x14ac:dyDescent="0.25">
      <c r="A407" t="s">
        <v>706</v>
      </c>
      <c r="B407" t="s">
        <v>736</v>
      </c>
      <c r="C407" t="s">
        <v>1</v>
      </c>
      <c r="D407" t="s">
        <v>0</v>
      </c>
      <c r="E407">
        <v>1908296</v>
      </c>
      <c r="F407" t="s">
        <v>131</v>
      </c>
      <c r="G407" t="s">
        <v>88</v>
      </c>
      <c r="H407" s="2">
        <v>0</v>
      </c>
      <c r="I407" s="2">
        <v>0</v>
      </c>
      <c r="J407" s="2">
        <v>0</v>
      </c>
      <c r="K407" s="2">
        <v>4.6399999999999997</v>
      </c>
      <c r="L407" s="2">
        <v>0</v>
      </c>
      <c r="M407" s="2">
        <v>0</v>
      </c>
      <c r="N407" s="2">
        <v>0</v>
      </c>
      <c r="O407" s="2">
        <v>0.60319999999999996</v>
      </c>
      <c r="P407" s="2">
        <v>5.2431999999999999</v>
      </c>
      <c r="Q407" s="2">
        <v>0</v>
      </c>
      <c r="R407">
        <v>3</v>
      </c>
      <c r="S407" s="98"/>
      <c r="T407" s="98"/>
    </row>
    <row r="408" spans="1:20" x14ac:dyDescent="0.25">
      <c r="A408" t="s">
        <v>706</v>
      </c>
      <c r="B408" t="s">
        <v>736</v>
      </c>
      <c r="C408" t="s">
        <v>1</v>
      </c>
      <c r="D408" t="s">
        <v>0</v>
      </c>
      <c r="E408">
        <v>1908316</v>
      </c>
      <c r="F408" t="s">
        <v>131</v>
      </c>
      <c r="G408" t="s">
        <v>88</v>
      </c>
      <c r="H408" s="2">
        <v>0</v>
      </c>
      <c r="I408" s="2">
        <v>0</v>
      </c>
      <c r="J408" s="2">
        <v>0</v>
      </c>
      <c r="K408" s="2">
        <v>4.6399999999999997</v>
      </c>
      <c r="L408" s="2">
        <v>0</v>
      </c>
      <c r="M408" s="2">
        <v>0</v>
      </c>
      <c r="N408" s="2">
        <v>0</v>
      </c>
      <c r="O408" s="2">
        <v>0.60319999999999996</v>
      </c>
      <c r="P408" s="2">
        <v>5.2431999999999999</v>
      </c>
      <c r="Q408" s="2">
        <v>0</v>
      </c>
      <c r="R408">
        <v>3</v>
      </c>
      <c r="S408" s="98"/>
      <c r="T408" s="98"/>
    </row>
    <row r="409" spans="1:20" x14ac:dyDescent="0.25">
      <c r="A409" t="s">
        <v>706</v>
      </c>
      <c r="B409" t="s">
        <v>735</v>
      </c>
      <c r="C409" t="s">
        <v>1</v>
      </c>
      <c r="D409" t="s">
        <v>0</v>
      </c>
      <c r="E409">
        <v>2485979</v>
      </c>
      <c r="F409" t="s">
        <v>131</v>
      </c>
      <c r="G409" t="s">
        <v>88</v>
      </c>
      <c r="H409" s="2">
        <v>0</v>
      </c>
      <c r="I409" s="2">
        <v>0</v>
      </c>
      <c r="J409" s="2">
        <v>0</v>
      </c>
      <c r="K409" s="2">
        <v>66.489999999999995</v>
      </c>
      <c r="L409" s="2">
        <v>0</v>
      </c>
      <c r="M409" s="2">
        <v>0</v>
      </c>
      <c r="N409" s="2">
        <v>0</v>
      </c>
      <c r="O409" s="2">
        <v>8.6436999999999991</v>
      </c>
      <c r="P409" s="2">
        <v>75.13369999999999</v>
      </c>
      <c r="Q409" s="2">
        <v>0</v>
      </c>
      <c r="R409">
        <v>3</v>
      </c>
      <c r="S409" s="98"/>
      <c r="T409" s="98"/>
    </row>
    <row r="410" spans="1:20" x14ac:dyDescent="0.25">
      <c r="A410" t="s">
        <v>706</v>
      </c>
      <c r="B410" t="s">
        <v>724</v>
      </c>
      <c r="C410" t="s">
        <v>1</v>
      </c>
      <c r="D410" t="s">
        <v>0</v>
      </c>
      <c r="E410">
        <v>358658</v>
      </c>
      <c r="F410" t="s">
        <v>406</v>
      </c>
      <c r="G410" t="s">
        <v>96</v>
      </c>
      <c r="H410" s="2">
        <v>0</v>
      </c>
      <c r="I410" s="2">
        <v>0</v>
      </c>
      <c r="J410" s="2">
        <v>0</v>
      </c>
      <c r="K410" s="2">
        <v>143.72</v>
      </c>
      <c r="L410" s="2">
        <v>0</v>
      </c>
      <c r="M410" s="2">
        <v>0</v>
      </c>
      <c r="N410" s="2">
        <v>0</v>
      </c>
      <c r="O410" s="2">
        <v>18.683600000000002</v>
      </c>
      <c r="P410" s="2">
        <v>162.40360000000001</v>
      </c>
      <c r="Q410" s="2">
        <v>0</v>
      </c>
      <c r="R410">
        <v>3</v>
      </c>
      <c r="S410" s="98"/>
      <c r="T410" s="98"/>
    </row>
    <row r="411" spans="1:20" x14ac:dyDescent="0.25">
      <c r="A411" t="s">
        <v>706</v>
      </c>
      <c r="B411" t="s">
        <v>734</v>
      </c>
      <c r="C411" t="s">
        <v>1</v>
      </c>
      <c r="D411" t="s">
        <v>0</v>
      </c>
      <c r="E411">
        <v>861070</v>
      </c>
      <c r="F411" t="s">
        <v>661</v>
      </c>
      <c r="G411" t="s">
        <v>662</v>
      </c>
      <c r="H411" s="2">
        <v>1.44</v>
      </c>
      <c r="I411" s="2">
        <v>0</v>
      </c>
      <c r="J411" s="2">
        <v>0</v>
      </c>
      <c r="K411" s="2">
        <v>16.43</v>
      </c>
      <c r="L411" s="2">
        <v>0</v>
      </c>
      <c r="M411" s="2">
        <v>0</v>
      </c>
      <c r="N411" s="2">
        <v>0</v>
      </c>
      <c r="O411" s="2">
        <v>2.1358999999999999</v>
      </c>
      <c r="P411" s="2">
        <v>20.0059</v>
      </c>
      <c r="Q411" s="2">
        <v>0</v>
      </c>
      <c r="R411">
        <v>3</v>
      </c>
      <c r="S411" s="98"/>
      <c r="T411" s="98"/>
    </row>
    <row r="412" spans="1:20" x14ac:dyDescent="0.25">
      <c r="A412" t="s">
        <v>706</v>
      </c>
      <c r="B412" t="s">
        <v>717</v>
      </c>
      <c r="C412" t="s">
        <v>1</v>
      </c>
      <c r="D412" t="s">
        <v>0</v>
      </c>
      <c r="E412">
        <v>3625</v>
      </c>
      <c r="F412" t="s">
        <v>661</v>
      </c>
      <c r="G412" t="s">
        <v>662</v>
      </c>
      <c r="H412" s="2">
        <v>0</v>
      </c>
      <c r="I412" s="2">
        <v>0</v>
      </c>
      <c r="J412" s="2">
        <v>0</v>
      </c>
      <c r="K412" s="2">
        <v>8.58</v>
      </c>
      <c r="L412" s="2">
        <v>0</v>
      </c>
      <c r="M412" s="2">
        <v>0</v>
      </c>
      <c r="N412" s="2">
        <v>0</v>
      </c>
      <c r="O412" s="2">
        <v>1.1153999999999999</v>
      </c>
      <c r="P412" s="2">
        <v>9.6953999999999994</v>
      </c>
      <c r="Q412" s="2">
        <v>0</v>
      </c>
      <c r="R412">
        <v>3</v>
      </c>
      <c r="S412" s="98"/>
      <c r="T412" s="98"/>
    </row>
    <row r="413" spans="1:20" x14ac:dyDescent="0.25">
      <c r="A413" t="s">
        <v>706</v>
      </c>
      <c r="B413" t="s">
        <v>717</v>
      </c>
      <c r="C413" t="s">
        <v>1</v>
      </c>
      <c r="D413" t="s">
        <v>0</v>
      </c>
      <c r="E413">
        <v>3653</v>
      </c>
      <c r="F413" t="s">
        <v>661</v>
      </c>
      <c r="G413" t="s">
        <v>662</v>
      </c>
      <c r="H413" s="2">
        <v>0</v>
      </c>
      <c r="I413" s="2">
        <v>0</v>
      </c>
      <c r="J413" s="2">
        <v>0</v>
      </c>
      <c r="K413" s="2">
        <v>3.85</v>
      </c>
      <c r="L413" s="2">
        <v>0</v>
      </c>
      <c r="M413" s="2">
        <v>0</v>
      </c>
      <c r="N413" s="2">
        <v>0</v>
      </c>
      <c r="O413" s="2">
        <v>0.50050000000000006</v>
      </c>
      <c r="P413" s="2">
        <v>4.3505000000000003</v>
      </c>
      <c r="Q413" s="2">
        <v>0</v>
      </c>
      <c r="R413">
        <v>3</v>
      </c>
      <c r="S413" s="98"/>
      <c r="T413" s="98"/>
    </row>
    <row r="414" spans="1:20" x14ac:dyDescent="0.25">
      <c r="A414" t="s">
        <v>706</v>
      </c>
      <c r="B414" t="s">
        <v>718</v>
      </c>
      <c r="C414" t="s">
        <v>1</v>
      </c>
      <c r="D414" t="s">
        <v>0</v>
      </c>
      <c r="E414">
        <v>3688</v>
      </c>
      <c r="F414" t="s">
        <v>661</v>
      </c>
      <c r="G414" t="s">
        <v>662</v>
      </c>
      <c r="H414" s="2">
        <v>0</v>
      </c>
      <c r="I414" s="2">
        <v>0</v>
      </c>
      <c r="J414" s="2">
        <v>0</v>
      </c>
      <c r="K414" s="2">
        <v>11.95</v>
      </c>
      <c r="L414" s="2">
        <v>0</v>
      </c>
      <c r="M414" s="2">
        <v>0</v>
      </c>
      <c r="N414" s="2">
        <v>0</v>
      </c>
      <c r="O414" s="2">
        <v>1.5534999999999999</v>
      </c>
      <c r="P414" s="2">
        <v>13.503499999999999</v>
      </c>
      <c r="Q414" s="2">
        <v>0</v>
      </c>
      <c r="R414">
        <v>3</v>
      </c>
      <c r="S414" s="98"/>
      <c r="T414" s="98"/>
    </row>
    <row r="415" spans="1:20" x14ac:dyDescent="0.25">
      <c r="A415" t="s">
        <v>706</v>
      </c>
      <c r="B415" t="s">
        <v>718</v>
      </c>
      <c r="C415" t="s">
        <v>1</v>
      </c>
      <c r="D415" t="s">
        <v>0</v>
      </c>
      <c r="E415">
        <v>3695</v>
      </c>
      <c r="F415" t="s">
        <v>661</v>
      </c>
      <c r="G415" t="s">
        <v>662</v>
      </c>
      <c r="H415" s="2">
        <v>0</v>
      </c>
      <c r="I415" s="2">
        <v>0</v>
      </c>
      <c r="J415" s="2">
        <v>0</v>
      </c>
      <c r="K415" s="2">
        <v>20.58</v>
      </c>
      <c r="L415" s="2">
        <v>0</v>
      </c>
      <c r="M415" s="2">
        <v>0</v>
      </c>
      <c r="N415" s="2">
        <v>0</v>
      </c>
      <c r="O415" s="2">
        <v>2.6753999999999998</v>
      </c>
      <c r="P415" s="2">
        <v>23.255399999999998</v>
      </c>
      <c r="Q415" s="2">
        <v>0</v>
      </c>
      <c r="R415">
        <v>3</v>
      </c>
      <c r="S415" s="98"/>
      <c r="T415" s="98"/>
    </row>
    <row r="416" spans="1:20" x14ac:dyDescent="0.25">
      <c r="A416" t="s">
        <v>706</v>
      </c>
      <c r="B416" t="s">
        <v>718</v>
      </c>
      <c r="C416" t="s">
        <v>1</v>
      </c>
      <c r="D416" t="s">
        <v>0</v>
      </c>
      <c r="E416">
        <v>3699</v>
      </c>
      <c r="F416" t="s">
        <v>661</v>
      </c>
      <c r="G416" t="s">
        <v>662</v>
      </c>
      <c r="H416" s="2">
        <v>0</v>
      </c>
      <c r="I416" s="2">
        <v>0</v>
      </c>
      <c r="J416" s="2">
        <v>0</v>
      </c>
      <c r="K416" s="2">
        <v>62.45</v>
      </c>
      <c r="L416" s="2">
        <v>0</v>
      </c>
      <c r="M416" s="2">
        <v>0</v>
      </c>
      <c r="N416" s="2">
        <v>0</v>
      </c>
      <c r="O416" s="2">
        <v>8.1185000000000009</v>
      </c>
      <c r="P416" s="2">
        <v>70.5685</v>
      </c>
      <c r="Q416" s="2">
        <v>0</v>
      </c>
      <c r="R416">
        <v>3</v>
      </c>
      <c r="S416" s="98"/>
      <c r="T416" s="98"/>
    </row>
    <row r="417" spans="1:20" x14ac:dyDescent="0.25">
      <c r="A417" t="s">
        <v>706</v>
      </c>
      <c r="B417" t="s">
        <v>718</v>
      </c>
      <c r="C417" t="s">
        <v>1</v>
      </c>
      <c r="D417" t="s">
        <v>0</v>
      </c>
      <c r="E417">
        <v>3700</v>
      </c>
      <c r="F417" t="s">
        <v>661</v>
      </c>
      <c r="G417" t="s">
        <v>662</v>
      </c>
      <c r="H417" s="2">
        <v>0</v>
      </c>
      <c r="I417" s="2">
        <v>0</v>
      </c>
      <c r="J417" s="2">
        <v>0</v>
      </c>
      <c r="K417" s="2">
        <v>0.8</v>
      </c>
      <c r="L417" s="2">
        <v>0</v>
      </c>
      <c r="M417" s="2">
        <v>0</v>
      </c>
      <c r="N417" s="2">
        <v>0</v>
      </c>
      <c r="O417" s="2">
        <v>0.10400000000000001</v>
      </c>
      <c r="P417" s="2">
        <v>0.90400000000000003</v>
      </c>
      <c r="Q417" s="2">
        <v>0</v>
      </c>
      <c r="R417">
        <v>3</v>
      </c>
      <c r="S417" s="98"/>
      <c r="T417" s="98"/>
    </row>
    <row r="418" spans="1:20" x14ac:dyDescent="0.25">
      <c r="A418" t="s">
        <v>706</v>
      </c>
      <c r="B418" t="s">
        <v>718</v>
      </c>
      <c r="C418" t="s">
        <v>1</v>
      </c>
      <c r="D418" t="s">
        <v>0</v>
      </c>
      <c r="E418">
        <v>2726327</v>
      </c>
      <c r="F418" t="s">
        <v>131</v>
      </c>
      <c r="G418" t="s">
        <v>88</v>
      </c>
      <c r="H418" s="2">
        <v>0</v>
      </c>
      <c r="I418" s="2">
        <v>0</v>
      </c>
      <c r="J418" s="2">
        <v>0</v>
      </c>
      <c r="K418" s="2">
        <v>499.42</v>
      </c>
      <c r="L418" s="2">
        <v>0</v>
      </c>
      <c r="M418" s="2">
        <v>0</v>
      </c>
      <c r="N418" s="2">
        <v>0</v>
      </c>
      <c r="O418" s="2">
        <v>64.924599999999998</v>
      </c>
      <c r="P418" s="2">
        <v>564.34460000000001</v>
      </c>
      <c r="Q418" s="2">
        <v>0</v>
      </c>
      <c r="R418">
        <v>3</v>
      </c>
      <c r="S418" s="98"/>
      <c r="T418" s="98"/>
    </row>
    <row r="419" spans="1:20" x14ac:dyDescent="0.25">
      <c r="A419" t="s">
        <v>706</v>
      </c>
      <c r="B419" t="s">
        <v>733</v>
      </c>
      <c r="C419" t="s">
        <v>1</v>
      </c>
      <c r="D419" t="s">
        <v>0</v>
      </c>
      <c r="E419">
        <v>3715</v>
      </c>
      <c r="F419" t="s">
        <v>661</v>
      </c>
      <c r="G419" t="s">
        <v>662</v>
      </c>
      <c r="H419" s="2">
        <v>0</v>
      </c>
      <c r="I419" s="2">
        <v>0</v>
      </c>
      <c r="J419" s="2">
        <v>0</v>
      </c>
      <c r="K419" s="2">
        <v>36.86</v>
      </c>
      <c r="L419" s="2">
        <v>0</v>
      </c>
      <c r="M419" s="2">
        <v>0</v>
      </c>
      <c r="N419" s="2">
        <v>0</v>
      </c>
      <c r="O419" s="2">
        <v>4.7918000000000003</v>
      </c>
      <c r="P419" s="2">
        <v>41.651800000000001</v>
      </c>
      <c r="Q419" s="2">
        <v>0</v>
      </c>
      <c r="R419">
        <v>3</v>
      </c>
      <c r="S419" s="98"/>
      <c r="T419" s="98"/>
    </row>
    <row r="420" spans="1:20" x14ac:dyDescent="0.25">
      <c r="A420" t="s">
        <v>706</v>
      </c>
      <c r="B420" t="s">
        <v>733</v>
      </c>
      <c r="C420" t="s">
        <v>1</v>
      </c>
      <c r="D420" t="s">
        <v>0</v>
      </c>
      <c r="E420">
        <v>3716</v>
      </c>
      <c r="F420" t="s">
        <v>661</v>
      </c>
      <c r="G420" t="s">
        <v>662</v>
      </c>
      <c r="H420" s="2">
        <v>0</v>
      </c>
      <c r="I420" s="2">
        <v>0</v>
      </c>
      <c r="J420" s="2">
        <v>0</v>
      </c>
      <c r="K420" s="2">
        <v>31.5</v>
      </c>
      <c r="L420" s="2">
        <v>0</v>
      </c>
      <c r="M420" s="2">
        <v>0</v>
      </c>
      <c r="N420" s="2">
        <v>0</v>
      </c>
      <c r="O420" s="2">
        <v>4.0949999999999998</v>
      </c>
      <c r="P420" s="2">
        <v>35.594999999999999</v>
      </c>
      <c r="Q420" s="2">
        <v>0</v>
      </c>
      <c r="R420">
        <v>3</v>
      </c>
      <c r="S420" s="98"/>
      <c r="T420" s="98"/>
    </row>
    <row r="421" spans="1:20" x14ac:dyDescent="0.25">
      <c r="A421" t="s">
        <v>706</v>
      </c>
      <c r="B421" t="s">
        <v>733</v>
      </c>
      <c r="C421" t="s">
        <v>1</v>
      </c>
      <c r="D421" t="s">
        <v>0</v>
      </c>
      <c r="E421">
        <v>3717</v>
      </c>
      <c r="F421" t="s">
        <v>661</v>
      </c>
      <c r="G421" t="s">
        <v>662</v>
      </c>
      <c r="H421" s="2">
        <v>0</v>
      </c>
      <c r="I421" s="2">
        <v>0</v>
      </c>
      <c r="J421" s="2">
        <v>0</v>
      </c>
      <c r="K421" s="2">
        <v>5.04</v>
      </c>
      <c r="L421" s="2">
        <v>0</v>
      </c>
      <c r="M421" s="2">
        <v>0</v>
      </c>
      <c r="N421" s="2">
        <v>0</v>
      </c>
      <c r="O421" s="2">
        <v>0.6552</v>
      </c>
      <c r="P421" s="2">
        <v>5.6951999999999998</v>
      </c>
      <c r="Q421" s="2">
        <v>0</v>
      </c>
      <c r="R421">
        <v>3</v>
      </c>
      <c r="S421" s="98"/>
      <c r="T421" s="98"/>
    </row>
    <row r="422" spans="1:20" x14ac:dyDescent="0.25">
      <c r="A422" t="s">
        <v>706</v>
      </c>
      <c r="B422" t="s">
        <v>733</v>
      </c>
      <c r="C422" t="s">
        <v>1</v>
      </c>
      <c r="D422" t="s">
        <v>0</v>
      </c>
      <c r="E422">
        <v>2726390</v>
      </c>
      <c r="F422" t="s">
        <v>131</v>
      </c>
      <c r="G422" t="s">
        <v>88</v>
      </c>
      <c r="H422" s="2">
        <v>0</v>
      </c>
      <c r="I422" s="2">
        <v>0</v>
      </c>
      <c r="J422" s="2">
        <v>0</v>
      </c>
      <c r="K422" s="2">
        <v>9.07</v>
      </c>
      <c r="L422" s="2">
        <v>0</v>
      </c>
      <c r="M422" s="2">
        <v>0</v>
      </c>
      <c r="N422" s="2">
        <v>0</v>
      </c>
      <c r="O422" s="2">
        <v>1.1791</v>
      </c>
      <c r="P422" s="2">
        <v>10.2491</v>
      </c>
      <c r="Q422" s="2">
        <v>0</v>
      </c>
      <c r="R422">
        <v>3</v>
      </c>
      <c r="S422" s="98"/>
      <c r="T422" s="98"/>
    </row>
    <row r="423" spans="1:20" x14ac:dyDescent="0.25">
      <c r="A423" t="s">
        <v>706</v>
      </c>
      <c r="B423" t="s">
        <v>733</v>
      </c>
      <c r="C423" t="s">
        <v>1</v>
      </c>
      <c r="D423" t="s">
        <v>0</v>
      </c>
      <c r="E423">
        <v>2726652</v>
      </c>
      <c r="F423" t="s">
        <v>131</v>
      </c>
      <c r="G423" t="s">
        <v>88</v>
      </c>
      <c r="H423" s="2">
        <v>0</v>
      </c>
      <c r="I423" s="2">
        <v>0</v>
      </c>
      <c r="J423" s="2">
        <v>0</v>
      </c>
      <c r="K423" s="2">
        <v>1.33</v>
      </c>
      <c r="L423" s="2">
        <v>0</v>
      </c>
      <c r="M423" s="2">
        <v>0</v>
      </c>
      <c r="N423" s="2">
        <v>0</v>
      </c>
      <c r="O423" s="2">
        <v>0.17290000000000003</v>
      </c>
      <c r="P423" s="2">
        <v>1.5029000000000001</v>
      </c>
      <c r="Q423" s="2">
        <v>0</v>
      </c>
      <c r="R423">
        <v>3</v>
      </c>
      <c r="S423" s="98"/>
      <c r="T423" s="98"/>
    </row>
    <row r="424" spans="1:20" x14ac:dyDescent="0.25">
      <c r="A424" t="s">
        <v>706</v>
      </c>
      <c r="B424" t="s">
        <v>732</v>
      </c>
      <c r="C424" t="s">
        <v>1</v>
      </c>
      <c r="D424" t="s">
        <v>0</v>
      </c>
      <c r="E424">
        <v>9003</v>
      </c>
      <c r="F424" t="s">
        <v>392</v>
      </c>
      <c r="G424" t="s">
        <v>393</v>
      </c>
      <c r="H424" s="2">
        <v>0</v>
      </c>
      <c r="I424" s="2">
        <v>0</v>
      </c>
      <c r="J424" s="2">
        <v>0</v>
      </c>
      <c r="K424" s="2">
        <v>890</v>
      </c>
      <c r="L424" s="2">
        <v>0</v>
      </c>
      <c r="M424" s="2">
        <v>0</v>
      </c>
      <c r="N424" s="2">
        <v>0</v>
      </c>
      <c r="O424" s="2">
        <v>115.7</v>
      </c>
      <c r="P424" s="2">
        <v>1005.7</v>
      </c>
      <c r="Q424" s="2">
        <v>0</v>
      </c>
      <c r="R424">
        <v>3</v>
      </c>
      <c r="S424" s="98"/>
      <c r="T424" s="98"/>
    </row>
    <row r="425" spans="1:20" x14ac:dyDescent="0.25">
      <c r="A425" t="s">
        <v>706</v>
      </c>
      <c r="B425" t="s">
        <v>731</v>
      </c>
      <c r="C425" t="s">
        <v>1</v>
      </c>
      <c r="D425" t="s">
        <v>0</v>
      </c>
      <c r="E425">
        <v>2484635</v>
      </c>
      <c r="F425" t="s">
        <v>131</v>
      </c>
      <c r="G425" t="s">
        <v>88</v>
      </c>
      <c r="H425" s="2">
        <v>0</v>
      </c>
      <c r="I425" s="2">
        <v>0</v>
      </c>
      <c r="J425" s="2">
        <v>0</v>
      </c>
      <c r="K425" s="2">
        <v>39.82</v>
      </c>
      <c r="L425" s="2">
        <v>0</v>
      </c>
      <c r="M425" s="2">
        <v>0</v>
      </c>
      <c r="N425" s="2">
        <v>0</v>
      </c>
      <c r="O425" s="2">
        <v>5.1766000000000005</v>
      </c>
      <c r="P425" s="2">
        <v>44.996600000000001</v>
      </c>
      <c r="Q425" s="2">
        <v>0</v>
      </c>
      <c r="R425">
        <v>3</v>
      </c>
      <c r="S425" s="98"/>
      <c r="T425" s="98"/>
    </row>
    <row r="426" spans="1:20" x14ac:dyDescent="0.25">
      <c r="A426" t="s">
        <v>706</v>
      </c>
      <c r="B426" t="s">
        <v>731</v>
      </c>
      <c r="C426" t="s">
        <v>1</v>
      </c>
      <c r="D426" t="s">
        <v>0</v>
      </c>
      <c r="E426">
        <v>2721328</v>
      </c>
      <c r="F426" t="s">
        <v>131</v>
      </c>
      <c r="G426" t="s">
        <v>88</v>
      </c>
      <c r="H426" s="2">
        <v>0</v>
      </c>
      <c r="I426" s="2">
        <v>0</v>
      </c>
      <c r="J426" s="2">
        <v>0</v>
      </c>
      <c r="K426" s="2">
        <v>94.44</v>
      </c>
      <c r="L426" s="2">
        <v>0</v>
      </c>
      <c r="M426" s="2">
        <v>0</v>
      </c>
      <c r="N426" s="2">
        <v>0</v>
      </c>
      <c r="O426" s="2">
        <v>12.277200000000001</v>
      </c>
      <c r="P426" s="2">
        <v>106.71719999999999</v>
      </c>
      <c r="Q426" s="2">
        <v>0</v>
      </c>
      <c r="R426">
        <v>3</v>
      </c>
      <c r="S426" s="98"/>
      <c r="T426" s="98"/>
    </row>
    <row r="427" spans="1:20" x14ac:dyDescent="0.25">
      <c r="A427" t="s">
        <v>706</v>
      </c>
      <c r="B427" t="s">
        <v>731</v>
      </c>
      <c r="C427" t="s">
        <v>1</v>
      </c>
      <c r="D427" t="s">
        <v>0</v>
      </c>
      <c r="E427">
        <v>2721363</v>
      </c>
      <c r="F427" t="s">
        <v>131</v>
      </c>
      <c r="G427" t="s">
        <v>88</v>
      </c>
      <c r="H427" s="2">
        <v>0</v>
      </c>
      <c r="I427" s="2">
        <v>0</v>
      </c>
      <c r="J427" s="2">
        <v>0</v>
      </c>
      <c r="K427" s="2">
        <v>97.79</v>
      </c>
      <c r="L427" s="2">
        <v>0</v>
      </c>
      <c r="M427" s="2">
        <v>0</v>
      </c>
      <c r="N427" s="2">
        <v>0</v>
      </c>
      <c r="O427" s="2">
        <v>12.712700000000002</v>
      </c>
      <c r="P427" s="2">
        <v>110.5027</v>
      </c>
      <c r="Q427" s="2">
        <v>0</v>
      </c>
      <c r="R427">
        <v>3</v>
      </c>
      <c r="S427" s="98"/>
      <c r="T427" s="98"/>
    </row>
    <row r="428" spans="1:20" x14ac:dyDescent="0.25">
      <c r="A428" t="s">
        <v>706</v>
      </c>
      <c r="B428" t="s">
        <v>731</v>
      </c>
      <c r="C428" t="s">
        <v>1</v>
      </c>
      <c r="D428" t="s">
        <v>0</v>
      </c>
      <c r="E428">
        <v>3752</v>
      </c>
      <c r="F428" t="s">
        <v>661</v>
      </c>
      <c r="G428" t="s">
        <v>662</v>
      </c>
      <c r="H428" s="2">
        <v>0</v>
      </c>
      <c r="I428" s="2">
        <v>0</v>
      </c>
      <c r="J428" s="2">
        <v>0</v>
      </c>
      <c r="K428" s="2">
        <v>13.01</v>
      </c>
      <c r="L428" s="2">
        <v>0</v>
      </c>
      <c r="M428" s="2">
        <v>0</v>
      </c>
      <c r="N428" s="2">
        <v>0</v>
      </c>
      <c r="O428" s="2">
        <v>1.6913</v>
      </c>
      <c r="P428" s="2">
        <v>14.7013</v>
      </c>
      <c r="Q428" s="2">
        <v>0</v>
      </c>
      <c r="R428">
        <v>3</v>
      </c>
      <c r="S428" s="98"/>
      <c r="T428" s="98"/>
    </row>
    <row r="429" spans="1:20" x14ac:dyDescent="0.25">
      <c r="A429" t="s">
        <v>706</v>
      </c>
      <c r="B429" t="s">
        <v>719</v>
      </c>
      <c r="C429" t="s">
        <v>1</v>
      </c>
      <c r="D429" t="s">
        <v>0</v>
      </c>
      <c r="E429">
        <v>3754</v>
      </c>
      <c r="F429" t="s">
        <v>661</v>
      </c>
      <c r="G429" t="s">
        <v>662</v>
      </c>
      <c r="H429" s="2">
        <v>0</v>
      </c>
      <c r="I429" s="2">
        <v>0</v>
      </c>
      <c r="J429" s="2">
        <v>0</v>
      </c>
      <c r="K429" s="2">
        <v>18.41</v>
      </c>
      <c r="L429" s="2">
        <v>0</v>
      </c>
      <c r="M429" s="2">
        <v>0</v>
      </c>
      <c r="N429" s="2">
        <v>0</v>
      </c>
      <c r="O429" s="2">
        <v>2.3933</v>
      </c>
      <c r="P429" s="2">
        <v>20.8033</v>
      </c>
      <c r="Q429" s="2">
        <v>0</v>
      </c>
      <c r="R429">
        <v>3</v>
      </c>
      <c r="S429" s="98"/>
      <c r="T429" s="98"/>
    </row>
    <row r="430" spans="1:20" x14ac:dyDescent="0.25">
      <c r="A430" t="s">
        <v>706</v>
      </c>
      <c r="B430" t="s">
        <v>719</v>
      </c>
      <c r="C430" t="s">
        <v>1</v>
      </c>
      <c r="D430" t="s">
        <v>0</v>
      </c>
      <c r="E430">
        <v>3756</v>
      </c>
      <c r="F430" t="s">
        <v>661</v>
      </c>
      <c r="G430" t="s">
        <v>662</v>
      </c>
      <c r="H430" s="2">
        <v>0</v>
      </c>
      <c r="I430" s="2">
        <v>0</v>
      </c>
      <c r="J430" s="2">
        <v>0</v>
      </c>
      <c r="K430" s="2">
        <v>7.3</v>
      </c>
      <c r="L430" s="2">
        <v>0</v>
      </c>
      <c r="M430" s="2">
        <v>0</v>
      </c>
      <c r="N430" s="2">
        <v>0</v>
      </c>
      <c r="O430" s="2">
        <v>0.94899999999999995</v>
      </c>
      <c r="P430" s="2">
        <v>8.2490000000000006</v>
      </c>
      <c r="Q430" s="2">
        <v>0</v>
      </c>
      <c r="R430">
        <v>3</v>
      </c>
      <c r="S430" s="98"/>
      <c r="T430" s="98"/>
    </row>
    <row r="431" spans="1:20" x14ac:dyDescent="0.25">
      <c r="A431" t="s">
        <v>706</v>
      </c>
      <c r="B431" t="s">
        <v>730</v>
      </c>
      <c r="C431" t="s">
        <v>1</v>
      </c>
      <c r="D431" t="s">
        <v>0</v>
      </c>
      <c r="E431">
        <v>2286</v>
      </c>
      <c r="F431" t="s">
        <v>725</v>
      </c>
      <c r="G431" t="s">
        <v>726</v>
      </c>
      <c r="H431" s="2">
        <v>0</v>
      </c>
      <c r="I431" s="2">
        <v>0</v>
      </c>
      <c r="J431" s="2">
        <v>0</v>
      </c>
      <c r="K431" s="2">
        <v>18.579999999999998</v>
      </c>
      <c r="L431" s="2">
        <v>0</v>
      </c>
      <c r="M431" s="2">
        <v>0</v>
      </c>
      <c r="N431" s="2">
        <v>0</v>
      </c>
      <c r="O431" s="2">
        <v>2.4154</v>
      </c>
      <c r="P431" s="2">
        <v>20.995399999999997</v>
      </c>
      <c r="Q431" s="2">
        <v>0</v>
      </c>
      <c r="R431">
        <v>3</v>
      </c>
      <c r="S431" s="98"/>
      <c r="T431" s="98"/>
    </row>
    <row r="432" spans="1:20" x14ac:dyDescent="0.25">
      <c r="A432" t="s">
        <v>706</v>
      </c>
      <c r="B432" t="s">
        <v>729</v>
      </c>
      <c r="C432" t="s">
        <v>1</v>
      </c>
      <c r="D432" t="s">
        <v>0</v>
      </c>
      <c r="E432">
        <v>2290</v>
      </c>
      <c r="F432" t="s">
        <v>725</v>
      </c>
      <c r="G432" t="s">
        <v>726</v>
      </c>
      <c r="H432" s="2">
        <v>0</v>
      </c>
      <c r="I432" s="2">
        <v>0</v>
      </c>
      <c r="J432" s="2">
        <v>0</v>
      </c>
      <c r="K432" s="2">
        <v>53.81</v>
      </c>
      <c r="L432" s="2">
        <v>0</v>
      </c>
      <c r="M432" s="2">
        <v>0</v>
      </c>
      <c r="N432" s="2">
        <v>0</v>
      </c>
      <c r="O432" s="2">
        <v>6.9953000000000003</v>
      </c>
      <c r="P432" s="2">
        <v>60.805300000000003</v>
      </c>
      <c r="Q432" s="2">
        <v>0</v>
      </c>
      <c r="R432">
        <v>3</v>
      </c>
      <c r="S432" s="98"/>
      <c r="T432" s="98"/>
    </row>
    <row r="433" spans="1:20" x14ac:dyDescent="0.25">
      <c r="A433" t="s">
        <v>706</v>
      </c>
      <c r="B433" t="s">
        <v>729</v>
      </c>
      <c r="C433" t="s">
        <v>1</v>
      </c>
      <c r="D433" t="s">
        <v>0</v>
      </c>
      <c r="E433">
        <v>3793</v>
      </c>
      <c r="F433" t="s">
        <v>661</v>
      </c>
      <c r="G433" t="s">
        <v>662</v>
      </c>
      <c r="H433" s="2">
        <v>0</v>
      </c>
      <c r="I433" s="2">
        <v>0</v>
      </c>
      <c r="J433" s="2">
        <v>0</v>
      </c>
      <c r="K433" s="2">
        <v>82.35</v>
      </c>
      <c r="L433" s="2">
        <v>0</v>
      </c>
      <c r="M433" s="2">
        <v>0</v>
      </c>
      <c r="N433" s="2">
        <v>0</v>
      </c>
      <c r="O433" s="2">
        <v>10.705499999999999</v>
      </c>
      <c r="P433" s="2">
        <v>93.055499999999995</v>
      </c>
      <c r="Q433" s="2">
        <v>0</v>
      </c>
      <c r="R433">
        <v>3</v>
      </c>
      <c r="S433" s="98"/>
      <c r="T433" s="98"/>
    </row>
    <row r="434" spans="1:20" x14ac:dyDescent="0.25">
      <c r="A434" t="s">
        <v>706</v>
      </c>
      <c r="B434" t="s">
        <v>729</v>
      </c>
      <c r="C434" t="s">
        <v>1</v>
      </c>
      <c r="D434" t="s">
        <v>0</v>
      </c>
      <c r="E434">
        <v>3794</v>
      </c>
      <c r="F434" t="s">
        <v>661</v>
      </c>
      <c r="G434" t="s">
        <v>662</v>
      </c>
      <c r="H434" s="2">
        <v>0</v>
      </c>
      <c r="I434" s="2">
        <v>0</v>
      </c>
      <c r="J434" s="2">
        <v>0</v>
      </c>
      <c r="K434" s="2">
        <v>11.5</v>
      </c>
      <c r="L434" s="2">
        <v>0</v>
      </c>
      <c r="M434" s="2">
        <v>0</v>
      </c>
      <c r="N434" s="2">
        <v>0</v>
      </c>
      <c r="O434" s="2">
        <v>1.4950000000000001</v>
      </c>
      <c r="P434" s="2">
        <v>12.995000000000001</v>
      </c>
      <c r="Q434" s="2">
        <v>0</v>
      </c>
      <c r="R434">
        <v>3</v>
      </c>
      <c r="S434" s="98"/>
      <c r="T434" s="98"/>
    </row>
    <row r="435" spans="1:20" x14ac:dyDescent="0.25">
      <c r="A435" t="s">
        <v>706</v>
      </c>
      <c r="B435" t="s">
        <v>728</v>
      </c>
      <c r="C435" t="s">
        <v>1</v>
      </c>
      <c r="D435" t="s">
        <v>0</v>
      </c>
      <c r="E435">
        <v>3812</v>
      </c>
      <c r="F435" t="s">
        <v>661</v>
      </c>
      <c r="G435" t="s">
        <v>662</v>
      </c>
      <c r="H435" s="2">
        <v>0</v>
      </c>
      <c r="I435" s="2">
        <v>0</v>
      </c>
      <c r="J435" s="2">
        <v>0</v>
      </c>
      <c r="K435" s="2">
        <v>4.03</v>
      </c>
      <c r="L435" s="2">
        <v>0</v>
      </c>
      <c r="M435" s="2">
        <v>0</v>
      </c>
      <c r="N435" s="2">
        <v>0</v>
      </c>
      <c r="O435" s="2">
        <v>0.52390000000000003</v>
      </c>
      <c r="P435" s="2">
        <v>4.5539000000000005</v>
      </c>
      <c r="Q435" s="2">
        <v>0</v>
      </c>
      <c r="R435">
        <v>3</v>
      </c>
      <c r="S435" s="98"/>
      <c r="T435" s="98"/>
    </row>
    <row r="436" spans="1:20" x14ac:dyDescent="0.25">
      <c r="A436" t="s">
        <v>706</v>
      </c>
      <c r="B436" t="s">
        <v>727</v>
      </c>
      <c r="C436" t="s">
        <v>1</v>
      </c>
      <c r="D436" t="s">
        <v>0</v>
      </c>
      <c r="E436">
        <v>299</v>
      </c>
      <c r="F436" t="s">
        <v>725</v>
      </c>
      <c r="G436" t="s">
        <v>726</v>
      </c>
      <c r="H436" s="2">
        <v>0</v>
      </c>
      <c r="I436" s="2">
        <v>0</v>
      </c>
      <c r="J436" s="2">
        <v>0</v>
      </c>
      <c r="K436" s="2">
        <v>39.82</v>
      </c>
      <c r="L436" s="2">
        <v>0</v>
      </c>
      <c r="M436" s="2">
        <v>0</v>
      </c>
      <c r="N436" s="2">
        <v>0</v>
      </c>
      <c r="O436" s="2">
        <v>5.1766000000000005</v>
      </c>
      <c r="P436" s="2">
        <v>44.996600000000001</v>
      </c>
      <c r="Q436" s="2">
        <v>0</v>
      </c>
      <c r="R436">
        <v>3</v>
      </c>
      <c r="S436" s="98"/>
      <c r="T436" s="98"/>
    </row>
    <row r="437" spans="1:20" x14ac:dyDescent="0.25">
      <c r="A437" t="s">
        <v>706</v>
      </c>
      <c r="B437" t="s">
        <v>727</v>
      </c>
      <c r="C437" t="s">
        <v>1</v>
      </c>
      <c r="D437" t="s">
        <v>0</v>
      </c>
      <c r="E437">
        <v>618406</v>
      </c>
      <c r="F437" t="s">
        <v>406</v>
      </c>
      <c r="G437" t="s">
        <v>96</v>
      </c>
      <c r="H437" s="2">
        <v>0</v>
      </c>
      <c r="I437" s="2">
        <v>0</v>
      </c>
      <c r="J437" s="2">
        <v>0</v>
      </c>
      <c r="K437" s="2">
        <v>13.35</v>
      </c>
      <c r="L437" s="2">
        <v>0</v>
      </c>
      <c r="M437" s="2">
        <v>0</v>
      </c>
      <c r="N437" s="2">
        <v>0</v>
      </c>
      <c r="O437" s="2">
        <v>1.7355</v>
      </c>
      <c r="P437" s="2">
        <v>15.0855</v>
      </c>
      <c r="Q437" s="2">
        <v>0</v>
      </c>
      <c r="R437">
        <v>3</v>
      </c>
      <c r="S437" s="98"/>
      <c r="T437" s="98"/>
    </row>
    <row r="438" spans="1:20" x14ac:dyDescent="0.25">
      <c r="A438" t="s">
        <v>706</v>
      </c>
      <c r="B438" t="s">
        <v>720</v>
      </c>
      <c r="C438" t="s">
        <v>1</v>
      </c>
      <c r="D438" t="s">
        <v>0</v>
      </c>
      <c r="E438">
        <v>2304</v>
      </c>
      <c r="F438" t="s">
        <v>725</v>
      </c>
      <c r="G438" t="s">
        <v>726</v>
      </c>
      <c r="H438" s="2">
        <v>0</v>
      </c>
      <c r="I438" s="2">
        <v>0</v>
      </c>
      <c r="J438" s="2">
        <v>0</v>
      </c>
      <c r="K438" s="2">
        <v>143.81</v>
      </c>
      <c r="L438" s="2">
        <v>0</v>
      </c>
      <c r="M438" s="2">
        <v>0</v>
      </c>
      <c r="N438" s="2">
        <v>0</v>
      </c>
      <c r="O438" s="2">
        <v>18.6953</v>
      </c>
      <c r="P438" s="2">
        <v>162.50530000000001</v>
      </c>
      <c r="Q438" s="2">
        <v>0</v>
      </c>
      <c r="R438">
        <v>3</v>
      </c>
      <c r="S438" s="98"/>
      <c r="T438" s="98"/>
    </row>
    <row r="439" spans="1:20" x14ac:dyDescent="0.25">
      <c r="A439" t="s">
        <v>706</v>
      </c>
      <c r="B439" t="s">
        <v>720</v>
      </c>
      <c r="C439" t="s">
        <v>1</v>
      </c>
      <c r="D439" t="s">
        <v>0</v>
      </c>
      <c r="E439">
        <v>3901</v>
      </c>
      <c r="F439" t="s">
        <v>661</v>
      </c>
      <c r="G439" t="s">
        <v>662</v>
      </c>
      <c r="H439" s="2">
        <v>0</v>
      </c>
      <c r="I439" s="2">
        <v>0</v>
      </c>
      <c r="J439" s="2">
        <v>0</v>
      </c>
      <c r="K439" s="2">
        <v>36.81</v>
      </c>
      <c r="L439" s="2">
        <v>0</v>
      </c>
      <c r="M439" s="2">
        <v>0</v>
      </c>
      <c r="N439" s="2">
        <v>0</v>
      </c>
      <c r="O439" s="2">
        <v>4.7853000000000003</v>
      </c>
      <c r="P439" s="2">
        <v>41.595300000000002</v>
      </c>
      <c r="Q439" s="2">
        <v>0</v>
      </c>
      <c r="R439">
        <v>3</v>
      </c>
      <c r="S439" s="98"/>
      <c r="T439" s="98"/>
    </row>
    <row r="440" spans="1:20" x14ac:dyDescent="0.25">
      <c r="A440" t="s">
        <v>678</v>
      </c>
      <c r="B440" t="s">
        <v>705</v>
      </c>
      <c r="C440" t="s">
        <v>1</v>
      </c>
      <c r="D440" t="s">
        <v>0</v>
      </c>
      <c r="E440">
        <v>67768</v>
      </c>
      <c r="F440" t="s">
        <v>670</v>
      </c>
      <c r="G440" t="s">
        <v>255</v>
      </c>
      <c r="H440" s="2">
        <v>0.71</v>
      </c>
      <c r="I440" s="2">
        <v>0</v>
      </c>
      <c r="J440" s="2">
        <v>0</v>
      </c>
      <c r="K440" s="2">
        <v>8.2200000000000006</v>
      </c>
      <c r="L440" s="2">
        <v>0</v>
      </c>
      <c r="M440" s="2">
        <v>0</v>
      </c>
      <c r="N440" s="2">
        <v>0</v>
      </c>
      <c r="O440" s="2">
        <v>1.0686000000000002</v>
      </c>
      <c r="P440" s="2">
        <v>9.9985999999999997</v>
      </c>
      <c r="Q440" s="2">
        <v>0</v>
      </c>
      <c r="R440">
        <v>3</v>
      </c>
      <c r="S440" s="98"/>
      <c r="T440" s="98"/>
    </row>
    <row r="441" spans="1:20" x14ac:dyDescent="0.25">
      <c r="A441" t="s">
        <v>678</v>
      </c>
      <c r="B441" t="s">
        <v>704</v>
      </c>
      <c r="C441" t="s">
        <v>1</v>
      </c>
      <c r="D441" t="s">
        <v>0</v>
      </c>
      <c r="E441">
        <v>361112</v>
      </c>
      <c r="F441" t="s">
        <v>432</v>
      </c>
      <c r="G441" t="s">
        <v>433</v>
      </c>
      <c r="H441" s="2">
        <v>1.53</v>
      </c>
      <c r="I441" s="2">
        <v>0</v>
      </c>
      <c r="J441" s="2">
        <v>0</v>
      </c>
      <c r="K441" s="2">
        <v>16.350000000000001</v>
      </c>
      <c r="L441" s="2">
        <v>0</v>
      </c>
      <c r="M441" s="2">
        <v>0</v>
      </c>
      <c r="N441" s="2">
        <v>0</v>
      </c>
      <c r="O441" s="2">
        <v>2.1255000000000002</v>
      </c>
      <c r="P441" s="2">
        <v>20.005500000000001</v>
      </c>
      <c r="Q441" s="2">
        <v>0</v>
      </c>
      <c r="R441">
        <v>3</v>
      </c>
      <c r="S441" s="98"/>
      <c r="T441" s="98"/>
    </row>
    <row r="442" spans="1:20" x14ac:dyDescent="0.25">
      <c r="A442" t="s">
        <v>678</v>
      </c>
      <c r="B442" t="s">
        <v>703</v>
      </c>
      <c r="C442" t="s">
        <v>1</v>
      </c>
      <c r="D442" t="s">
        <v>0</v>
      </c>
      <c r="E442">
        <v>3331</v>
      </c>
      <c r="F442" t="s">
        <v>661</v>
      </c>
      <c r="G442" t="s">
        <v>662</v>
      </c>
      <c r="H442" s="2">
        <v>0</v>
      </c>
      <c r="I442" s="2">
        <v>0</v>
      </c>
      <c r="J442" s="2">
        <v>0</v>
      </c>
      <c r="K442" s="2">
        <v>2.38</v>
      </c>
      <c r="L442" s="2">
        <v>0</v>
      </c>
      <c r="M442" s="2">
        <v>0</v>
      </c>
      <c r="N442" s="2">
        <v>0</v>
      </c>
      <c r="O442" s="2">
        <v>0.30940000000000001</v>
      </c>
      <c r="P442" s="2">
        <v>2.6894</v>
      </c>
      <c r="Q442" s="2">
        <v>0</v>
      </c>
      <c r="R442">
        <v>3</v>
      </c>
      <c r="S442" s="98"/>
      <c r="T442" s="98"/>
    </row>
    <row r="443" spans="1:20" x14ac:dyDescent="0.25">
      <c r="A443" t="s">
        <v>678</v>
      </c>
      <c r="B443" t="s">
        <v>703</v>
      </c>
      <c r="C443" t="s">
        <v>1</v>
      </c>
      <c r="D443" t="s">
        <v>0</v>
      </c>
      <c r="E443">
        <v>3330</v>
      </c>
      <c r="F443" t="s">
        <v>661</v>
      </c>
      <c r="G443" t="s">
        <v>662</v>
      </c>
      <c r="H443" s="2">
        <v>0</v>
      </c>
      <c r="I443" s="2">
        <v>0</v>
      </c>
      <c r="J443" s="2">
        <v>0</v>
      </c>
      <c r="K443" s="2">
        <v>1.77</v>
      </c>
      <c r="L443" s="2">
        <v>0</v>
      </c>
      <c r="M443" s="2">
        <v>0</v>
      </c>
      <c r="N443" s="2">
        <v>0</v>
      </c>
      <c r="O443" s="2">
        <v>0.2301</v>
      </c>
      <c r="P443" s="2">
        <v>2.0001000000000002</v>
      </c>
      <c r="Q443" s="2">
        <v>0</v>
      </c>
      <c r="R443">
        <v>3</v>
      </c>
      <c r="S443" s="98"/>
      <c r="T443" s="98"/>
    </row>
    <row r="444" spans="1:20" x14ac:dyDescent="0.25">
      <c r="A444" t="s">
        <v>678</v>
      </c>
      <c r="B444" t="s">
        <v>703</v>
      </c>
      <c r="C444" t="s">
        <v>1</v>
      </c>
      <c r="D444" t="s">
        <v>0</v>
      </c>
      <c r="E444">
        <v>3329</v>
      </c>
      <c r="F444" t="s">
        <v>661</v>
      </c>
      <c r="G444" t="s">
        <v>662</v>
      </c>
      <c r="H444" s="2">
        <v>0</v>
      </c>
      <c r="I444" s="2">
        <v>0</v>
      </c>
      <c r="J444" s="2">
        <v>0</v>
      </c>
      <c r="K444" s="2">
        <v>178.22</v>
      </c>
      <c r="L444" s="2">
        <v>0</v>
      </c>
      <c r="M444" s="2">
        <v>0</v>
      </c>
      <c r="N444" s="2">
        <v>0</v>
      </c>
      <c r="O444" s="2">
        <v>23.168600000000001</v>
      </c>
      <c r="P444" s="2">
        <v>201.3886</v>
      </c>
      <c r="Q444" s="2">
        <v>0</v>
      </c>
      <c r="R444">
        <v>3</v>
      </c>
      <c r="S444" s="98"/>
      <c r="T444" s="98"/>
    </row>
    <row r="445" spans="1:20" x14ac:dyDescent="0.25">
      <c r="A445" t="s">
        <v>678</v>
      </c>
      <c r="B445" t="s">
        <v>703</v>
      </c>
      <c r="C445" t="s">
        <v>1</v>
      </c>
      <c r="D445" t="s">
        <v>0</v>
      </c>
      <c r="E445">
        <v>3322</v>
      </c>
      <c r="F445" t="s">
        <v>661</v>
      </c>
      <c r="G445" t="s">
        <v>662</v>
      </c>
      <c r="H445" s="2">
        <v>0</v>
      </c>
      <c r="I445" s="2">
        <v>0</v>
      </c>
      <c r="J445" s="2">
        <v>0</v>
      </c>
      <c r="K445" s="2">
        <v>6.9</v>
      </c>
      <c r="L445" s="2">
        <v>0</v>
      </c>
      <c r="M445" s="2">
        <v>0</v>
      </c>
      <c r="N445" s="2">
        <v>0</v>
      </c>
      <c r="O445" s="2">
        <v>0.89700000000000013</v>
      </c>
      <c r="P445" s="2">
        <v>7.7970000000000006</v>
      </c>
      <c r="Q445" s="2">
        <v>0</v>
      </c>
      <c r="R445">
        <v>3</v>
      </c>
      <c r="S445" s="98"/>
      <c r="T445" s="98"/>
    </row>
    <row r="446" spans="1:20" x14ac:dyDescent="0.25">
      <c r="A446" t="s">
        <v>678</v>
      </c>
      <c r="B446" t="s">
        <v>689</v>
      </c>
      <c r="C446" t="s">
        <v>1</v>
      </c>
      <c r="D446" t="s">
        <v>0</v>
      </c>
      <c r="E446">
        <v>3315</v>
      </c>
      <c r="F446" t="s">
        <v>661</v>
      </c>
      <c r="G446" t="s">
        <v>662</v>
      </c>
      <c r="H446" s="2">
        <v>0</v>
      </c>
      <c r="I446" s="2">
        <v>0</v>
      </c>
      <c r="J446" s="2">
        <v>0</v>
      </c>
      <c r="K446" s="2">
        <v>20.8</v>
      </c>
      <c r="L446" s="2">
        <v>0</v>
      </c>
      <c r="M446" s="2">
        <v>0</v>
      </c>
      <c r="N446" s="2">
        <v>0</v>
      </c>
      <c r="O446" s="2">
        <v>2.7040000000000002</v>
      </c>
      <c r="P446" s="2">
        <v>23.504000000000001</v>
      </c>
      <c r="Q446" s="2">
        <v>0</v>
      </c>
      <c r="R446">
        <v>3</v>
      </c>
      <c r="S446" s="98"/>
      <c r="T446" s="98"/>
    </row>
    <row r="447" spans="1:20" x14ac:dyDescent="0.25">
      <c r="A447" t="s">
        <v>678</v>
      </c>
      <c r="B447" t="s">
        <v>684</v>
      </c>
      <c r="C447" t="s">
        <v>1</v>
      </c>
      <c r="D447" t="s">
        <v>0</v>
      </c>
      <c r="E447">
        <v>3305</v>
      </c>
      <c r="F447" t="s">
        <v>661</v>
      </c>
      <c r="G447" t="s">
        <v>662</v>
      </c>
      <c r="H447" s="2">
        <v>0</v>
      </c>
      <c r="I447" s="2">
        <v>0</v>
      </c>
      <c r="J447" s="2">
        <v>0</v>
      </c>
      <c r="K447" s="2">
        <v>2.21</v>
      </c>
      <c r="L447" s="2">
        <v>0</v>
      </c>
      <c r="M447" s="2">
        <v>0</v>
      </c>
      <c r="N447" s="2">
        <v>0</v>
      </c>
      <c r="O447" s="2">
        <v>0.2873</v>
      </c>
      <c r="P447" s="2">
        <v>2.4973000000000001</v>
      </c>
      <c r="Q447" s="2">
        <v>0</v>
      </c>
      <c r="R447">
        <v>3</v>
      </c>
      <c r="S447" s="98"/>
      <c r="T447" s="98"/>
    </row>
    <row r="448" spans="1:20" x14ac:dyDescent="0.25">
      <c r="A448" t="s">
        <v>678</v>
      </c>
      <c r="B448" t="s">
        <v>684</v>
      </c>
      <c r="C448" t="s">
        <v>1</v>
      </c>
      <c r="D448" t="s">
        <v>0</v>
      </c>
      <c r="E448">
        <v>3304</v>
      </c>
      <c r="F448" t="s">
        <v>661</v>
      </c>
      <c r="G448" t="s">
        <v>662</v>
      </c>
      <c r="H448" s="2">
        <v>0</v>
      </c>
      <c r="I448" s="2">
        <v>0</v>
      </c>
      <c r="J448" s="2">
        <v>0</v>
      </c>
      <c r="K448" s="2">
        <v>24.73</v>
      </c>
      <c r="L448" s="2">
        <v>0</v>
      </c>
      <c r="M448" s="2">
        <v>0</v>
      </c>
      <c r="N448" s="2">
        <v>0</v>
      </c>
      <c r="O448" s="2">
        <v>3.2149000000000001</v>
      </c>
      <c r="P448" s="2">
        <v>27.944900000000001</v>
      </c>
      <c r="Q448" s="2">
        <v>0</v>
      </c>
      <c r="R448">
        <v>3</v>
      </c>
      <c r="S448" s="98"/>
      <c r="T448" s="98"/>
    </row>
    <row r="449" spans="1:20" x14ac:dyDescent="0.25">
      <c r="A449" t="s">
        <v>678</v>
      </c>
      <c r="B449" t="s">
        <v>684</v>
      </c>
      <c r="C449" t="s">
        <v>1</v>
      </c>
      <c r="D449" t="s">
        <v>0</v>
      </c>
      <c r="E449">
        <v>3303</v>
      </c>
      <c r="F449" t="s">
        <v>661</v>
      </c>
      <c r="G449" t="s">
        <v>662</v>
      </c>
      <c r="H449" s="2">
        <v>0</v>
      </c>
      <c r="I449" s="2">
        <v>0</v>
      </c>
      <c r="J449" s="2">
        <v>0</v>
      </c>
      <c r="K449" s="2">
        <v>16.59</v>
      </c>
      <c r="L449" s="2">
        <v>0</v>
      </c>
      <c r="M449" s="2">
        <v>0</v>
      </c>
      <c r="N449" s="2">
        <v>0</v>
      </c>
      <c r="O449" s="2">
        <v>2.1566999999999998</v>
      </c>
      <c r="P449" s="2">
        <v>18.746700000000001</v>
      </c>
      <c r="Q449" s="2">
        <v>0</v>
      </c>
      <c r="R449">
        <v>3</v>
      </c>
      <c r="S449" s="98"/>
      <c r="T449" s="98"/>
    </row>
    <row r="450" spans="1:20" x14ac:dyDescent="0.25">
      <c r="A450" t="s">
        <v>678</v>
      </c>
      <c r="B450" t="s">
        <v>702</v>
      </c>
      <c r="C450" t="s">
        <v>1</v>
      </c>
      <c r="D450" t="s">
        <v>0</v>
      </c>
      <c r="E450">
        <v>243422</v>
      </c>
      <c r="F450" t="s">
        <v>432</v>
      </c>
      <c r="G450" t="s">
        <v>433</v>
      </c>
      <c r="H450" s="2">
        <v>1.49</v>
      </c>
      <c r="I450" s="2">
        <v>0</v>
      </c>
      <c r="J450" s="2">
        <v>0</v>
      </c>
      <c r="K450" s="2">
        <v>16.38</v>
      </c>
      <c r="L450" s="2">
        <v>0</v>
      </c>
      <c r="M450" s="2">
        <v>0</v>
      </c>
      <c r="N450" s="2">
        <v>0</v>
      </c>
      <c r="O450" s="2">
        <v>2.1294</v>
      </c>
      <c r="P450" s="2">
        <v>19.999399999999998</v>
      </c>
      <c r="Q450" s="2">
        <v>0</v>
      </c>
      <c r="R450">
        <v>3</v>
      </c>
      <c r="S450" s="98"/>
      <c r="T450" s="98"/>
    </row>
    <row r="451" spans="1:20" x14ac:dyDescent="0.25">
      <c r="A451" t="s">
        <v>678</v>
      </c>
      <c r="B451" t="s">
        <v>688</v>
      </c>
      <c r="C451" t="s">
        <v>1</v>
      </c>
      <c r="D451" t="s">
        <v>0</v>
      </c>
      <c r="E451">
        <v>3204</v>
      </c>
      <c r="F451" t="s">
        <v>661</v>
      </c>
      <c r="G451" t="s">
        <v>662</v>
      </c>
      <c r="H451" s="2">
        <v>0</v>
      </c>
      <c r="I451" s="2">
        <v>0</v>
      </c>
      <c r="J451" s="2">
        <v>0</v>
      </c>
      <c r="K451" s="2">
        <v>3.1</v>
      </c>
      <c r="L451" s="2">
        <v>0</v>
      </c>
      <c r="M451" s="2">
        <v>0</v>
      </c>
      <c r="N451" s="2">
        <v>0</v>
      </c>
      <c r="O451" s="2">
        <v>0.40300000000000002</v>
      </c>
      <c r="P451" s="2">
        <v>3.5030000000000001</v>
      </c>
      <c r="Q451" s="2">
        <v>0</v>
      </c>
      <c r="R451">
        <v>3</v>
      </c>
      <c r="S451" s="98"/>
      <c r="T451" s="98"/>
    </row>
    <row r="452" spans="1:20" x14ac:dyDescent="0.25">
      <c r="A452" t="s">
        <v>678</v>
      </c>
      <c r="B452" t="s">
        <v>688</v>
      </c>
      <c r="C452" t="s">
        <v>1</v>
      </c>
      <c r="D452" t="s">
        <v>0</v>
      </c>
      <c r="E452">
        <v>3192</v>
      </c>
      <c r="F452" t="s">
        <v>661</v>
      </c>
      <c r="G452" t="s">
        <v>662</v>
      </c>
      <c r="H452" s="2">
        <v>0</v>
      </c>
      <c r="I452" s="2">
        <v>0</v>
      </c>
      <c r="J452" s="2">
        <v>0</v>
      </c>
      <c r="K452" s="2">
        <v>1.52</v>
      </c>
      <c r="L452" s="2">
        <v>0</v>
      </c>
      <c r="M452" s="2">
        <v>0</v>
      </c>
      <c r="N452" s="2">
        <v>0</v>
      </c>
      <c r="O452" s="2">
        <v>0.1976</v>
      </c>
      <c r="P452" s="2">
        <v>1.7176</v>
      </c>
      <c r="Q452" s="2">
        <v>0</v>
      </c>
      <c r="R452">
        <v>3</v>
      </c>
      <c r="S452" s="98"/>
      <c r="T452" s="98"/>
    </row>
    <row r="453" spans="1:20" x14ac:dyDescent="0.25">
      <c r="A453" t="s">
        <v>678</v>
      </c>
      <c r="B453" t="s">
        <v>683</v>
      </c>
      <c r="C453" t="s">
        <v>1</v>
      </c>
      <c r="D453" t="s">
        <v>0</v>
      </c>
      <c r="E453">
        <v>3166</v>
      </c>
      <c r="F453" t="s">
        <v>661</v>
      </c>
      <c r="G453" t="s">
        <v>662</v>
      </c>
      <c r="H453" s="2">
        <v>0</v>
      </c>
      <c r="I453" s="2">
        <v>0</v>
      </c>
      <c r="J453" s="2">
        <v>0</v>
      </c>
      <c r="K453" s="2">
        <v>16.059999999999999</v>
      </c>
      <c r="L453" s="2">
        <v>0</v>
      </c>
      <c r="M453" s="2">
        <v>0</v>
      </c>
      <c r="N453" s="2">
        <v>0</v>
      </c>
      <c r="O453" s="2">
        <v>2.0878000000000001</v>
      </c>
      <c r="P453" s="2">
        <v>18.1478</v>
      </c>
      <c r="Q453" s="2">
        <v>0</v>
      </c>
      <c r="R453">
        <v>3</v>
      </c>
      <c r="S453" s="98"/>
      <c r="T453" s="98"/>
    </row>
    <row r="454" spans="1:20" x14ac:dyDescent="0.25">
      <c r="A454" t="s">
        <v>678</v>
      </c>
      <c r="B454" t="s">
        <v>683</v>
      </c>
      <c r="C454" t="s">
        <v>1</v>
      </c>
      <c r="D454" t="s">
        <v>0</v>
      </c>
      <c r="E454">
        <v>3143</v>
      </c>
      <c r="F454" t="s">
        <v>661</v>
      </c>
      <c r="G454" t="s">
        <v>662</v>
      </c>
      <c r="H454" s="2">
        <v>0</v>
      </c>
      <c r="I454" s="2">
        <v>0</v>
      </c>
      <c r="J454" s="2">
        <v>0</v>
      </c>
      <c r="K454" s="2">
        <v>120.62</v>
      </c>
      <c r="L454" s="2">
        <v>0</v>
      </c>
      <c r="M454" s="2">
        <v>0</v>
      </c>
      <c r="N454" s="2">
        <v>0</v>
      </c>
      <c r="O454" s="2">
        <v>15.680600000000002</v>
      </c>
      <c r="P454" s="2">
        <v>136.3006</v>
      </c>
      <c r="Q454" s="2">
        <v>0</v>
      </c>
      <c r="R454">
        <v>3</v>
      </c>
      <c r="S454" s="98"/>
      <c r="T454" s="98"/>
    </row>
    <row r="455" spans="1:20" x14ac:dyDescent="0.25">
      <c r="A455" t="s">
        <v>678</v>
      </c>
      <c r="B455" t="s">
        <v>683</v>
      </c>
      <c r="C455" t="s">
        <v>1</v>
      </c>
      <c r="D455" t="s">
        <v>0</v>
      </c>
      <c r="E455">
        <v>19089</v>
      </c>
      <c r="F455" t="s">
        <v>159</v>
      </c>
      <c r="G455" t="s">
        <v>160</v>
      </c>
      <c r="H455" s="2">
        <v>1.56</v>
      </c>
      <c r="I455" s="2">
        <v>0</v>
      </c>
      <c r="J455" s="2">
        <v>0</v>
      </c>
      <c r="K455" s="2">
        <v>16.32</v>
      </c>
      <c r="L455" s="2">
        <v>0</v>
      </c>
      <c r="M455" s="2">
        <v>0</v>
      </c>
      <c r="N455" s="2">
        <v>0</v>
      </c>
      <c r="O455" s="2">
        <v>2.1215999999999999</v>
      </c>
      <c r="P455" s="2">
        <v>20.0016</v>
      </c>
      <c r="Q455" s="2">
        <v>0</v>
      </c>
      <c r="R455">
        <v>3</v>
      </c>
      <c r="S455" s="98"/>
      <c r="T455" s="98"/>
    </row>
    <row r="456" spans="1:20" x14ac:dyDescent="0.25">
      <c r="A456" t="s">
        <v>678</v>
      </c>
      <c r="B456" t="s">
        <v>683</v>
      </c>
      <c r="C456" t="s">
        <v>1</v>
      </c>
      <c r="D456" t="s">
        <v>0</v>
      </c>
      <c r="E456">
        <v>19077</v>
      </c>
      <c r="F456" t="s">
        <v>159</v>
      </c>
      <c r="G456" t="s">
        <v>160</v>
      </c>
      <c r="H456" s="2">
        <v>0.36</v>
      </c>
      <c r="I456" s="2">
        <v>0</v>
      </c>
      <c r="J456" s="2">
        <v>0</v>
      </c>
      <c r="K456" s="2">
        <v>4.1100000000000003</v>
      </c>
      <c r="L456" s="2">
        <v>0</v>
      </c>
      <c r="M456" s="2">
        <v>0</v>
      </c>
      <c r="N456" s="2">
        <v>0</v>
      </c>
      <c r="O456" s="2">
        <v>0.53430000000000011</v>
      </c>
      <c r="P456" s="2">
        <v>5.0043000000000006</v>
      </c>
      <c r="Q456" s="2">
        <v>0</v>
      </c>
      <c r="R456">
        <v>3</v>
      </c>
      <c r="S456" s="98"/>
      <c r="T456" s="98"/>
    </row>
    <row r="457" spans="1:20" x14ac:dyDescent="0.25">
      <c r="A457" t="s">
        <v>678</v>
      </c>
      <c r="B457" t="s">
        <v>701</v>
      </c>
      <c r="C457" t="s">
        <v>1</v>
      </c>
      <c r="D457" t="s">
        <v>0</v>
      </c>
      <c r="E457">
        <v>1812584</v>
      </c>
      <c r="F457" t="s">
        <v>131</v>
      </c>
      <c r="G457" t="s">
        <v>88</v>
      </c>
      <c r="H457" s="2">
        <v>0</v>
      </c>
      <c r="I457" s="2">
        <v>0</v>
      </c>
      <c r="J457" s="2">
        <v>0</v>
      </c>
      <c r="K457" s="2">
        <v>97.35</v>
      </c>
      <c r="L457" s="2">
        <v>0</v>
      </c>
      <c r="M457" s="2">
        <v>0</v>
      </c>
      <c r="N457" s="2">
        <v>0</v>
      </c>
      <c r="O457" s="2">
        <v>12.6555</v>
      </c>
      <c r="P457" s="2">
        <v>110.0055</v>
      </c>
      <c r="Q457" s="2">
        <v>0</v>
      </c>
      <c r="R457">
        <v>3</v>
      </c>
      <c r="S457" s="98"/>
      <c r="T457" s="98"/>
    </row>
    <row r="458" spans="1:20" x14ac:dyDescent="0.25">
      <c r="A458" t="s">
        <v>678</v>
      </c>
      <c r="B458" t="s">
        <v>700</v>
      </c>
      <c r="C458" t="s">
        <v>1</v>
      </c>
      <c r="D458" t="s">
        <v>0</v>
      </c>
      <c r="E458">
        <v>3112</v>
      </c>
      <c r="F458" t="s">
        <v>661</v>
      </c>
      <c r="G458" t="s">
        <v>662</v>
      </c>
      <c r="H458" s="2">
        <v>0</v>
      </c>
      <c r="I458" s="2">
        <v>0</v>
      </c>
      <c r="J458" s="2">
        <v>0</v>
      </c>
      <c r="K458" s="2">
        <v>11.86</v>
      </c>
      <c r="L458" s="2">
        <v>0</v>
      </c>
      <c r="M458" s="2">
        <v>0</v>
      </c>
      <c r="N458" s="2">
        <v>0</v>
      </c>
      <c r="O458" s="2">
        <v>1.5418000000000001</v>
      </c>
      <c r="P458" s="2">
        <v>13.4018</v>
      </c>
      <c r="Q458" s="2">
        <v>0</v>
      </c>
      <c r="R458">
        <v>3</v>
      </c>
      <c r="S458" s="98"/>
      <c r="T458" s="98"/>
    </row>
    <row r="459" spans="1:20" x14ac:dyDescent="0.25">
      <c r="A459" t="s">
        <v>678</v>
      </c>
      <c r="B459" t="s">
        <v>700</v>
      </c>
      <c r="C459" t="s">
        <v>1</v>
      </c>
      <c r="D459" t="s">
        <v>0</v>
      </c>
      <c r="E459">
        <v>3097</v>
      </c>
      <c r="F459" t="s">
        <v>661</v>
      </c>
      <c r="G459" t="s">
        <v>662</v>
      </c>
      <c r="H459" s="2">
        <v>0</v>
      </c>
      <c r="I459" s="2">
        <v>0</v>
      </c>
      <c r="J459" s="2">
        <v>0</v>
      </c>
      <c r="K459" s="2">
        <v>27.08</v>
      </c>
      <c r="L459" s="2">
        <v>0</v>
      </c>
      <c r="M459" s="2">
        <v>0</v>
      </c>
      <c r="N459" s="2">
        <v>0</v>
      </c>
      <c r="O459" s="2">
        <v>3.5204</v>
      </c>
      <c r="P459" s="2">
        <v>30.600399999999997</v>
      </c>
      <c r="Q459" s="2">
        <v>0</v>
      </c>
      <c r="R459">
        <v>3</v>
      </c>
      <c r="S459" s="98"/>
      <c r="T459" s="98"/>
    </row>
    <row r="460" spans="1:20" x14ac:dyDescent="0.25">
      <c r="A460" t="s">
        <v>678</v>
      </c>
      <c r="B460" t="s">
        <v>699</v>
      </c>
      <c r="C460" t="s">
        <v>1</v>
      </c>
      <c r="D460" t="s">
        <v>0</v>
      </c>
      <c r="E460">
        <v>18803</v>
      </c>
      <c r="F460" t="s">
        <v>423</v>
      </c>
      <c r="G460" t="s">
        <v>424</v>
      </c>
      <c r="H460" s="2">
        <v>0</v>
      </c>
      <c r="I460" s="2">
        <v>0</v>
      </c>
      <c r="J460" s="2">
        <v>0</v>
      </c>
      <c r="K460" s="2">
        <v>192.92</v>
      </c>
      <c r="L460" s="2">
        <v>0</v>
      </c>
      <c r="M460" s="2">
        <v>0</v>
      </c>
      <c r="N460" s="2">
        <v>0</v>
      </c>
      <c r="O460" s="2">
        <v>25.079599999999999</v>
      </c>
      <c r="P460" s="2">
        <v>217.99959999999999</v>
      </c>
      <c r="Q460" s="2">
        <v>0</v>
      </c>
      <c r="R460">
        <v>3</v>
      </c>
      <c r="S460" s="98"/>
      <c r="T460" s="98"/>
    </row>
    <row r="461" spans="1:20" x14ac:dyDescent="0.25">
      <c r="A461" t="s">
        <v>678</v>
      </c>
      <c r="B461" t="s">
        <v>699</v>
      </c>
      <c r="C461" t="s">
        <v>1</v>
      </c>
      <c r="D461" t="s">
        <v>0</v>
      </c>
      <c r="E461">
        <v>18802</v>
      </c>
      <c r="F461" t="s">
        <v>423</v>
      </c>
      <c r="G461" t="s">
        <v>424</v>
      </c>
      <c r="H461" s="2">
        <v>0</v>
      </c>
      <c r="I461" s="2">
        <v>0</v>
      </c>
      <c r="J461" s="2">
        <v>0</v>
      </c>
      <c r="K461" s="2">
        <v>59.69</v>
      </c>
      <c r="L461" s="2">
        <v>0</v>
      </c>
      <c r="M461" s="2">
        <v>0</v>
      </c>
      <c r="N461" s="2">
        <v>0</v>
      </c>
      <c r="O461" s="2">
        <v>7.7596999999999996</v>
      </c>
      <c r="P461" s="2">
        <v>67.449699999999993</v>
      </c>
      <c r="Q461" s="2">
        <v>0</v>
      </c>
      <c r="R461">
        <v>3</v>
      </c>
      <c r="S461" s="98"/>
      <c r="T461" s="98"/>
    </row>
    <row r="462" spans="1:20" x14ac:dyDescent="0.25">
      <c r="A462" t="s">
        <v>678</v>
      </c>
      <c r="B462" t="s">
        <v>686</v>
      </c>
      <c r="C462" t="s">
        <v>1</v>
      </c>
      <c r="D462" t="s">
        <v>0</v>
      </c>
      <c r="E462">
        <v>31552789</v>
      </c>
      <c r="F462" t="s">
        <v>697</v>
      </c>
      <c r="G462" t="s">
        <v>698</v>
      </c>
      <c r="H462" s="2">
        <v>0</v>
      </c>
      <c r="I462" s="2">
        <v>0</v>
      </c>
      <c r="J462" s="2">
        <v>0</v>
      </c>
      <c r="K462" s="2">
        <v>37.15</v>
      </c>
      <c r="L462" s="2">
        <v>0</v>
      </c>
      <c r="M462" s="2">
        <v>0</v>
      </c>
      <c r="N462" s="2">
        <v>0</v>
      </c>
      <c r="O462" s="2">
        <v>4.8295000000000003</v>
      </c>
      <c r="P462" s="2">
        <v>41.979500000000002</v>
      </c>
      <c r="Q462" s="2">
        <v>0</v>
      </c>
      <c r="R462">
        <v>3</v>
      </c>
      <c r="S462" s="98"/>
      <c r="T462" s="98"/>
    </row>
    <row r="463" spans="1:20" x14ac:dyDescent="0.25">
      <c r="A463" t="s">
        <v>678</v>
      </c>
      <c r="B463" t="s">
        <v>686</v>
      </c>
      <c r="C463" t="s">
        <v>1</v>
      </c>
      <c r="D463" t="s">
        <v>0</v>
      </c>
      <c r="E463">
        <v>176247</v>
      </c>
      <c r="F463" t="s">
        <v>695</v>
      </c>
      <c r="G463" t="s">
        <v>696</v>
      </c>
      <c r="H463" s="2">
        <v>3.17</v>
      </c>
      <c r="I463" s="2">
        <v>0</v>
      </c>
      <c r="J463" s="2">
        <v>0</v>
      </c>
      <c r="K463" s="2">
        <v>32.590000000000003</v>
      </c>
      <c r="L463" s="2">
        <v>0</v>
      </c>
      <c r="M463" s="2">
        <v>0</v>
      </c>
      <c r="N463" s="2">
        <v>0</v>
      </c>
      <c r="O463" s="2">
        <v>4.2367000000000008</v>
      </c>
      <c r="P463" s="2">
        <v>39.996700000000004</v>
      </c>
      <c r="Q463" s="2">
        <v>0</v>
      </c>
      <c r="R463">
        <v>3</v>
      </c>
      <c r="S463" s="98"/>
      <c r="T463" s="98"/>
    </row>
    <row r="464" spans="1:20" x14ac:dyDescent="0.25">
      <c r="A464" t="s">
        <v>678</v>
      </c>
      <c r="B464" t="s">
        <v>694</v>
      </c>
      <c r="C464" t="s">
        <v>1</v>
      </c>
      <c r="D464" t="s">
        <v>0</v>
      </c>
      <c r="E464">
        <v>3062</v>
      </c>
      <c r="F464" t="s">
        <v>661</v>
      </c>
      <c r="G464" t="s">
        <v>662</v>
      </c>
      <c r="H464" s="2">
        <v>0</v>
      </c>
      <c r="I464" s="2">
        <v>0</v>
      </c>
      <c r="J464" s="2">
        <v>0</v>
      </c>
      <c r="K464" s="2">
        <v>2.27</v>
      </c>
      <c r="L464" s="2">
        <v>0</v>
      </c>
      <c r="M464" s="2">
        <v>0</v>
      </c>
      <c r="N464" s="2">
        <v>0</v>
      </c>
      <c r="O464" s="2">
        <v>0.29510000000000003</v>
      </c>
      <c r="P464" s="2">
        <v>2.5651000000000002</v>
      </c>
      <c r="Q464" s="2">
        <v>0</v>
      </c>
      <c r="R464">
        <v>3</v>
      </c>
      <c r="S464" s="98"/>
      <c r="T464" s="98"/>
    </row>
    <row r="465" spans="1:20" x14ac:dyDescent="0.25">
      <c r="A465" t="s">
        <v>678</v>
      </c>
      <c r="B465" t="s">
        <v>694</v>
      </c>
      <c r="C465" t="s">
        <v>1</v>
      </c>
      <c r="D465" t="s">
        <v>0</v>
      </c>
      <c r="E465">
        <v>3053</v>
      </c>
      <c r="F465" t="s">
        <v>661</v>
      </c>
      <c r="G465" t="s">
        <v>662</v>
      </c>
      <c r="H465" s="2">
        <v>0</v>
      </c>
      <c r="I465" s="2">
        <v>0</v>
      </c>
      <c r="J465" s="2">
        <v>0</v>
      </c>
      <c r="K465" s="2">
        <v>21.95</v>
      </c>
      <c r="L465" s="2">
        <v>0</v>
      </c>
      <c r="M465" s="2">
        <v>0</v>
      </c>
      <c r="N465" s="2">
        <v>0</v>
      </c>
      <c r="O465" s="2">
        <v>2.8534999999999999</v>
      </c>
      <c r="P465" s="2">
        <v>24.8035</v>
      </c>
      <c r="Q465" s="2">
        <v>0</v>
      </c>
      <c r="R465">
        <v>3</v>
      </c>
      <c r="S465" s="98"/>
      <c r="T465" s="98"/>
    </row>
    <row r="466" spans="1:20" x14ac:dyDescent="0.25">
      <c r="A466" t="s">
        <v>678</v>
      </c>
      <c r="B466" t="s">
        <v>685</v>
      </c>
      <c r="C466" t="s">
        <v>1</v>
      </c>
      <c r="D466" t="s">
        <v>0</v>
      </c>
      <c r="E466">
        <v>3045</v>
      </c>
      <c r="F466" t="s">
        <v>661</v>
      </c>
      <c r="G466" t="s">
        <v>662</v>
      </c>
      <c r="H466" s="2">
        <v>0</v>
      </c>
      <c r="I466" s="2">
        <v>0</v>
      </c>
      <c r="J466" s="2">
        <v>0</v>
      </c>
      <c r="K466" s="2">
        <v>6.37</v>
      </c>
      <c r="L466" s="2">
        <v>0</v>
      </c>
      <c r="M466" s="2">
        <v>0</v>
      </c>
      <c r="N466" s="2">
        <v>0</v>
      </c>
      <c r="O466" s="2">
        <v>0.82810000000000006</v>
      </c>
      <c r="P466" s="2">
        <v>7.1981000000000002</v>
      </c>
      <c r="Q466" s="2">
        <v>0</v>
      </c>
      <c r="R466">
        <v>3</v>
      </c>
      <c r="S466" s="98"/>
      <c r="T466" s="98"/>
    </row>
    <row r="467" spans="1:20" x14ac:dyDescent="0.25">
      <c r="A467" t="s">
        <v>678</v>
      </c>
      <c r="B467" t="s">
        <v>685</v>
      </c>
      <c r="C467" t="s">
        <v>1</v>
      </c>
      <c r="D467" t="s">
        <v>0</v>
      </c>
      <c r="E467">
        <v>3026</v>
      </c>
      <c r="F467" t="s">
        <v>661</v>
      </c>
      <c r="G467" t="s">
        <v>662</v>
      </c>
      <c r="H467" s="2">
        <v>0</v>
      </c>
      <c r="I467" s="2">
        <v>0</v>
      </c>
      <c r="J467" s="2">
        <v>0</v>
      </c>
      <c r="K467" s="2">
        <v>127.75</v>
      </c>
      <c r="L467" s="2">
        <v>0</v>
      </c>
      <c r="M467" s="2">
        <v>0</v>
      </c>
      <c r="N467" s="2">
        <v>0</v>
      </c>
      <c r="O467" s="2">
        <v>16.607500000000002</v>
      </c>
      <c r="P467" s="2">
        <v>144.35750000000002</v>
      </c>
      <c r="Q467" s="2">
        <v>0</v>
      </c>
      <c r="R467">
        <v>3</v>
      </c>
      <c r="S467" s="98"/>
      <c r="T467" s="98"/>
    </row>
    <row r="468" spans="1:20" x14ac:dyDescent="0.25">
      <c r="A468" t="s">
        <v>678</v>
      </c>
      <c r="B468" t="s">
        <v>693</v>
      </c>
      <c r="C468" t="s">
        <v>1</v>
      </c>
      <c r="D468" t="s">
        <v>0</v>
      </c>
      <c r="E468">
        <v>65063</v>
      </c>
      <c r="F468" t="s">
        <v>446</v>
      </c>
      <c r="G468" t="s">
        <v>447</v>
      </c>
      <c r="H468" s="2">
        <v>0</v>
      </c>
      <c r="I468" s="2">
        <v>0</v>
      </c>
      <c r="J468" s="2">
        <v>0</v>
      </c>
      <c r="K468" s="2">
        <v>348.58</v>
      </c>
      <c r="L468" s="2">
        <v>0</v>
      </c>
      <c r="M468" s="2">
        <v>0</v>
      </c>
      <c r="N468" s="2">
        <v>0</v>
      </c>
      <c r="O468" s="2">
        <v>45.315399999999997</v>
      </c>
      <c r="P468" s="2">
        <v>393.8954</v>
      </c>
      <c r="Q468" s="2">
        <v>0</v>
      </c>
      <c r="R468">
        <v>3</v>
      </c>
      <c r="S468" s="98"/>
      <c r="T468" s="98"/>
    </row>
    <row r="469" spans="1:20" x14ac:dyDescent="0.25">
      <c r="A469" t="s">
        <v>678</v>
      </c>
      <c r="B469" t="s">
        <v>693</v>
      </c>
      <c r="C469" t="s">
        <v>1</v>
      </c>
      <c r="D469" t="s">
        <v>0</v>
      </c>
      <c r="E469">
        <v>2527613</v>
      </c>
      <c r="F469" t="s">
        <v>131</v>
      </c>
      <c r="G469" t="s">
        <v>88</v>
      </c>
      <c r="H469" s="2">
        <v>0</v>
      </c>
      <c r="I469" s="2">
        <v>0</v>
      </c>
      <c r="J469" s="2">
        <v>0</v>
      </c>
      <c r="K469" s="2">
        <v>40.619999999999997</v>
      </c>
      <c r="L469" s="2">
        <v>0</v>
      </c>
      <c r="M469" s="2">
        <v>0</v>
      </c>
      <c r="N469" s="2">
        <v>0</v>
      </c>
      <c r="O469" s="2">
        <v>5.2805999999999997</v>
      </c>
      <c r="P469" s="2">
        <v>45.900599999999997</v>
      </c>
      <c r="Q469" s="2">
        <v>0</v>
      </c>
      <c r="R469">
        <v>3</v>
      </c>
      <c r="S469" s="98"/>
      <c r="T469" s="98"/>
    </row>
    <row r="470" spans="1:20" x14ac:dyDescent="0.25">
      <c r="A470" t="s">
        <v>678</v>
      </c>
      <c r="B470" t="s">
        <v>692</v>
      </c>
      <c r="C470" t="s">
        <v>1</v>
      </c>
      <c r="D470" t="s">
        <v>0</v>
      </c>
      <c r="E470">
        <v>2945</v>
      </c>
      <c r="F470" t="s">
        <v>661</v>
      </c>
      <c r="G470" t="s">
        <v>662</v>
      </c>
      <c r="H470" s="2">
        <v>0</v>
      </c>
      <c r="I470" s="2">
        <v>0</v>
      </c>
      <c r="J470" s="2">
        <v>0</v>
      </c>
      <c r="K470" s="2">
        <v>44.25</v>
      </c>
      <c r="L470" s="2">
        <v>0</v>
      </c>
      <c r="M470" s="2">
        <v>0</v>
      </c>
      <c r="N470" s="2">
        <v>0</v>
      </c>
      <c r="O470" s="2">
        <v>5.7525000000000004</v>
      </c>
      <c r="P470" s="2">
        <v>50.002499999999998</v>
      </c>
      <c r="Q470" s="2">
        <v>0</v>
      </c>
      <c r="R470">
        <v>3</v>
      </c>
      <c r="S470" s="98"/>
      <c r="T470" s="98"/>
    </row>
    <row r="471" spans="1:20" x14ac:dyDescent="0.25">
      <c r="A471" t="s">
        <v>678</v>
      </c>
      <c r="B471" t="s">
        <v>691</v>
      </c>
      <c r="C471" t="s">
        <v>1</v>
      </c>
      <c r="D471" t="s">
        <v>0</v>
      </c>
      <c r="E471">
        <v>2935</v>
      </c>
      <c r="F471" t="s">
        <v>661</v>
      </c>
      <c r="G471" t="s">
        <v>662</v>
      </c>
      <c r="H471" s="2">
        <v>0</v>
      </c>
      <c r="I471" s="2">
        <v>0</v>
      </c>
      <c r="J471" s="2">
        <v>0</v>
      </c>
      <c r="K471" s="2">
        <v>38.94</v>
      </c>
      <c r="L471" s="2">
        <v>0</v>
      </c>
      <c r="M471" s="2">
        <v>0</v>
      </c>
      <c r="N471" s="2">
        <v>0</v>
      </c>
      <c r="O471" s="2">
        <v>5.0621999999999998</v>
      </c>
      <c r="P471" s="2">
        <v>44.002199999999995</v>
      </c>
      <c r="Q471" s="2">
        <v>0</v>
      </c>
      <c r="R471">
        <v>3</v>
      </c>
      <c r="S471" s="98"/>
      <c r="T471" s="98"/>
    </row>
    <row r="472" spans="1:20" x14ac:dyDescent="0.25">
      <c r="A472" t="s">
        <v>678</v>
      </c>
      <c r="B472" t="s">
        <v>690</v>
      </c>
      <c r="C472" t="s">
        <v>1</v>
      </c>
      <c r="D472" t="s">
        <v>0</v>
      </c>
      <c r="E472">
        <v>2934</v>
      </c>
      <c r="F472" t="s">
        <v>661</v>
      </c>
      <c r="G472" t="s">
        <v>662</v>
      </c>
      <c r="H472" s="2">
        <v>0</v>
      </c>
      <c r="I472" s="2">
        <v>0</v>
      </c>
      <c r="J472" s="2">
        <v>0</v>
      </c>
      <c r="K472" s="2">
        <v>228.73</v>
      </c>
      <c r="L472" s="2">
        <v>0</v>
      </c>
      <c r="M472" s="2">
        <v>0</v>
      </c>
      <c r="N472" s="2">
        <v>0</v>
      </c>
      <c r="O472" s="2">
        <v>29.7349</v>
      </c>
      <c r="P472" s="2">
        <v>258.4649</v>
      </c>
      <c r="Q472" s="2">
        <v>0</v>
      </c>
      <c r="R472">
        <v>3</v>
      </c>
      <c r="S472" s="98"/>
      <c r="T472" s="98"/>
    </row>
    <row r="473" spans="1:20" x14ac:dyDescent="0.25">
      <c r="A473" t="s">
        <v>678</v>
      </c>
      <c r="B473" t="s">
        <v>690</v>
      </c>
      <c r="C473" t="s">
        <v>1</v>
      </c>
      <c r="D473" t="s">
        <v>0</v>
      </c>
      <c r="E473">
        <v>2930</v>
      </c>
      <c r="F473" t="s">
        <v>661</v>
      </c>
      <c r="G473" t="s">
        <v>662</v>
      </c>
      <c r="H473" s="2">
        <v>0</v>
      </c>
      <c r="I473" s="2">
        <v>0</v>
      </c>
      <c r="J473" s="2">
        <v>0</v>
      </c>
      <c r="K473" s="2">
        <v>2.12</v>
      </c>
      <c r="L473" s="2">
        <v>0</v>
      </c>
      <c r="M473" s="2">
        <v>0</v>
      </c>
      <c r="N473" s="2">
        <v>0</v>
      </c>
      <c r="O473" s="2">
        <v>0.27560000000000001</v>
      </c>
      <c r="P473" s="2">
        <v>2.3956</v>
      </c>
      <c r="Q473" s="2">
        <v>0</v>
      </c>
      <c r="R473">
        <v>3</v>
      </c>
      <c r="S473" s="98"/>
      <c r="T473" s="98"/>
    </row>
    <row r="474" spans="1:20" x14ac:dyDescent="0.25">
      <c r="A474" t="s">
        <v>678</v>
      </c>
      <c r="B474" t="s">
        <v>690</v>
      </c>
      <c r="C474" t="s">
        <v>1</v>
      </c>
      <c r="D474" t="s">
        <v>0</v>
      </c>
      <c r="E474">
        <v>2903</v>
      </c>
      <c r="F474" t="s">
        <v>661</v>
      </c>
      <c r="G474" t="s">
        <v>662</v>
      </c>
      <c r="H474" s="2">
        <v>0</v>
      </c>
      <c r="I474" s="2">
        <v>0</v>
      </c>
      <c r="J474" s="2">
        <v>0</v>
      </c>
      <c r="K474" s="2">
        <v>49.56</v>
      </c>
      <c r="L474" s="2">
        <v>0</v>
      </c>
      <c r="M474" s="2">
        <v>0</v>
      </c>
      <c r="N474" s="2">
        <v>0</v>
      </c>
      <c r="O474" s="2">
        <v>6.4428000000000001</v>
      </c>
      <c r="P474" s="2">
        <v>56.002800000000001</v>
      </c>
      <c r="Q474" s="2">
        <v>0</v>
      </c>
      <c r="R474">
        <v>3</v>
      </c>
      <c r="S474" s="98"/>
      <c r="T474" s="98"/>
    </row>
    <row r="475" spans="1:20" x14ac:dyDescent="0.25">
      <c r="A475" t="s">
        <v>678</v>
      </c>
      <c r="B475" t="s">
        <v>690</v>
      </c>
      <c r="C475" t="s">
        <v>1</v>
      </c>
      <c r="D475" t="s">
        <v>0</v>
      </c>
      <c r="E475">
        <v>2902</v>
      </c>
      <c r="F475" t="s">
        <v>661</v>
      </c>
      <c r="G475" t="s">
        <v>662</v>
      </c>
      <c r="H475" s="2">
        <v>0</v>
      </c>
      <c r="I475" s="2">
        <v>0</v>
      </c>
      <c r="J475" s="2">
        <v>0</v>
      </c>
      <c r="K475" s="2">
        <v>31.03</v>
      </c>
      <c r="L475" s="2">
        <v>0</v>
      </c>
      <c r="M475" s="2">
        <v>0</v>
      </c>
      <c r="N475" s="2">
        <v>0</v>
      </c>
      <c r="O475" s="2">
        <v>4.0339</v>
      </c>
      <c r="P475" s="2">
        <v>35.063900000000004</v>
      </c>
      <c r="Q475" s="2">
        <v>0</v>
      </c>
      <c r="R475">
        <v>3</v>
      </c>
      <c r="S475" s="98"/>
      <c r="T475" s="98"/>
    </row>
    <row r="476" spans="1:20" x14ac:dyDescent="0.25">
      <c r="A476" t="s">
        <v>678</v>
      </c>
      <c r="B476" t="s">
        <v>690</v>
      </c>
      <c r="C476" t="s">
        <v>1</v>
      </c>
      <c r="D476" t="s">
        <v>0</v>
      </c>
      <c r="E476">
        <v>63606</v>
      </c>
      <c r="F476" t="s">
        <v>670</v>
      </c>
      <c r="G476" t="s">
        <v>255</v>
      </c>
      <c r="H476" s="2">
        <v>0.82000000000000006</v>
      </c>
      <c r="I476" s="2">
        <v>0</v>
      </c>
      <c r="J476" s="2">
        <v>0</v>
      </c>
      <c r="K476" s="2">
        <v>8.1199999999999992</v>
      </c>
      <c r="L476" s="2">
        <v>0</v>
      </c>
      <c r="M476" s="2">
        <v>0</v>
      </c>
      <c r="N476" s="2">
        <v>0</v>
      </c>
      <c r="O476" s="2">
        <v>1.0555999999999999</v>
      </c>
      <c r="P476" s="2">
        <v>9.9955999999999996</v>
      </c>
      <c r="Q476" s="2">
        <v>0</v>
      </c>
      <c r="R476">
        <v>3</v>
      </c>
      <c r="S476" s="98"/>
      <c r="T476" s="98"/>
    </row>
    <row r="477" spans="1:20" x14ac:dyDescent="0.25">
      <c r="A477" t="s">
        <v>458</v>
      </c>
      <c r="B477" t="s">
        <v>462</v>
      </c>
      <c r="C477" t="s">
        <v>1</v>
      </c>
      <c r="D477" t="s">
        <v>0</v>
      </c>
      <c r="E477">
        <v>2489286</v>
      </c>
      <c r="F477" t="s">
        <v>131</v>
      </c>
      <c r="G477" t="s">
        <v>88</v>
      </c>
      <c r="H477" s="2">
        <v>0</v>
      </c>
      <c r="I477" s="2">
        <v>0</v>
      </c>
      <c r="J477" s="2">
        <v>0</v>
      </c>
      <c r="K477" s="2">
        <v>71.13</v>
      </c>
      <c r="L477" s="2">
        <v>0</v>
      </c>
      <c r="M477" s="2">
        <v>0</v>
      </c>
      <c r="N477" s="2">
        <v>0</v>
      </c>
      <c r="O477" s="2">
        <v>9.2469000000000001</v>
      </c>
      <c r="P477" s="2">
        <v>80.376899999999992</v>
      </c>
      <c r="Q477" s="2">
        <v>0</v>
      </c>
      <c r="R477">
        <v>3</v>
      </c>
      <c r="S477" s="98"/>
      <c r="T477" s="98"/>
    </row>
    <row r="478" spans="1:20" x14ac:dyDescent="0.25">
      <c r="A478" t="s">
        <v>458</v>
      </c>
      <c r="B478" t="s">
        <v>462</v>
      </c>
      <c r="C478" t="s">
        <v>1</v>
      </c>
      <c r="D478" t="s">
        <v>0</v>
      </c>
      <c r="E478">
        <v>63269</v>
      </c>
      <c r="F478" t="s">
        <v>670</v>
      </c>
      <c r="G478" t="s">
        <v>255</v>
      </c>
      <c r="H478" s="2">
        <v>0.82000000000000006</v>
      </c>
      <c r="I478" s="2">
        <v>0</v>
      </c>
      <c r="J478" s="2">
        <v>0</v>
      </c>
      <c r="K478" s="2">
        <v>8.1199999999999992</v>
      </c>
      <c r="L478" s="2">
        <v>0</v>
      </c>
      <c r="M478" s="2">
        <v>0</v>
      </c>
      <c r="N478" s="2">
        <v>0</v>
      </c>
      <c r="O478" s="2">
        <v>1.0555999999999999</v>
      </c>
      <c r="P478" s="2">
        <v>9.9955999999999996</v>
      </c>
      <c r="Q478" s="2">
        <v>0</v>
      </c>
      <c r="R478">
        <v>3</v>
      </c>
      <c r="S478" s="98"/>
      <c r="T478" s="98"/>
    </row>
    <row r="479" spans="1:20" x14ac:dyDescent="0.25">
      <c r="A479" t="s">
        <v>458</v>
      </c>
      <c r="B479" t="s">
        <v>462</v>
      </c>
      <c r="C479" t="s">
        <v>1</v>
      </c>
      <c r="D479" t="s">
        <v>0</v>
      </c>
      <c r="E479">
        <v>2859</v>
      </c>
      <c r="F479" t="s">
        <v>661</v>
      </c>
      <c r="G479" t="s">
        <v>662</v>
      </c>
      <c r="H479" s="2">
        <v>0</v>
      </c>
      <c r="I479" s="2">
        <v>0</v>
      </c>
      <c r="J479" s="2">
        <v>0</v>
      </c>
      <c r="K479" s="2">
        <v>1.51</v>
      </c>
      <c r="L479" s="2">
        <v>0</v>
      </c>
      <c r="M479" s="2">
        <v>0</v>
      </c>
      <c r="N479" s="2">
        <v>0</v>
      </c>
      <c r="O479" s="2">
        <v>0.1963</v>
      </c>
      <c r="P479" s="2">
        <v>1.7062999999999999</v>
      </c>
      <c r="Q479" s="2">
        <v>0</v>
      </c>
      <c r="R479">
        <v>3</v>
      </c>
      <c r="S479" s="98"/>
      <c r="T479" s="98"/>
    </row>
    <row r="480" spans="1:20" x14ac:dyDescent="0.25">
      <c r="A480" t="s">
        <v>458</v>
      </c>
      <c r="B480" t="s">
        <v>677</v>
      </c>
      <c r="C480" t="s">
        <v>1</v>
      </c>
      <c r="D480" t="s">
        <v>0</v>
      </c>
      <c r="E480">
        <v>2835</v>
      </c>
      <c r="F480" t="s">
        <v>661</v>
      </c>
      <c r="G480" t="s">
        <v>662</v>
      </c>
      <c r="H480" s="2">
        <v>0</v>
      </c>
      <c r="I480" s="2">
        <v>0</v>
      </c>
      <c r="J480" s="2">
        <v>0</v>
      </c>
      <c r="K480" s="2">
        <v>32.479999999999997</v>
      </c>
      <c r="L480" s="2">
        <v>0</v>
      </c>
      <c r="M480" s="2">
        <v>0</v>
      </c>
      <c r="N480" s="2">
        <v>0</v>
      </c>
      <c r="O480" s="2">
        <v>4.2223999999999995</v>
      </c>
      <c r="P480" s="2">
        <v>36.702399999999997</v>
      </c>
      <c r="Q480" s="2">
        <v>0</v>
      </c>
      <c r="R480">
        <v>3</v>
      </c>
      <c r="S480" s="98"/>
      <c r="T480" s="98"/>
    </row>
    <row r="481" spans="1:20" x14ac:dyDescent="0.25">
      <c r="A481" t="s">
        <v>458</v>
      </c>
      <c r="B481" t="s">
        <v>656</v>
      </c>
      <c r="C481" t="s">
        <v>1</v>
      </c>
      <c r="D481" t="s">
        <v>0</v>
      </c>
      <c r="E481">
        <v>2814</v>
      </c>
      <c r="F481" t="s">
        <v>661</v>
      </c>
      <c r="G481" t="s">
        <v>662</v>
      </c>
      <c r="H481" s="2">
        <v>0</v>
      </c>
      <c r="I481" s="2">
        <v>0</v>
      </c>
      <c r="J481" s="2">
        <v>0</v>
      </c>
      <c r="K481" s="2">
        <v>257.52</v>
      </c>
      <c r="L481" s="2">
        <v>0</v>
      </c>
      <c r="M481" s="2">
        <v>0</v>
      </c>
      <c r="N481" s="2">
        <v>0</v>
      </c>
      <c r="O481" s="2">
        <v>33.477599999999995</v>
      </c>
      <c r="P481" s="2">
        <v>290.99759999999998</v>
      </c>
      <c r="Q481" s="2">
        <v>0</v>
      </c>
      <c r="R481">
        <v>3</v>
      </c>
      <c r="S481" s="98"/>
      <c r="T481" s="98"/>
    </row>
    <row r="482" spans="1:20" x14ac:dyDescent="0.25">
      <c r="A482" t="s">
        <v>458</v>
      </c>
      <c r="B482" t="s">
        <v>654</v>
      </c>
      <c r="C482" t="s">
        <v>1</v>
      </c>
      <c r="D482" t="s">
        <v>0</v>
      </c>
      <c r="E482">
        <v>198018</v>
      </c>
      <c r="F482" t="s">
        <v>281</v>
      </c>
      <c r="G482" t="s">
        <v>282</v>
      </c>
      <c r="H482" s="2">
        <v>0</v>
      </c>
      <c r="I482" s="2">
        <v>0</v>
      </c>
      <c r="J482" s="2">
        <v>0</v>
      </c>
      <c r="K482" s="2">
        <v>735.09</v>
      </c>
      <c r="L482" s="2">
        <v>0</v>
      </c>
      <c r="M482" s="2">
        <v>0</v>
      </c>
      <c r="N482" s="2">
        <v>0</v>
      </c>
      <c r="O482" s="2">
        <v>95.561700000000002</v>
      </c>
      <c r="P482" s="2">
        <v>830.65170000000001</v>
      </c>
      <c r="Q482" s="2">
        <v>0</v>
      </c>
      <c r="R482">
        <v>3</v>
      </c>
      <c r="S482" s="98"/>
      <c r="T482" s="98"/>
    </row>
    <row r="483" spans="1:20" x14ac:dyDescent="0.25">
      <c r="A483" t="s">
        <v>458</v>
      </c>
      <c r="B483" t="s">
        <v>654</v>
      </c>
      <c r="C483" t="s">
        <v>1</v>
      </c>
      <c r="D483" t="s">
        <v>0</v>
      </c>
      <c r="E483">
        <v>32793</v>
      </c>
      <c r="F483" t="s">
        <v>661</v>
      </c>
      <c r="G483" t="s">
        <v>662</v>
      </c>
      <c r="H483" s="2">
        <v>0</v>
      </c>
      <c r="I483" s="2">
        <v>0</v>
      </c>
      <c r="J483" s="2">
        <v>0</v>
      </c>
      <c r="K483" s="2">
        <v>159.69</v>
      </c>
      <c r="L483" s="2">
        <v>0</v>
      </c>
      <c r="M483" s="2">
        <v>0</v>
      </c>
      <c r="N483" s="2">
        <v>0</v>
      </c>
      <c r="O483" s="2">
        <v>20.759699999999999</v>
      </c>
      <c r="P483" s="2">
        <v>180.44970000000001</v>
      </c>
      <c r="Q483" s="2">
        <v>0</v>
      </c>
      <c r="R483">
        <v>3</v>
      </c>
      <c r="S483" s="98"/>
      <c r="T483" s="98"/>
    </row>
    <row r="484" spans="1:20" x14ac:dyDescent="0.25">
      <c r="A484" t="s">
        <v>458</v>
      </c>
      <c r="B484" t="s">
        <v>654</v>
      </c>
      <c r="C484" t="s">
        <v>1</v>
      </c>
      <c r="D484" t="s">
        <v>0</v>
      </c>
      <c r="E484">
        <v>2792</v>
      </c>
      <c r="F484" t="s">
        <v>661</v>
      </c>
      <c r="G484" t="s">
        <v>662</v>
      </c>
      <c r="H484" s="2">
        <v>0</v>
      </c>
      <c r="I484" s="2">
        <v>0</v>
      </c>
      <c r="J484" s="2">
        <v>0</v>
      </c>
      <c r="K484" s="2">
        <v>144.43</v>
      </c>
      <c r="L484" s="2">
        <v>0</v>
      </c>
      <c r="M484" s="2">
        <v>0</v>
      </c>
      <c r="N484" s="2">
        <v>0</v>
      </c>
      <c r="O484" s="2">
        <v>18.7759</v>
      </c>
      <c r="P484" s="2">
        <v>163.20590000000001</v>
      </c>
      <c r="Q484" s="2">
        <v>0</v>
      </c>
      <c r="R484">
        <v>3</v>
      </c>
      <c r="S484" s="98"/>
      <c r="T484" s="98"/>
    </row>
    <row r="485" spans="1:20" x14ac:dyDescent="0.25">
      <c r="A485" t="s">
        <v>458</v>
      </c>
      <c r="B485" t="s">
        <v>655</v>
      </c>
      <c r="C485" t="s">
        <v>1</v>
      </c>
      <c r="D485" t="s">
        <v>0</v>
      </c>
      <c r="E485">
        <v>62675</v>
      </c>
      <c r="F485" t="s">
        <v>670</v>
      </c>
      <c r="G485" t="s">
        <v>255</v>
      </c>
      <c r="H485" s="2">
        <v>3.7699999999999996</v>
      </c>
      <c r="I485" s="2">
        <v>0</v>
      </c>
      <c r="J485" s="2">
        <v>0</v>
      </c>
      <c r="K485" s="2">
        <v>40.03</v>
      </c>
      <c r="L485" s="2">
        <v>0</v>
      </c>
      <c r="M485" s="2">
        <v>0</v>
      </c>
      <c r="N485" s="2">
        <v>0</v>
      </c>
      <c r="O485" s="2">
        <v>5.2039</v>
      </c>
      <c r="P485" s="2">
        <v>49.003899999999994</v>
      </c>
      <c r="Q485" s="2">
        <v>0</v>
      </c>
      <c r="R485">
        <v>3</v>
      </c>
      <c r="S485" s="98"/>
      <c r="T485" s="98"/>
    </row>
    <row r="486" spans="1:20" x14ac:dyDescent="0.25">
      <c r="A486" t="s">
        <v>458</v>
      </c>
      <c r="B486" t="s">
        <v>655</v>
      </c>
      <c r="C486" t="s">
        <v>1</v>
      </c>
      <c r="D486" t="s">
        <v>0</v>
      </c>
      <c r="E486">
        <v>2773</v>
      </c>
      <c r="F486" t="s">
        <v>661</v>
      </c>
      <c r="G486" t="s">
        <v>662</v>
      </c>
      <c r="H486" s="2">
        <v>0</v>
      </c>
      <c r="I486" s="2">
        <v>0</v>
      </c>
      <c r="J486" s="2">
        <v>0</v>
      </c>
      <c r="K486" s="2">
        <v>5.49</v>
      </c>
      <c r="L486" s="2">
        <v>0</v>
      </c>
      <c r="M486" s="2">
        <v>0</v>
      </c>
      <c r="N486" s="2">
        <v>0</v>
      </c>
      <c r="O486" s="2">
        <v>0.7137</v>
      </c>
      <c r="P486" s="2">
        <v>6.2037000000000004</v>
      </c>
      <c r="Q486" s="2">
        <v>0</v>
      </c>
      <c r="R486">
        <v>3</v>
      </c>
      <c r="S486" s="98"/>
      <c r="T486" s="98"/>
    </row>
    <row r="487" spans="1:20" x14ac:dyDescent="0.25">
      <c r="A487" t="s">
        <v>458</v>
      </c>
      <c r="B487" t="s">
        <v>655</v>
      </c>
      <c r="C487" t="s">
        <v>1</v>
      </c>
      <c r="D487" t="s">
        <v>0</v>
      </c>
      <c r="E487">
        <v>2772</v>
      </c>
      <c r="F487" t="s">
        <v>661</v>
      </c>
      <c r="G487" t="s">
        <v>662</v>
      </c>
      <c r="H487" s="2">
        <v>0</v>
      </c>
      <c r="I487" s="2">
        <v>0</v>
      </c>
      <c r="J487" s="2">
        <v>0</v>
      </c>
      <c r="K487" s="2">
        <v>70.010000000000005</v>
      </c>
      <c r="L487" s="2">
        <v>0</v>
      </c>
      <c r="M487" s="2">
        <v>0</v>
      </c>
      <c r="N487" s="2">
        <v>0</v>
      </c>
      <c r="O487" s="2">
        <v>9.1013000000000002</v>
      </c>
      <c r="P487" s="2">
        <v>79.1113</v>
      </c>
      <c r="Q487" s="2">
        <v>0</v>
      </c>
      <c r="R487">
        <v>3</v>
      </c>
      <c r="S487" s="98"/>
      <c r="T487" s="98"/>
    </row>
    <row r="488" spans="1:20" x14ac:dyDescent="0.25">
      <c r="A488" t="s">
        <v>458</v>
      </c>
      <c r="B488" t="s">
        <v>676</v>
      </c>
      <c r="C488" t="s">
        <v>1</v>
      </c>
      <c r="D488" t="s">
        <v>0</v>
      </c>
      <c r="E488">
        <v>62370</v>
      </c>
      <c r="F488" t="s">
        <v>670</v>
      </c>
      <c r="G488" t="s">
        <v>255</v>
      </c>
      <c r="H488" s="2">
        <v>1.75</v>
      </c>
      <c r="I488" s="2">
        <v>0</v>
      </c>
      <c r="J488" s="2">
        <v>0</v>
      </c>
      <c r="K488" s="2">
        <v>16.149999999999999</v>
      </c>
      <c r="L488" s="2">
        <v>0</v>
      </c>
      <c r="M488" s="2">
        <v>0</v>
      </c>
      <c r="N488" s="2">
        <v>0</v>
      </c>
      <c r="O488" s="2">
        <v>2.0994999999999999</v>
      </c>
      <c r="P488" s="2">
        <v>19.999499999999998</v>
      </c>
      <c r="Q488" s="2">
        <v>0</v>
      </c>
      <c r="R488">
        <v>3</v>
      </c>
      <c r="S488" s="98"/>
      <c r="T488" s="98"/>
    </row>
    <row r="489" spans="1:20" x14ac:dyDescent="0.25">
      <c r="A489" t="s">
        <v>458</v>
      </c>
      <c r="B489" t="s">
        <v>676</v>
      </c>
      <c r="C489" t="s">
        <v>1</v>
      </c>
      <c r="D489" t="s">
        <v>0</v>
      </c>
      <c r="E489">
        <v>2756</v>
      </c>
      <c r="F489" t="s">
        <v>661</v>
      </c>
      <c r="G489" t="s">
        <v>662</v>
      </c>
      <c r="H489" s="2">
        <v>0</v>
      </c>
      <c r="I489" s="2">
        <v>0</v>
      </c>
      <c r="J489" s="2">
        <v>0</v>
      </c>
      <c r="K489" s="2">
        <v>157.08000000000001</v>
      </c>
      <c r="L489" s="2">
        <v>0</v>
      </c>
      <c r="M489" s="2">
        <v>0</v>
      </c>
      <c r="N489" s="2">
        <v>0</v>
      </c>
      <c r="O489" s="2">
        <v>20.420400000000001</v>
      </c>
      <c r="P489" s="2">
        <v>177.50040000000001</v>
      </c>
      <c r="Q489" s="2">
        <v>0</v>
      </c>
      <c r="R489">
        <v>3</v>
      </c>
      <c r="S489" s="98"/>
      <c r="T489" s="98"/>
    </row>
    <row r="490" spans="1:20" x14ac:dyDescent="0.25">
      <c r="A490" t="s">
        <v>458</v>
      </c>
      <c r="B490" t="s">
        <v>673</v>
      </c>
      <c r="C490" t="s">
        <v>1</v>
      </c>
      <c r="D490" t="s">
        <v>0</v>
      </c>
      <c r="E490">
        <v>417</v>
      </c>
      <c r="F490" t="s">
        <v>674</v>
      </c>
      <c r="G490" t="s">
        <v>675</v>
      </c>
      <c r="H490" s="2">
        <v>0</v>
      </c>
      <c r="I490" s="2">
        <v>0</v>
      </c>
      <c r="J490" s="2">
        <v>0</v>
      </c>
      <c r="K490" s="2">
        <v>77</v>
      </c>
      <c r="L490" s="2">
        <v>0</v>
      </c>
      <c r="M490" s="2">
        <v>0</v>
      </c>
      <c r="N490" s="2">
        <v>0</v>
      </c>
      <c r="O490" s="2">
        <v>10.01</v>
      </c>
      <c r="P490" s="2">
        <v>87.01</v>
      </c>
      <c r="Q490" s="2">
        <v>0</v>
      </c>
      <c r="R490">
        <v>3</v>
      </c>
      <c r="S490" s="98"/>
      <c r="T490" s="98"/>
    </row>
    <row r="491" spans="1:20" x14ac:dyDescent="0.25">
      <c r="A491" t="s">
        <v>458</v>
      </c>
      <c r="B491" t="s">
        <v>673</v>
      </c>
      <c r="C491" t="s">
        <v>1</v>
      </c>
      <c r="D491" t="s">
        <v>0</v>
      </c>
      <c r="E491">
        <v>61606</v>
      </c>
      <c r="F491" t="s">
        <v>670</v>
      </c>
      <c r="G491" t="s">
        <v>255</v>
      </c>
      <c r="H491" s="2">
        <v>1.75</v>
      </c>
      <c r="I491" s="2">
        <v>0</v>
      </c>
      <c r="J491" s="2">
        <v>0</v>
      </c>
      <c r="K491" s="2">
        <v>16.149999999999999</v>
      </c>
      <c r="L491" s="2">
        <v>0</v>
      </c>
      <c r="M491" s="2">
        <v>0</v>
      </c>
      <c r="N491" s="2">
        <v>0</v>
      </c>
      <c r="O491" s="2">
        <v>2.0994999999999999</v>
      </c>
      <c r="P491" s="2">
        <v>19.999499999999998</v>
      </c>
      <c r="Q491" s="2">
        <v>0</v>
      </c>
      <c r="R491">
        <v>3</v>
      </c>
      <c r="S491" s="98"/>
      <c r="T491" s="98"/>
    </row>
    <row r="492" spans="1:20" x14ac:dyDescent="0.25">
      <c r="A492" t="s">
        <v>458</v>
      </c>
      <c r="B492" t="s">
        <v>673</v>
      </c>
      <c r="C492" t="s">
        <v>1</v>
      </c>
      <c r="D492" t="s">
        <v>0</v>
      </c>
      <c r="E492">
        <v>2672</v>
      </c>
      <c r="F492" t="s">
        <v>661</v>
      </c>
      <c r="G492" t="s">
        <v>662</v>
      </c>
      <c r="H492" s="2">
        <v>0</v>
      </c>
      <c r="I492" s="2">
        <v>0</v>
      </c>
      <c r="J492" s="2">
        <v>0</v>
      </c>
      <c r="K492" s="2">
        <v>230.59</v>
      </c>
      <c r="L492" s="2">
        <v>0</v>
      </c>
      <c r="M492" s="2">
        <v>0</v>
      </c>
      <c r="N492" s="2">
        <v>0</v>
      </c>
      <c r="O492" s="2">
        <v>29.976700000000001</v>
      </c>
      <c r="P492" s="2">
        <v>260.56670000000003</v>
      </c>
      <c r="Q492" s="2">
        <v>0</v>
      </c>
      <c r="R492">
        <v>3</v>
      </c>
      <c r="S492" s="98"/>
      <c r="T492" s="98"/>
    </row>
    <row r="493" spans="1:20" x14ac:dyDescent="0.25">
      <c r="A493" t="s">
        <v>458</v>
      </c>
      <c r="B493" t="s">
        <v>463</v>
      </c>
      <c r="C493" t="s">
        <v>1</v>
      </c>
      <c r="D493" t="s">
        <v>0</v>
      </c>
      <c r="E493">
        <v>208219</v>
      </c>
      <c r="F493" t="s">
        <v>406</v>
      </c>
      <c r="G493" t="s">
        <v>96</v>
      </c>
      <c r="H493" s="2">
        <v>0</v>
      </c>
      <c r="I493" s="2">
        <v>0</v>
      </c>
      <c r="J493" s="2">
        <v>0</v>
      </c>
      <c r="K493" s="2">
        <v>2.44</v>
      </c>
      <c r="L493" s="2">
        <v>0</v>
      </c>
      <c r="M493" s="2">
        <v>0</v>
      </c>
      <c r="N493" s="2">
        <v>0</v>
      </c>
      <c r="O493" s="2">
        <v>0.31719999999999998</v>
      </c>
      <c r="P493" s="2">
        <v>2.7572000000000001</v>
      </c>
      <c r="Q493" s="2">
        <v>0</v>
      </c>
      <c r="R493">
        <v>3</v>
      </c>
      <c r="S493" s="98"/>
      <c r="T493" s="98"/>
    </row>
    <row r="494" spans="1:20" x14ac:dyDescent="0.25">
      <c r="A494" t="s">
        <v>458</v>
      </c>
      <c r="B494" t="s">
        <v>672</v>
      </c>
      <c r="C494" t="s">
        <v>1</v>
      </c>
      <c r="D494" t="s">
        <v>0</v>
      </c>
      <c r="E494">
        <v>61016</v>
      </c>
      <c r="F494" t="s">
        <v>670</v>
      </c>
      <c r="G494" t="s">
        <v>255</v>
      </c>
      <c r="H494" s="2">
        <v>1.75</v>
      </c>
      <c r="I494" s="2">
        <v>0</v>
      </c>
      <c r="J494" s="2">
        <v>0</v>
      </c>
      <c r="K494" s="2">
        <v>16.149999999999999</v>
      </c>
      <c r="L494" s="2">
        <v>0</v>
      </c>
      <c r="M494" s="2">
        <v>0</v>
      </c>
      <c r="N494" s="2">
        <v>0</v>
      </c>
      <c r="O494" s="2">
        <v>2.0994999999999999</v>
      </c>
      <c r="P494" s="2">
        <v>19.999499999999998</v>
      </c>
      <c r="Q494" s="2">
        <v>0</v>
      </c>
      <c r="R494">
        <v>3</v>
      </c>
      <c r="S494" s="98"/>
      <c r="T494" s="98"/>
    </row>
    <row r="495" spans="1:20" x14ac:dyDescent="0.25">
      <c r="A495" t="s">
        <v>458</v>
      </c>
      <c r="B495" t="s">
        <v>671</v>
      </c>
      <c r="C495" t="s">
        <v>1</v>
      </c>
      <c r="D495" t="s">
        <v>0</v>
      </c>
      <c r="E495">
        <v>1816764</v>
      </c>
      <c r="F495" t="s">
        <v>131</v>
      </c>
      <c r="G495" t="s">
        <v>88</v>
      </c>
      <c r="H495" s="2">
        <v>0</v>
      </c>
      <c r="I495" s="2">
        <v>0</v>
      </c>
      <c r="J495" s="2">
        <v>0</v>
      </c>
      <c r="K495" s="2">
        <v>3.01</v>
      </c>
      <c r="L495" s="2">
        <v>0</v>
      </c>
      <c r="M495" s="2">
        <v>0</v>
      </c>
      <c r="N495" s="2">
        <v>0</v>
      </c>
      <c r="O495" s="2">
        <v>0.39129999999999998</v>
      </c>
      <c r="P495" s="2">
        <v>3.4013</v>
      </c>
      <c r="Q495" s="2">
        <v>0</v>
      </c>
      <c r="R495">
        <v>3</v>
      </c>
      <c r="S495" s="98"/>
      <c r="T495" s="98"/>
    </row>
    <row r="496" spans="1:20" x14ac:dyDescent="0.25">
      <c r="A496" t="s">
        <v>458</v>
      </c>
      <c r="B496" t="s">
        <v>671</v>
      </c>
      <c r="C496" t="s">
        <v>1</v>
      </c>
      <c r="D496" t="s">
        <v>0</v>
      </c>
      <c r="E496">
        <v>2601</v>
      </c>
      <c r="F496" t="s">
        <v>661</v>
      </c>
      <c r="G496" t="s">
        <v>662</v>
      </c>
      <c r="H496" s="2">
        <v>0</v>
      </c>
      <c r="I496" s="2">
        <v>0</v>
      </c>
      <c r="J496" s="2">
        <v>0</v>
      </c>
      <c r="K496" s="2">
        <v>8.85</v>
      </c>
      <c r="L496" s="2">
        <v>0</v>
      </c>
      <c r="M496" s="2">
        <v>0</v>
      </c>
      <c r="N496" s="2">
        <v>0</v>
      </c>
      <c r="O496" s="2">
        <v>1.1505000000000001</v>
      </c>
      <c r="P496" s="2">
        <v>10.000499999999999</v>
      </c>
      <c r="Q496" s="2">
        <v>0</v>
      </c>
      <c r="R496">
        <v>3</v>
      </c>
      <c r="S496" s="98"/>
      <c r="T496" s="98"/>
    </row>
    <row r="497" spans="1:20" x14ac:dyDescent="0.25">
      <c r="A497" t="s">
        <v>458</v>
      </c>
      <c r="B497" t="s">
        <v>669</v>
      </c>
      <c r="C497" t="s">
        <v>1</v>
      </c>
      <c r="D497" t="s">
        <v>0</v>
      </c>
      <c r="E497">
        <v>60412</v>
      </c>
      <c r="F497" t="s">
        <v>670</v>
      </c>
      <c r="G497" t="s">
        <v>255</v>
      </c>
      <c r="H497" s="2">
        <v>1.8199999999999998</v>
      </c>
      <c r="I497" s="2">
        <v>0</v>
      </c>
      <c r="J497" s="2">
        <v>0</v>
      </c>
      <c r="K497" s="2">
        <v>16.09</v>
      </c>
      <c r="L497" s="2">
        <v>0</v>
      </c>
      <c r="M497" s="2">
        <v>0</v>
      </c>
      <c r="N497" s="2">
        <v>0</v>
      </c>
      <c r="O497" s="2">
        <v>2.0916999999999999</v>
      </c>
      <c r="P497" s="2">
        <v>20.0017</v>
      </c>
      <c r="Q497" s="2">
        <v>0</v>
      </c>
      <c r="R497">
        <v>3</v>
      </c>
      <c r="S497" s="98"/>
      <c r="T497" s="98"/>
    </row>
    <row r="498" spans="1:20" x14ac:dyDescent="0.25">
      <c r="A498" t="s">
        <v>458</v>
      </c>
      <c r="B498" t="s">
        <v>668</v>
      </c>
      <c r="C498" t="s">
        <v>1</v>
      </c>
      <c r="D498" t="s">
        <v>0</v>
      </c>
      <c r="E498">
        <v>2486442</v>
      </c>
      <c r="F498" t="s">
        <v>131</v>
      </c>
      <c r="G498" t="s">
        <v>88</v>
      </c>
      <c r="H498" s="2">
        <v>0</v>
      </c>
      <c r="I498" s="2">
        <v>0</v>
      </c>
      <c r="J498" s="2">
        <v>0</v>
      </c>
      <c r="K498" s="2">
        <v>13.36</v>
      </c>
      <c r="L498" s="2">
        <v>0</v>
      </c>
      <c r="M498" s="2">
        <v>0</v>
      </c>
      <c r="N498" s="2">
        <v>0</v>
      </c>
      <c r="O498" s="2">
        <v>1.7367999999999999</v>
      </c>
      <c r="P498" s="2">
        <v>15.0968</v>
      </c>
      <c r="Q498" s="2">
        <v>0</v>
      </c>
      <c r="R498">
        <v>3</v>
      </c>
      <c r="S498" s="98"/>
      <c r="T498" s="98"/>
    </row>
    <row r="499" spans="1:20" x14ac:dyDescent="0.25">
      <c r="A499" t="s">
        <v>458</v>
      </c>
      <c r="B499" t="s">
        <v>667</v>
      </c>
      <c r="C499" t="s">
        <v>1</v>
      </c>
      <c r="D499" t="s">
        <v>0</v>
      </c>
      <c r="E499">
        <v>2489</v>
      </c>
      <c r="F499" t="s">
        <v>661</v>
      </c>
      <c r="G499" t="s">
        <v>662</v>
      </c>
      <c r="H499" s="2">
        <v>0</v>
      </c>
      <c r="I499" s="2">
        <v>0</v>
      </c>
      <c r="J499" s="2">
        <v>0</v>
      </c>
      <c r="K499" s="2">
        <v>16.190000000000001</v>
      </c>
      <c r="L499" s="2">
        <v>0</v>
      </c>
      <c r="M499" s="2">
        <v>0</v>
      </c>
      <c r="N499" s="2">
        <v>0</v>
      </c>
      <c r="O499" s="2">
        <v>2.1047000000000002</v>
      </c>
      <c r="P499" s="2">
        <v>18.294700000000002</v>
      </c>
      <c r="Q499" s="2">
        <v>0</v>
      </c>
      <c r="R499">
        <v>3</v>
      </c>
      <c r="S499" s="98"/>
      <c r="T499" s="98"/>
    </row>
    <row r="500" spans="1:20" x14ac:dyDescent="0.25">
      <c r="A500" t="s">
        <v>458</v>
      </c>
      <c r="B500" t="s">
        <v>664</v>
      </c>
      <c r="C500" t="s">
        <v>1</v>
      </c>
      <c r="D500" t="s">
        <v>0</v>
      </c>
      <c r="E500">
        <v>2453</v>
      </c>
      <c r="F500" t="s">
        <v>661</v>
      </c>
      <c r="G500" t="s">
        <v>662</v>
      </c>
      <c r="H500" s="2">
        <v>0</v>
      </c>
      <c r="I500" s="2">
        <v>0</v>
      </c>
      <c r="J500" s="2">
        <v>0</v>
      </c>
      <c r="K500" s="2">
        <v>12.79</v>
      </c>
      <c r="L500" s="2">
        <v>0</v>
      </c>
      <c r="M500" s="2">
        <v>0</v>
      </c>
      <c r="N500" s="2">
        <v>0</v>
      </c>
      <c r="O500" s="2">
        <v>1.6626999999999998</v>
      </c>
      <c r="P500" s="2">
        <v>14.452699999999998</v>
      </c>
      <c r="Q500" s="2">
        <v>0</v>
      </c>
      <c r="R500">
        <v>3</v>
      </c>
      <c r="S500" s="98"/>
      <c r="T500" s="98"/>
    </row>
    <row r="501" spans="1:20" x14ac:dyDescent="0.25">
      <c r="A501" t="s">
        <v>458</v>
      </c>
      <c r="B501" t="s">
        <v>664</v>
      </c>
      <c r="C501" t="s">
        <v>1</v>
      </c>
      <c r="D501" t="s">
        <v>0</v>
      </c>
      <c r="E501">
        <v>2452</v>
      </c>
      <c r="F501" t="s">
        <v>661</v>
      </c>
      <c r="G501" t="s">
        <v>662</v>
      </c>
      <c r="H501" s="2">
        <v>0</v>
      </c>
      <c r="I501" s="2">
        <v>0</v>
      </c>
      <c r="J501" s="2">
        <v>0</v>
      </c>
      <c r="K501" s="2">
        <v>254.64</v>
      </c>
      <c r="L501" s="2">
        <v>0</v>
      </c>
      <c r="M501" s="2">
        <v>0</v>
      </c>
      <c r="N501" s="2">
        <v>0</v>
      </c>
      <c r="O501" s="2">
        <v>33.103200000000001</v>
      </c>
      <c r="P501" s="2">
        <v>287.7432</v>
      </c>
      <c r="Q501" s="2">
        <v>0</v>
      </c>
      <c r="R501">
        <v>3</v>
      </c>
      <c r="S501" s="98"/>
      <c r="T501" s="98"/>
    </row>
    <row r="502" spans="1:20" x14ac:dyDescent="0.25">
      <c r="A502" t="s">
        <v>458</v>
      </c>
      <c r="B502" t="s">
        <v>664</v>
      </c>
      <c r="C502" t="s">
        <v>1</v>
      </c>
      <c r="D502" t="s">
        <v>0</v>
      </c>
      <c r="E502">
        <v>2451</v>
      </c>
      <c r="F502" t="s">
        <v>661</v>
      </c>
      <c r="G502" t="s">
        <v>662</v>
      </c>
      <c r="H502" s="2">
        <v>0</v>
      </c>
      <c r="I502" s="2">
        <v>0</v>
      </c>
      <c r="J502" s="2">
        <v>0</v>
      </c>
      <c r="K502" s="2">
        <v>19.239999999999998</v>
      </c>
      <c r="L502" s="2">
        <v>0</v>
      </c>
      <c r="M502" s="2">
        <v>0</v>
      </c>
      <c r="N502" s="2">
        <v>0</v>
      </c>
      <c r="O502" s="2">
        <v>2.5011999999999999</v>
      </c>
      <c r="P502" s="2">
        <v>21.741199999999999</v>
      </c>
      <c r="Q502" s="2">
        <v>0</v>
      </c>
      <c r="R502">
        <v>3</v>
      </c>
      <c r="S502" s="98"/>
      <c r="T502" s="98"/>
    </row>
    <row r="503" spans="1:20" x14ac:dyDescent="0.25">
      <c r="A503" t="s">
        <v>458</v>
      </c>
      <c r="B503" t="s">
        <v>664</v>
      </c>
      <c r="C503" t="s">
        <v>1</v>
      </c>
      <c r="D503" t="s">
        <v>0</v>
      </c>
      <c r="E503">
        <v>2450</v>
      </c>
      <c r="F503" t="s">
        <v>661</v>
      </c>
      <c r="G503" t="s">
        <v>662</v>
      </c>
      <c r="H503" s="2">
        <v>0</v>
      </c>
      <c r="I503" s="2">
        <v>0</v>
      </c>
      <c r="J503" s="2">
        <v>0</v>
      </c>
      <c r="K503" s="2">
        <v>7.34</v>
      </c>
      <c r="L503" s="2">
        <v>0</v>
      </c>
      <c r="M503" s="2">
        <v>0</v>
      </c>
      <c r="N503" s="2">
        <v>0</v>
      </c>
      <c r="O503" s="2">
        <v>0.95420000000000005</v>
      </c>
      <c r="P503" s="2">
        <v>8.2942</v>
      </c>
      <c r="Q503" s="2">
        <v>0</v>
      </c>
      <c r="R503">
        <v>3</v>
      </c>
      <c r="S503" s="98"/>
      <c r="T503" s="98"/>
    </row>
    <row r="504" spans="1:20" x14ac:dyDescent="0.25">
      <c r="A504" t="s">
        <v>458</v>
      </c>
      <c r="B504" t="s">
        <v>664</v>
      </c>
      <c r="C504" t="s">
        <v>1</v>
      </c>
      <c r="D504" t="s">
        <v>0</v>
      </c>
      <c r="E504">
        <v>2449</v>
      </c>
      <c r="F504" t="s">
        <v>661</v>
      </c>
      <c r="G504" t="s">
        <v>662</v>
      </c>
      <c r="H504" s="2">
        <v>0</v>
      </c>
      <c r="I504" s="2">
        <v>0</v>
      </c>
      <c r="J504" s="2">
        <v>0</v>
      </c>
      <c r="K504" s="2">
        <v>38.85</v>
      </c>
      <c r="L504" s="2">
        <v>0</v>
      </c>
      <c r="M504" s="2">
        <v>0</v>
      </c>
      <c r="N504" s="2">
        <v>0</v>
      </c>
      <c r="O504" s="2">
        <v>5.0505000000000004</v>
      </c>
      <c r="P504" s="2">
        <v>43.900500000000001</v>
      </c>
      <c r="Q504" s="2">
        <v>0</v>
      </c>
      <c r="R504">
        <v>3</v>
      </c>
      <c r="S504" s="98"/>
      <c r="T504" s="98"/>
    </row>
    <row r="505" spans="1:20" x14ac:dyDescent="0.25">
      <c r="A505" t="s">
        <v>458</v>
      </c>
      <c r="B505" t="s">
        <v>664</v>
      </c>
      <c r="C505" t="s">
        <v>1</v>
      </c>
      <c r="D505" t="s">
        <v>0</v>
      </c>
      <c r="E505">
        <v>23076</v>
      </c>
      <c r="F505" t="s">
        <v>665</v>
      </c>
      <c r="G505" t="s">
        <v>666</v>
      </c>
      <c r="H505" s="2">
        <v>0</v>
      </c>
      <c r="I505" s="2">
        <v>0</v>
      </c>
      <c r="J505" s="2">
        <v>0</v>
      </c>
      <c r="K505" s="2">
        <v>9.4499999999999993</v>
      </c>
      <c r="L505" s="2">
        <v>0</v>
      </c>
      <c r="M505" s="2">
        <v>0</v>
      </c>
      <c r="N505" s="2">
        <v>0</v>
      </c>
      <c r="O505" s="2">
        <v>1.2284999999999999</v>
      </c>
      <c r="P505" s="2">
        <v>10.6785</v>
      </c>
      <c r="Q505" s="2">
        <v>0</v>
      </c>
      <c r="R505">
        <v>3</v>
      </c>
      <c r="S505" s="98"/>
      <c r="T505" s="98"/>
    </row>
    <row r="506" spans="1:20" x14ac:dyDescent="0.25">
      <c r="A506" t="s">
        <v>458</v>
      </c>
      <c r="B506" t="s">
        <v>663</v>
      </c>
      <c r="C506" t="s">
        <v>1</v>
      </c>
      <c r="D506" t="s">
        <v>0</v>
      </c>
      <c r="E506">
        <v>2432</v>
      </c>
      <c r="F506" t="s">
        <v>661</v>
      </c>
      <c r="G506" t="s">
        <v>662</v>
      </c>
      <c r="H506" s="2">
        <v>0</v>
      </c>
      <c r="I506" s="2">
        <v>0</v>
      </c>
      <c r="J506" s="2">
        <v>0</v>
      </c>
      <c r="K506" s="2">
        <v>3.94</v>
      </c>
      <c r="L506" s="2">
        <v>0</v>
      </c>
      <c r="M506" s="2">
        <v>0</v>
      </c>
      <c r="N506" s="2">
        <v>0</v>
      </c>
      <c r="O506" s="2">
        <v>0.51219999999999999</v>
      </c>
      <c r="P506" s="2">
        <v>4.4521999999999995</v>
      </c>
      <c r="Q506" s="2">
        <v>0</v>
      </c>
      <c r="R506">
        <v>3</v>
      </c>
      <c r="S506" s="98"/>
      <c r="T506" s="98"/>
    </row>
    <row r="507" spans="1:20" x14ac:dyDescent="0.25">
      <c r="A507" t="s">
        <v>458</v>
      </c>
      <c r="B507" t="s">
        <v>663</v>
      </c>
      <c r="C507" t="s">
        <v>1</v>
      </c>
      <c r="D507" t="s">
        <v>0</v>
      </c>
      <c r="E507">
        <v>2426</v>
      </c>
      <c r="F507" t="s">
        <v>661</v>
      </c>
      <c r="G507" t="s">
        <v>662</v>
      </c>
      <c r="H507" s="2">
        <v>0</v>
      </c>
      <c r="I507" s="2">
        <v>0</v>
      </c>
      <c r="J507" s="2">
        <v>0</v>
      </c>
      <c r="K507" s="2">
        <v>3.15</v>
      </c>
      <c r="L507" s="2">
        <v>0</v>
      </c>
      <c r="M507" s="2">
        <v>0</v>
      </c>
      <c r="N507" s="2">
        <v>0</v>
      </c>
      <c r="O507" s="2">
        <v>0.40949999999999998</v>
      </c>
      <c r="P507" s="2">
        <v>3.5594999999999999</v>
      </c>
      <c r="Q507" s="2">
        <v>0</v>
      </c>
      <c r="R507">
        <v>3</v>
      </c>
      <c r="S507" s="98"/>
      <c r="T507" s="98"/>
    </row>
    <row r="508" spans="1:20" x14ac:dyDescent="0.25">
      <c r="A508" t="s">
        <v>458</v>
      </c>
      <c r="B508" t="s">
        <v>663</v>
      </c>
      <c r="C508" t="s">
        <v>1</v>
      </c>
      <c r="D508" t="s">
        <v>0</v>
      </c>
      <c r="E508">
        <v>2419</v>
      </c>
      <c r="F508" t="s">
        <v>661</v>
      </c>
      <c r="G508" t="s">
        <v>662</v>
      </c>
      <c r="H508" s="2">
        <v>0</v>
      </c>
      <c r="I508" s="2">
        <v>0</v>
      </c>
      <c r="J508" s="2">
        <v>0</v>
      </c>
      <c r="K508" s="2">
        <v>11.33</v>
      </c>
      <c r="L508" s="2">
        <v>0</v>
      </c>
      <c r="M508" s="2">
        <v>0</v>
      </c>
      <c r="N508" s="2">
        <v>0</v>
      </c>
      <c r="O508" s="2">
        <v>1.4729000000000001</v>
      </c>
      <c r="P508" s="2">
        <v>12.802900000000001</v>
      </c>
      <c r="Q508" s="2">
        <v>0</v>
      </c>
      <c r="R508">
        <v>3</v>
      </c>
      <c r="S508" s="98"/>
      <c r="T508" s="98"/>
    </row>
    <row r="509" spans="1:20" x14ac:dyDescent="0.25">
      <c r="A509" t="s">
        <v>458</v>
      </c>
      <c r="B509" t="s">
        <v>660</v>
      </c>
      <c r="C509" t="s">
        <v>1</v>
      </c>
      <c r="D509" t="s">
        <v>0</v>
      </c>
      <c r="E509">
        <v>2391</v>
      </c>
      <c r="F509" t="s">
        <v>661</v>
      </c>
      <c r="G509" t="s">
        <v>662</v>
      </c>
      <c r="H509" s="2">
        <v>0</v>
      </c>
      <c r="I509" s="2">
        <v>0</v>
      </c>
      <c r="J509" s="2">
        <v>0</v>
      </c>
      <c r="K509" s="2">
        <v>4.3499999999999996</v>
      </c>
      <c r="L509" s="2">
        <v>0</v>
      </c>
      <c r="M509" s="2">
        <v>0</v>
      </c>
      <c r="N509" s="2">
        <v>0</v>
      </c>
      <c r="O509" s="2">
        <v>0.5655</v>
      </c>
      <c r="P509" s="2">
        <v>4.9154999999999998</v>
      </c>
      <c r="Q509" s="2">
        <v>0</v>
      </c>
      <c r="R509">
        <v>3</v>
      </c>
      <c r="S509" s="98"/>
      <c r="T509" s="98"/>
    </row>
    <row r="510" spans="1:20" x14ac:dyDescent="0.25">
      <c r="A510" t="s">
        <v>458</v>
      </c>
      <c r="B510" t="s">
        <v>659</v>
      </c>
      <c r="C510" t="s">
        <v>1</v>
      </c>
      <c r="D510" t="s">
        <v>0</v>
      </c>
      <c r="E510">
        <v>308968</v>
      </c>
      <c r="F510" t="s">
        <v>131</v>
      </c>
      <c r="G510" t="s">
        <v>88</v>
      </c>
      <c r="H510" s="2">
        <v>0</v>
      </c>
      <c r="I510" s="2">
        <v>0</v>
      </c>
      <c r="J510" s="2">
        <v>0</v>
      </c>
      <c r="K510" s="2">
        <v>11.06</v>
      </c>
      <c r="L510" s="2">
        <v>0</v>
      </c>
      <c r="M510" s="2">
        <v>0</v>
      </c>
      <c r="N510" s="2">
        <v>0</v>
      </c>
      <c r="O510" s="2">
        <v>1.4378000000000002</v>
      </c>
      <c r="P510" s="2">
        <v>12.497800000000002</v>
      </c>
      <c r="Q510" s="2">
        <v>0</v>
      </c>
      <c r="R510">
        <v>3</v>
      </c>
      <c r="S510" s="98"/>
      <c r="T510" s="98"/>
    </row>
    <row r="511" spans="1:20" x14ac:dyDescent="0.25">
      <c r="Q511" s="2"/>
      <c r="S511" s="98"/>
      <c r="T511" s="98"/>
    </row>
    <row r="512" spans="1:20" x14ac:dyDescent="0.25">
      <c r="A512" t="s">
        <v>466</v>
      </c>
      <c r="H512" s="104">
        <f>SUBTOTAL(109,Tabla1[C. EXENTAS])</f>
        <v>60.249999999999993</v>
      </c>
      <c r="I512" s="104"/>
      <c r="J512" s="104"/>
      <c r="K512" s="104">
        <f>SUBTOTAL(109,Tabla1[C. GRAVADA])</f>
        <v>37767.339000000022</v>
      </c>
      <c r="L512" s="104"/>
      <c r="M512" s="104"/>
      <c r="N512" s="104"/>
      <c r="O512" s="104">
        <f>SUBTOTAL(109,Tabla1[IVA])</f>
        <v>4909.7540699999954</v>
      </c>
      <c r="P512" s="104">
        <f>SUBTOTAL(109,Tabla1[TOTAL C.])</f>
        <v>42737.34307000001</v>
      </c>
      <c r="Q512" s="103"/>
      <c r="R512" s="97"/>
    </row>
  </sheetData>
  <dataConsolidate/>
  <phoneticPr fontId="11" type="noConversion"/>
  <conditionalFormatting sqref="E513:E1048576 E2:E510">
    <cfRule type="duplicateValues" dxfId="49" priority="1"/>
    <cfRule type="duplicateValues" dxfId="48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XFD20"/>
  <sheetViews>
    <sheetView showGridLines="0" zoomScale="120" zoomScaleNormal="120" zoomScaleSheetLayoutView="100" workbookViewId="0">
      <selection activeCell="D3" sqref="D3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6 16384:16384" ht="90" customHeight="1" thickBot="1" x14ac:dyDescent="0.3"/>
    <row r="2" spans="2:6 16384:16384" x14ac:dyDescent="0.25">
      <c r="B2" s="6" t="s">
        <v>17</v>
      </c>
      <c r="D2" s="12" t="s">
        <v>715</v>
      </c>
      <c r="XFD2" t="s">
        <v>458</v>
      </c>
    </row>
    <row r="3" spans="2:6 16384:16384" x14ac:dyDescent="0.25">
      <c r="B3" s="6" t="s">
        <v>2</v>
      </c>
      <c r="D3" s="13" t="s">
        <v>1007</v>
      </c>
      <c r="XFD3" t="s">
        <v>678</v>
      </c>
    </row>
    <row r="4" spans="2:6 16384:16384" hidden="1" x14ac:dyDescent="0.25">
      <c r="B4" s="6" t="s">
        <v>3</v>
      </c>
      <c r="D4" s="15" t="s">
        <v>1</v>
      </c>
      <c r="XFD4" t="s">
        <v>706</v>
      </c>
    </row>
    <row r="5" spans="2:6 16384:16384" hidden="1" x14ac:dyDescent="0.25">
      <c r="B5" s="6" t="s">
        <v>4</v>
      </c>
      <c r="D5" s="15" t="s">
        <v>0</v>
      </c>
      <c r="XFD5" t="s">
        <v>707</v>
      </c>
    </row>
    <row r="6" spans="2:6 16384:16384" hidden="1" x14ac:dyDescent="0.25">
      <c r="B6" s="7" t="s">
        <v>28</v>
      </c>
      <c r="D6" s="16" t="s">
        <v>680</v>
      </c>
      <c r="XFD6" t="s">
        <v>708</v>
      </c>
    </row>
    <row r="7" spans="2:6 16384:16384" hidden="1" x14ac:dyDescent="0.25">
      <c r="B7" s="6" t="s">
        <v>27</v>
      </c>
      <c r="D7" s="16" t="s">
        <v>752</v>
      </c>
      <c r="XFD7" t="s">
        <v>709</v>
      </c>
    </row>
    <row r="8" spans="2:6 16384:16384" x14ac:dyDescent="0.25">
      <c r="B8" s="6" t="s">
        <v>26</v>
      </c>
      <c r="D8" s="41"/>
      <c r="XFD8" t="s">
        <v>710</v>
      </c>
    </row>
    <row r="9" spans="2:6 16384:16384" hidden="1" x14ac:dyDescent="0.25">
      <c r="B9" s="6" t="s">
        <v>25</v>
      </c>
      <c r="D9" s="17">
        <f>+D8</f>
        <v>0</v>
      </c>
      <c r="XFD9" t="s">
        <v>711</v>
      </c>
    </row>
    <row r="10" spans="2:6 16384:16384" x14ac:dyDescent="0.25">
      <c r="B10" s="6" t="s">
        <v>24</v>
      </c>
      <c r="D10" s="18" t="s">
        <v>636</v>
      </c>
      <c r="XFD10" t="s">
        <v>712</v>
      </c>
    </row>
    <row r="11" spans="2:6 16384:16384" x14ac:dyDescent="0.25">
      <c r="B11" s="7" t="s">
        <v>47</v>
      </c>
      <c r="D11" s="61" t="str">
        <f>IFERROR(VLOOKUP(D10,'base de clientes'!A2:B411,2,0),"")</f>
        <v>TUL 77-79, S.A. DE C.V.</v>
      </c>
      <c r="XFD11" t="s">
        <v>715</v>
      </c>
    </row>
    <row r="12" spans="2:6 16384:16384" hidden="1" x14ac:dyDescent="0.25">
      <c r="B12" s="7" t="s">
        <v>49</v>
      </c>
      <c r="D12" s="20">
        <v>0</v>
      </c>
      <c r="F12" s="2"/>
      <c r="XFD12" t="s">
        <v>714</v>
      </c>
    </row>
    <row r="13" spans="2:6 16384:16384" hidden="1" x14ac:dyDescent="0.25">
      <c r="B13" s="7" t="s">
        <v>48</v>
      </c>
      <c r="D13" s="9">
        <v>0</v>
      </c>
      <c r="F13" s="2"/>
      <c r="XFD13" t="s">
        <v>715</v>
      </c>
    </row>
    <row r="14" spans="2:6 16384:16384" x14ac:dyDescent="0.25">
      <c r="B14" s="6" t="s">
        <v>23</v>
      </c>
      <c r="D14" s="10">
        <v>0</v>
      </c>
      <c r="F14" s="2"/>
    </row>
    <row r="15" spans="2:6 16384:16384" x14ac:dyDescent="0.25">
      <c r="B15" s="6" t="s">
        <v>22</v>
      </c>
      <c r="D15" s="20">
        <f>+D14*0.13</f>
        <v>0</v>
      </c>
      <c r="F15" s="2"/>
    </row>
    <row r="16" spans="2:6 16384:16384" x14ac:dyDescent="0.25">
      <c r="B16" s="6" t="s">
        <v>21</v>
      </c>
      <c r="D16" s="9">
        <v>0</v>
      </c>
      <c r="F16" s="2"/>
    </row>
    <row r="17" spans="2:6" x14ac:dyDescent="0.25">
      <c r="B17" s="6" t="s">
        <v>20</v>
      </c>
      <c r="D17" s="9">
        <v>0</v>
      </c>
      <c r="F17" s="2"/>
    </row>
    <row r="18" spans="2:6" ht="15" customHeight="1" x14ac:dyDescent="0.25">
      <c r="B18" s="6" t="s">
        <v>50</v>
      </c>
      <c r="D18" s="9">
        <f>+(D12+D13+D14+D15+D16+D17)</f>
        <v>0</v>
      </c>
      <c r="F18" s="2"/>
    </row>
    <row r="19" spans="2:6" ht="15" customHeight="1" x14ac:dyDescent="0.25">
      <c r="B19" s="6" t="s">
        <v>459</v>
      </c>
      <c r="D19" s="48"/>
      <c r="F19" s="2"/>
    </row>
    <row r="20" spans="2:6" ht="15.75" thickBot="1" x14ac:dyDescent="0.3">
      <c r="B20" s="6" t="s">
        <v>18</v>
      </c>
      <c r="D20" s="11" t="s">
        <v>1</v>
      </c>
      <c r="F20" s="2"/>
    </row>
  </sheetData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$XFD$2:$XFD$11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15"/>
  <sheetViews>
    <sheetView topLeftCell="E1" workbookViewId="0">
      <selection activeCell="E31" sqref="E31"/>
    </sheetView>
  </sheetViews>
  <sheetFormatPr baseColWidth="10" defaultColWidth="11.42578125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1" width="15.140625" style="2" customWidth="1"/>
    <col min="22" max="22" width="15.140625" style="51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47</v>
      </c>
      <c r="O2" s="2" t="s">
        <v>49</v>
      </c>
      <c r="P2" s="2" t="s">
        <v>48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50</v>
      </c>
      <c r="V2" s="51" t="s">
        <v>459</v>
      </c>
      <c r="W2" t="s">
        <v>18</v>
      </c>
    </row>
    <row r="3" spans="5:23" x14ac:dyDescent="0.25">
      <c r="E3" t="s">
        <v>715</v>
      </c>
      <c r="F3" t="s">
        <v>1007</v>
      </c>
      <c r="G3" t="s">
        <v>1</v>
      </c>
      <c r="H3" t="s">
        <v>0</v>
      </c>
      <c r="I3" t="s">
        <v>680</v>
      </c>
      <c r="J3" t="s">
        <v>752</v>
      </c>
      <c r="K3">
        <v>80</v>
      </c>
      <c r="L3">
        <v>80</v>
      </c>
      <c r="M3" t="s">
        <v>636</v>
      </c>
      <c r="N3" t="s">
        <v>637</v>
      </c>
      <c r="O3" s="2">
        <v>0</v>
      </c>
      <c r="P3" s="2">
        <v>0</v>
      </c>
      <c r="Q3" s="2">
        <v>56.29</v>
      </c>
      <c r="R3" s="2">
        <v>7.3177000000000003</v>
      </c>
      <c r="S3" s="2">
        <v>0</v>
      </c>
      <c r="T3" s="2">
        <v>0</v>
      </c>
      <c r="U3" s="2">
        <v>63.607700000000001</v>
      </c>
      <c r="W3" t="s">
        <v>1</v>
      </c>
    </row>
    <row r="4" spans="5:23" x14ac:dyDescent="0.25">
      <c r="E4" t="s">
        <v>715</v>
      </c>
      <c r="F4" t="s">
        <v>1007</v>
      </c>
      <c r="G4" t="s">
        <v>1</v>
      </c>
      <c r="H4" t="s">
        <v>0</v>
      </c>
      <c r="I4" t="s">
        <v>680</v>
      </c>
      <c r="J4" t="s">
        <v>752</v>
      </c>
      <c r="K4">
        <v>79</v>
      </c>
      <c r="L4">
        <v>79</v>
      </c>
      <c r="M4" t="s">
        <v>723</v>
      </c>
      <c r="N4" t="s">
        <v>639</v>
      </c>
      <c r="O4" s="2">
        <v>0</v>
      </c>
      <c r="P4" s="2">
        <v>0</v>
      </c>
      <c r="Q4" s="2">
        <v>88.5</v>
      </c>
      <c r="R4" s="2">
        <v>11.505000000000001</v>
      </c>
      <c r="S4" s="2">
        <v>0</v>
      </c>
      <c r="T4" s="2">
        <v>0</v>
      </c>
      <c r="U4" s="2">
        <v>100.005</v>
      </c>
      <c r="W4" t="s">
        <v>1</v>
      </c>
    </row>
    <row r="5" spans="5:23" x14ac:dyDescent="0.25">
      <c r="E5" t="s">
        <v>715</v>
      </c>
      <c r="F5" t="s">
        <v>1007</v>
      </c>
      <c r="G5" t="s">
        <v>1</v>
      </c>
      <c r="H5" t="s">
        <v>0</v>
      </c>
      <c r="I5" t="s">
        <v>680</v>
      </c>
      <c r="J5" t="s">
        <v>752</v>
      </c>
      <c r="K5">
        <v>78</v>
      </c>
      <c r="L5">
        <v>78</v>
      </c>
      <c r="M5" t="s">
        <v>723</v>
      </c>
      <c r="N5" t="s">
        <v>639</v>
      </c>
      <c r="O5" s="2">
        <v>0</v>
      </c>
      <c r="P5" s="2">
        <v>0</v>
      </c>
      <c r="Q5" s="2">
        <v>88.5</v>
      </c>
      <c r="R5" s="2">
        <v>11.505000000000001</v>
      </c>
      <c r="S5" s="2">
        <v>0</v>
      </c>
      <c r="T5" s="2">
        <v>0</v>
      </c>
      <c r="U5" s="2">
        <v>100.005</v>
      </c>
      <c r="W5" t="s">
        <v>1</v>
      </c>
    </row>
    <row r="6" spans="5:23" x14ac:dyDescent="0.25">
      <c r="E6" t="s">
        <v>715</v>
      </c>
      <c r="F6" t="s">
        <v>1006</v>
      </c>
      <c r="G6" t="s">
        <v>1</v>
      </c>
      <c r="H6" t="s">
        <v>0</v>
      </c>
      <c r="I6" t="s">
        <v>680</v>
      </c>
      <c r="J6" t="s">
        <v>752</v>
      </c>
      <c r="K6">
        <v>77</v>
      </c>
      <c r="L6">
        <v>77</v>
      </c>
      <c r="M6" t="s">
        <v>723</v>
      </c>
      <c r="N6" t="s">
        <v>639</v>
      </c>
      <c r="O6" s="2">
        <v>0</v>
      </c>
      <c r="P6" s="2">
        <v>0</v>
      </c>
      <c r="Q6" s="2">
        <v>212.39</v>
      </c>
      <c r="R6" s="2">
        <v>27.610699999999998</v>
      </c>
      <c r="S6" s="2">
        <v>0</v>
      </c>
      <c r="T6" s="2">
        <v>0</v>
      </c>
      <c r="U6" s="2">
        <v>240.00069999999999</v>
      </c>
      <c r="W6" t="s">
        <v>1</v>
      </c>
    </row>
    <row r="7" spans="5:23" x14ac:dyDescent="0.25">
      <c r="E7" t="s">
        <v>715</v>
      </c>
      <c r="F7" t="s">
        <v>1006</v>
      </c>
      <c r="G7" t="s">
        <v>1</v>
      </c>
      <c r="H7" t="s">
        <v>0</v>
      </c>
      <c r="I7" t="s">
        <v>680</v>
      </c>
      <c r="J7" t="s">
        <v>752</v>
      </c>
      <c r="K7">
        <v>76</v>
      </c>
      <c r="L7">
        <v>76</v>
      </c>
      <c r="M7" t="s">
        <v>723</v>
      </c>
      <c r="N7" t="s">
        <v>639</v>
      </c>
      <c r="O7" s="2">
        <v>0</v>
      </c>
      <c r="P7" s="2">
        <v>0</v>
      </c>
      <c r="Q7" s="2">
        <v>380.38</v>
      </c>
      <c r="R7" s="2">
        <v>49.449400000000004</v>
      </c>
      <c r="S7" s="2">
        <v>0</v>
      </c>
      <c r="T7" s="2">
        <v>0</v>
      </c>
      <c r="U7" s="2">
        <v>429.82940000000002</v>
      </c>
      <c r="W7" t="s">
        <v>1</v>
      </c>
    </row>
    <row r="8" spans="5:23" x14ac:dyDescent="0.25">
      <c r="E8" t="s">
        <v>715</v>
      </c>
      <c r="F8" t="s">
        <v>1006</v>
      </c>
      <c r="G8" t="s">
        <v>1</v>
      </c>
      <c r="H8" t="s">
        <v>0</v>
      </c>
      <c r="I8" t="s">
        <v>680</v>
      </c>
      <c r="J8" t="s">
        <v>752</v>
      </c>
      <c r="K8">
        <v>75</v>
      </c>
      <c r="L8">
        <v>75</v>
      </c>
      <c r="M8" t="s">
        <v>57</v>
      </c>
      <c r="N8" t="s">
        <v>58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W8" t="s">
        <v>1</v>
      </c>
    </row>
    <row r="9" spans="5:23" x14ac:dyDescent="0.25">
      <c r="E9" t="s">
        <v>715</v>
      </c>
      <c r="F9" t="s">
        <v>1006</v>
      </c>
      <c r="G9" t="s">
        <v>1</v>
      </c>
      <c r="H9" t="s">
        <v>0</v>
      </c>
      <c r="I9" t="s">
        <v>680</v>
      </c>
      <c r="J9" t="s">
        <v>752</v>
      </c>
      <c r="K9">
        <v>74</v>
      </c>
      <c r="L9">
        <v>74</v>
      </c>
      <c r="M9" t="s">
        <v>723</v>
      </c>
      <c r="N9" t="s">
        <v>639</v>
      </c>
      <c r="O9" s="2">
        <v>0</v>
      </c>
      <c r="P9" s="2">
        <v>0</v>
      </c>
      <c r="Q9" s="2">
        <v>110.47</v>
      </c>
      <c r="R9" s="2">
        <v>14.3611</v>
      </c>
      <c r="S9" s="2">
        <v>0</v>
      </c>
      <c r="T9" s="2">
        <v>0</v>
      </c>
      <c r="U9" s="2">
        <v>124.83109999999999</v>
      </c>
      <c r="W9" t="s">
        <v>1</v>
      </c>
    </row>
    <row r="10" spans="5:23" x14ac:dyDescent="0.25">
      <c r="E10" t="s">
        <v>715</v>
      </c>
      <c r="F10" t="s">
        <v>995</v>
      </c>
      <c r="G10" t="s">
        <v>1</v>
      </c>
      <c r="H10" t="s">
        <v>0</v>
      </c>
      <c r="I10" t="s">
        <v>680</v>
      </c>
      <c r="J10" t="s">
        <v>752</v>
      </c>
      <c r="K10">
        <v>73</v>
      </c>
      <c r="L10">
        <v>73</v>
      </c>
      <c r="M10" t="s">
        <v>57</v>
      </c>
      <c r="N10" t="s">
        <v>58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W10" t="s">
        <v>1</v>
      </c>
    </row>
    <row r="11" spans="5:23" x14ac:dyDescent="0.25">
      <c r="E11" t="s">
        <v>715</v>
      </c>
      <c r="F11" t="s">
        <v>995</v>
      </c>
      <c r="G11" t="s">
        <v>1</v>
      </c>
      <c r="H11" t="s">
        <v>0</v>
      </c>
      <c r="I11" t="s">
        <v>680</v>
      </c>
      <c r="J11" t="s">
        <v>752</v>
      </c>
      <c r="K11">
        <v>72</v>
      </c>
      <c r="L11">
        <v>72</v>
      </c>
      <c r="M11" t="s">
        <v>636</v>
      </c>
      <c r="N11" t="s">
        <v>637</v>
      </c>
      <c r="O11" s="2">
        <v>0</v>
      </c>
      <c r="P11" s="2">
        <v>0</v>
      </c>
      <c r="Q11" s="2">
        <v>22.12</v>
      </c>
      <c r="R11" s="2">
        <v>2.8756000000000004</v>
      </c>
      <c r="S11" s="2">
        <v>0</v>
      </c>
      <c r="T11" s="2">
        <v>0</v>
      </c>
      <c r="U11" s="2">
        <v>24.995600000000003</v>
      </c>
      <c r="W11" t="s">
        <v>1</v>
      </c>
    </row>
    <row r="12" spans="5:23" x14ac:dyDescent="0.25">
      <c r="E12" t="s">
        <v>715</v>
      </c>
      <c r="F12" t="s">
        <v>995</v>
      </c>
      <c r="G12" t="s">
        <v>1</v>
      </c>
      <c r="H12" t="s">
        <v>0</v>
      </c>
      <c r="I12" t="s">
        <v>680</v>
      </c>
      <c r="J12" t="s">
        <v>752</v>
      </c>
      <c r="K12">
        <v>71</v>
      </c>
      <c r="L12">
        <v>71</v>
      </c>
      <c r="M12" t="s">
        <v>57</v>
      </c>
      <c r="N12" t="s">
        <v>58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W12" t="s">
        <v>1</v>
      </c>
    </row>
    <row r="13" spans="5:23" x14ac:dyDescent="0.25">
      <c r="E13" t="s">
        <v>715</v>
      </c>
      <c r="F13" t="s">
        <v>997</v>
      </c>
      <c r="G13" t="s">
        <v>1</v>
      </c>
      <c r="H13" t="s">
        <v>0</v>
      </c>
      <c r="I13" t="s">
        <v>680</v>
      </c>
      <c r="J13" t="s">
        <v>752</v>
      </c>
      <c r="K13">
        <v>70</v>
      </c>
      <c r="L13">
        <v>70</v>
      </c>
      <c r="M13" t="s">
        <v>636</v>
      </c>
      <c r="N13" t="s">
        <v>637</v>
      </c>
      <c r="O13" s="2">
        <v>0</v>
      </c>
      <c r="P13" s="2">
        <v>0</v>
      </c>
      <c r="Q13" s="2">
        <v>19.47</v>
      </c>
      <c r="R13" s="2">
        <v>2.5310999999999999</v>
      </c>
      <c r="S13" s="2">
        <v>0</v>
      </c>
      <c r="T13" s="2">
        <v>0</v>
      </c>
      <c r="U13" s="2">
        <v>22.001099999999997</v>
      </c>
      <c r="W13" t="s">
        <v>1</v>
      </c>
    </row>
    <row r="14" spans="5:23" x14ac:dyDescent="0.25">
      <c r="E14" t="s">
        <v>715</v>
      </c>
      <c r="F14" t="s">
        <v>1005</v>
      </c>
      <c r="G14" t="s">
        <v>1</v>
      </c>
      <c r="H14" t="s">
        <v>0</v>
      </c>
      <c r="I14" t="s">
        <v>680</v>
      </c>
      <c r="J14" t="s">
        <v>752</v>
      </c>
      <c r="K14">
        <v>69</v>
      </c>
      <c r="L14">
        <v>69</v>
      </c>
      <c r="M14" t="s">
        <v>979</v>
      </c>
      <c r="N14" t="s">
        <v>980</v>
      </c>
      <c r="O14" s="2">
        <v>0</v>
      </c>
      <c r="P14" s="2">
        <v>0</v>
      </c>
      <c r="Q14" s="2">
        <v>230.39</v>
      </c>
      <c r="R14" s="2">
        <v>29.950699999999998</v>
      </c>
      <c r="S14" s="2">
        <v>0</v>
      </c>
      <c r="T14" s="2">
        <v>0</v>
      </c>
      <c r="U14" s="2">
        <v>260.34069999999997</v>
      </c>
      <c r="W14" t="s">
        <v>1</v>
      </c>
    </row>
    <row r="15" spans="5:23" x14ac:dyDescent="0.25">
      <c r="E15" t="s">
        <v>715</v>
      </c>
      <c r="F15" t="s">
        <v>1005</v>
      </c>
      <c r="G15" t="s">
        <v>1</v>
      </c>
      <c r="H15" t="s">
        <v>0</v>
      </c>
      <c r="I15" t="s">
        <v>680</v>
      </c>
      <c r="J15" t="s">
        <v>752</v>
      </c>
      <c r="K15">
        <v>68</v>
      </c>
      <c r="L15">
        <v>68</v>
      </c>
      <c r="M15" t="s">
        <v>979</v>
      </c>
      <c r="N15" t="s">
        <v>980</v>
      </c>
      <c r="O15" s="2">
        <v>0</v>
      </c>
      <c r="P15" s="2">
        <v>0</v>
      </c>
      <c r="Q15" s="2">
        <v>385.19</v>
      </c>
      <c r="R15" s="2">
        <v>50.0747</v>
      </c>
      <c r="S15" s="2">
        <v>0</v>
      </c>
      <c r="T15" s="2">
        <v>0</v>
      </c>
      <c r="U15" s="2">
        <v>435.2647</v>
      </c>
      <c r="W15" t="s">
        <v>1</v>
      </c>
    </row>
    <row r="16" spans="5:23" x14ac:dyDescent="0.25">
      <c r="E16" t="s">
        <v>715</v>
      </c>
      <c r="F16" t="s">
        <v>1004</v>
      </c>
      <c r="G16" t="s">
        <v>1</v>
      </c>
      <c r="H16" t="s">
        <v>0</v>
      </c>
      <c r="I16" t="s">
        <v>680</v>
      </c>
      <c r="J16" t="s">
        <v>752</v>
      </c>
      <c r="K16">
        <v>67</v>
      </c>
      <c r="L16">
        <v>67</v>
      </c>
      <c r="M16" t="s">
        <v>642</v>
      </c>
      <c r="N16" t="s">
        <v>643</v>
      </c>
      <c r="O16" s="2">
        <v>0</v>
      </c>
      <c r="P16" s="2">
        <v>0</v>
      </c>
      <c r="Q16" s="2">
        <v>97.35</v>
      </c>
      <c r="R16" s="2">
        <v>12.6555</v>
      </c>
      <c r="S16" s="2">
        <v>0</v>
      </c>
      <c r="T16" s="2">
        <v>0</v>
      </c>
      <c r="U16" s="2">
        <v>110.0055</v>
      </c>
      <c r="W16" t="s">
        <v>1</v>
      </c>
    </row>
    <row r="17" spans="5:23" x14ac:dyDescent="0.25">
      <c r="E17" t="s">
        <v>715</v>
      </c>
      <c r="F17" t="s">
        <v>1003</v>
      </c>
      <c r="G17" t="s">
        <v>1</v>
      </c>
      <c r="H17" t="s">
        <v>0</v>
      </c>
      <c r="I17" t="s">
        <v>680</v>
      </c>
      <c r="J17" t="s">
        <v>752</v>
      </c>
      <c r="K17">
        <v>66</v>
      </c>
      <c r="L17">
        <v>66</v>
      </c>
      <c r="M17" t="s">
        <v>1001</v>
      </c>
      <c r="N17" t="s">
        <v>1002</v>
      </c>
      <c r="O17" s="2">
        <v>0</v>
      </c>
      <c r="P17" s="2">
        <v>0</v>
      </c>
      <c r="Q17" s="2">
        <v>45</v>
      </c>
      <c r="R17" s="2">
        <v>5.8500000000000005</v>
      </c>
      <c r="S17" s="2">
        <v>0</v>
      </c>
      <c r="T17" s="2">
        <v>0</v>
      </c>
      <c r="U17" s="2">
        <v>50.85</v>
      </c>
      <c r="W17" t="s">
        <v>1</v>
      </c>
    </row>
    <row r="18" spans="5:23" x14ac:dyDescent="0.25">
      <c r="E18" t="s">
        <v>714</v>
      </c>
      <c r="F18" t="s">
        <v>958</v>
      </c>
      <c r="G18" t="s">
        <v>1</v>
      </c>
      <c r="H18" t="s">
        <v>0</v>
      </c>
      <c r="I18" t="s">
        <v>680</v>
      </c>
      <c r="J18" t="s">
        <v>752</v>
      </c>
      <c r="K18">
        <v>65</v>
      </c>
      <c r="L18">
        <v>65</v>
      </c>
      <c r="M18" t="s">
        <v>979</v>
      </c>
      <c r="N18" t="s">
        <v>980</v>
      </c>
      <c r="O18" s="2">
        <v>0</v>
      </c>
      <c r="P18" s="2">
        <v>0</v>
      </c>
      <c r="Q18" s="2">
        <v>243.29</v>
      </c>
      <c r="R18" s="2">
        <v>31.627700000000001</v>
      </c>
      <c r="S18" s="2">
        <v>0</v>
      </c>
      <c r="T18" s="2">
        <v>0</v>
      </c>
      <c r="U18" s="2">
        <v>274.91769999999997</v>
      </c>
      <c r="W18" t="s">
        <v>1</v>
      </c>
    </row>
    <row r="19" spans="5:23" x14ac:dyDescent="0.25">
      <c r="E19" t="s">
        <v>714</v>
      </c>
      <c r="F19" t="s">
        <v>958</v>
      </c>
      <c r="G19" t="s">
        <v>1</v>
      </c>
      <c r="H19" t="s">
        <v>0</v>
      </c>
      <c r="I19" t="s">
        <v>680</v>
      </c>
      <c r="J19" t="s">
        <v>752</v>
      </c>
      <c r="K19">
        <v>64</v>
      </c>
      <c r="L19">
        <v>64</v>
      </c>
      <c r="M19" t="s">
        <v>57</v>
      </c>
      <c r="N19" t="s">
        <v>58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W19" t="s">
        <v>1</v>
      </c>
    </row>
    <row r="20" spans="5:23" x14ac:dyDescent="0.25">
      <c r="E20" t="s">
        <v>714</v>
      </c>
      <c r="F20" t="s">
        <v>958</v>
      </c>
      <c r="G20" t="s">
        <v>1</v>
      </c>
      <c r="H20" t="s">
        <v>0</v>
      </c>
      <c r="I20" t="s">
        <v>680</v>
      </c>
      <c r="J20" t="s">
        <v>752</v>
      </c>
      <c r="K20">
        <v>63</v>
      </c>
      <c r="L20">
        <v>63</v>
      </c>
      <c r="M20" t="s">
        <v>979</v>
      </c>
      <c r="N20" t="s">
        <v>980</v>
      </c>
      <c r="O20" s="2">
        <v>0</v>
      </c>
      <c r="P20" s="2">
        <v>0</v>
      </c>
      <c r="Q20" s="2">
        <v>347.95</v>
      </c>
      <c r="R20" s="2">
        <v>45.233499999999999</v>
      </c>
      <c r="S20" s="2">
        <v>0</v>
      </c>
      <c r="T20" s="2">
        <v>0</v>
      </c>
      <c r="U20" s="2">
        <v>393.18349999999998</v>
      </c>
      <c r="W20" t="s">
        <v>1</v>
      </c>
    </row>
    <row r="21" spans="5:23" x14ac:dyDescent="0.25">
      <c r="E21" t="s">
        <v>714</v>
      </c>
      <c r="F21" t="s">
        <v>962</v>
      </c>
      <c r="G21" t="s">
        <v>1</v>
      </c>
      <c r="H21" t="s">
        <v>0</v>
      </c>
      <c r="I21" t="s">
        <v>680</v>
      </c>
      <c r="J21" t="s">
        <v>752</v>
      </c>
      <c r="K21">
        <v>62</v>
      </c>
      <c r="L21">
        <v>62</v>
      </c>
      <c r="M21" t="s">
        <v>979</v>
      </c>
      <c r="N21" t="s">
        <v>980</v>
      </c>
      <c r="O21" s="2">
        <v>0</v>
      </c>
      <c r="P21" s="2">
        <v>0</v>
      </c>
      <c r="Q21" s="2">
        <v>237.52</v>
      </c>
      <c r="R21" s="2">
        <v>30.877600000000001</v>
      </c>
      <c r="S21" s="2">
        <v>0</v>
      </c>
      <c r="T21" s="2">
        <v>0</v>
      </c>
      <c r="U21" s="2">
        <v>268.39760000000001</v>
      </c>
      <c r="W21" t="s">
        <v>1</v>
      </c>
    </row>
    <row r="22" spans="5:23" x14ac:dyDescent="0.25">
      <c r="E22" t="s">
        <v>714</v>
      </c>
      <c r="F22" t="s">
        <v>962</v>
      </c>
      <c r="G22" t="s">
        <v>1</v>
      </c>
      <c r="H22" t="s">
        <v>0</v>
      </c>
      <c r="I22" t="s">
        <v>680</v>
      </c>
      <c r="J22" t="s">
        <v>752</v>
      </c>
      <c r="K22">
        <v>61</v>
      </c>
      <c r="L22">
        <v>61</v>
      </c>
      <c r="M22" t="s">
        <v>979</v>
      </c>
      <c r="N22" t="s">
        <v>980</v>
      </c>
      <c r="O22" s="2">
        <v>0</v>
      </c>
      <c r="P22" s="2">
        <v>0</v>
      </c>
      <c r="Q22" s="2">
        <v>77.209999999999994</v>
      </c>
      <c r="R22" s="2">
        <v>10.0373</v>
      </c>
      <c r="S22" s="2">
        <v>0</v>
      </c>
      <c r="T22" s="2">
        <v>0</v>
      </c>
      <c r="U22" s="2">
        <v>87.247299999999996</v>
      </c>
      <c r="W22" t="s">
        <v>1</v>
      </c>
    </row>
    <row r="23" spans="5:23" x14ac:dyDescent="0.25">
      <c r="E23" t="s">
        <v>714</v>
      </c>
      <c r="F23" t="s">
        <v>977</v>
      </c>
      <c r="G23" t="s">
        <v>1</v>
      </c>
      <c r="H23" t="s">
        <v>0</v>
      </c>
      <c r="I23" t="s">
        <v>680</v>
      </c>
      <c r="J23" t="s">
        <v>752</v>
      </c>
      <c r="K23">
        <v>60</v>
      </c>
      <c r="L23">
        <v>60</v>
      </c>
      <c r="M23" t="s">
        <v>57</v>
      </c>
      <c r="N23" t="s">
        <v>58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W23" t="s">
        <v>1</v>
      </c>
    </row>
    <row r="24" spans="5:23" x14ac:dyDescent="0.25">
      <c r="E24" t="s">
        <v>714</v>
      </c>
      <c r="F24" t="s">
        <v>977</v>
      </c>
      <c r="G24" t="s">
        <v>1</v>
      </c>
      <c r="H24" t="s">
        <v>0</v>
      </c>
      <c r="I24" t="s">
        <v>680</v>
      </c>
      <c r="J24" t="s">
        <v>752</v>
      </c>
      <c r="K24">
        <v>59</v>
      </c>
      <c r="L24">
        <v>59</v>
      </c>
      <c r="M24" t="s">
        <v>657</v>
      </c>
      <c r="N24" t="s">
        <v>658</v>
      </c>
      <c r="O24" s="2">
        <v>0</v>
      </c>
      <c r="P24" s="2">
        <v>0</v>
      </c>
      <c r="Q24" s="2">
        <v>221.24</v>
      </c>
      <c r="R24" s="2">
        <v>28.761200000000002</v>
      </c>
      <c r="S24" s="2">
        <v>0</v>
      </c>
      <c r="T24" s="2">
        <v>0</v>
      </c>
      <c r="U24" s="2">
        <v>250.00120000000001</v>
      </c>
      <c r="W24" t="s">
        <v>1</v>
      </c>
    </row>
    <row r="25" spans="5:23" x14ac:dyDescent="0.25">
      <c r="E25" t="s">
        <v>714</v>
      </c>
      <c r="F25" t="s">
        <v>977</v>
      </c>
      <c r="G25" t="s">
        <v>1</v>
      </c>
      <c r="H25" t="s">
        <v>0</v>
      </c>
      <c r="I25" t="s">
        <v>680</v>
      </c>
      <c r="J25" t="s">
        <v>752</v>
      </c>
      <c r="K25">
        <v>58</v>
      </c>
      <c r="L25">
        <v>58</v>
      </c>
      <c r="M25" t="s">
        <v>657</v>
      </c>
      <c r="N25" t="s">
        <v>658</v>
      </c>
      <c r="O25" s="2">
        <v>0</v>
      </c>
      <c r="P25" s="2">
        <v>0</v>
      </c>
      <c r="Q25" s="2">
        <v>119.86</v>
      </c>
      <c r="R25" s="2">
        <v>15.581800000000001</v>
      </c>
      <c r="S25" s="2">
        <v>0</v>
      </c>
      <c r="T25" s="2">
        <v>0</v>
      </c>
      <c r="U25" s="2">
        <v>135.4418</v>
      </c>
      <c r="W25" t="s">
        <v>1</v>
      </c>
    </row>
    <row r="26" spans="5:23" x14ac:dyDescent="0.25">
      <c r="E26" t="s">
        <v>713</v>
      </c>
      <c r="F26" t="s">
        <v>943</v>
      </c>
      <c r="G26" t="s">
        <v>1</v>
      </c>
      <c r="H26" t="s">
        <v>0</v>
      </c>
      <c r="I26" t="s">
        <v>680</v>
      </c>
      <c r="J26" t="s">
        <v>752</v>
      </c>
      <c r="K26">
        <v>57</v>
      </c>
      <c r="L26">
        <v>57</v>
      </c>
      <c r="M26" t="s">
        <v>636</v>
      </c>
      <c r="N26" t="s">
        <v>637</v>
      </c>
      <c r="O26" s="2">
        <v>0</v>
      </c>
      <c r="P26" s="2">
        <v>0</v>
      </c>
      <c r="Q26" s="2">
        <v>94.69</v>
      </c>
      <c r="R26" s="2">
        <v>12.309699999999999</v>
      </c>
      <c r="S26" s="2">
        <v>0</v>
      </c>
      <c r="T26" s="2">
        <v>0</v>
      </c>
      <c r="U26" s="2">
        <v>106.99969999999999</v>
      </c>
      <c r="W26" t="s">
        <v>1</v>
      </c>
    </row>
    <row r="27" spans="5:23" x14ac:dyDescent="0.25">
      <c r="E27" t="s">
        <v>713</v>
      </c>
      <c r="F27" t="s">
        <v>943</v>
      </c>
      <c r="G27" t="s">
        <v>1</v>
      </c>
      <c r="H27" t="s">
        <v>0</v>
      </c>
      <c r="I27" t="s">
        <v>680</v>
      </c>
      <c r="J27" t="s">
        <v>752</v>
      </c>
      <c r="K27">
        <v>56</v>
      </c>
      <c r="L27">
        <v>56</v>
      </c>
      <c r="M27" t="s">
        <v>636</v>
      </c>
      <c r="N27" t="s">
        <v>637</v>
      </c>
      <c r="O27" s="2">
        <v>0</v>
      </c>
      <c r="P27" s="2">
        <v>0</v>
      </c>
      <c r="Q27" s="2">
        <v>102.55</v>
      </c>
      <c r="R27" s="2">
        <v>13.3315</v>
      </c>
      <c r="S27" s="2">
        <v>0</v>
      </c>
      <c r="T27" s="2">
        <v>0</v>
      </c>
      <c r="U27" s="2">
        <v>115.8815</v>
      </c>
      <c r="W27" t="s">
        <v>1</v>
      </c>
    </row>
    <row r="28" spans="5:23" x14ac:dyDescent="0.25">
      <c r="E28" t="s">
        <v>713</v>
      </c>
      <c r="F28" t="s">
        <v>944</v>
      </c>
      <c r="G28" t="s">
        <v>1</v>
      </c>
      <c r="H28" t="s">
        <v>0</v>
      </c>
      <c r="I28" t="s">
        <v>680</v>
      </c>
      <c r="J28" t="s">
        <v>752</v>
      </c>
      <c r="K28">
        <v>55</v>
      </c>
      <c r="L28">
        <v>55</v>
      </c>
      <c r="M28" t="s">
        <v>953</v>
      </c>
      <c r="N28" t="s">
        <v>954</v>
      </c>
      <c r="O28" s="2">
        <v>0</v>
      </c>
      <c r="P28" s="2">
        <v>0</v>
      </c>
      <c r="Q28" s="2">
        <v>218.81</v>
      </c>
      <c r="R28" s="2">
        <v>28.4453</v>
      </c>
      <c r="S28" s="2">
        <v>0</v>
      </c>
      <c r="T28" s="2">
        <v>0</v>
      </c>
      <c r="U28" s="2">
        <v>247.25530000000001</v>
      </c>
      <c r="W28" t="s">
        <v>1</v>
      </c>
    </row>
    <row r="29" spans="5:23" x14ac:dyDescent="0.25">
      <c r="E29" t="s">
        <v>713</v>
      </c>
      <c r="F29" t="s">
        <v>944</v>
      </c>
      <c r="G29" t="s">
        <v>1</v>
      </c>
      <c r="H29" t="s">
        <v>0</v>
      </c>
      <c r="I29" t="s">
        <v>680</v>
      </c>
      <c r="J29" t="s">
        <v>752</v>
      </c>
      <c r="K29">
        <v>54</v>
      </c>
      <c r="L29">
        <v>54</v>
      </c>
      <c r="M29" t="s">
        <v>953</v>
      </c>
      <c r="N29" t="s">
        <v>954</v>
      </c>
      <c r="O29" s="2">
        <v>0</v>
      </c>
      <c r="P29" s="2">
        <v>0</v>
      </c>
      <c r="Q29" s="2">
        <v>440.01</v>
      </c>
      <c r="R29" s="2">
        <v>57.201300000000003</v>
      </c>
      <c r="S29" s="2">
        <v>0</v>
      </c>
      <c r="T29" s="2">
        <v>0</v>
      </c>
      <c r="U29" s="2">
        <v>497.21129999999999</v>
      </c>
      <c r="W29" t="s">
        <v>1</v>
      </c>
    </row>
    <row r="30" spans="5:23" x14ac:dyDescent="0.25">
      <c r="E30" t="s">
        <v>713</v>
      </c>
      <c r="F30" t="s">
        <v>949</v>
      </c>
      <c r="G30" t="s">
        <v>1</v>
      </c>
      <c r="H30" t="s">
        <v>0</v>
      </c>
      <c r="I30" t="s">
        <v>680</v>
      </c>
      <c r="J30" t="s">
        <v>752</v>
      </c>
      <c r="K30">
        <v>53</v>
      </c>
      <c r="L30">
        <v>53</v>
      </c>
      <c r="M30" t="s">
        <v>657</v>
      </c>
      <c r="N30" t="s">
        <v>658</v>
      </c>
      <c r="O30" s="2">
        <v>0</v>
      </c>
      <c r="P30" s="2">
        <v>0</v>
      </c>
      <c r="Q30" s="2">
        <v>50.44</v>
      </c>
      <c r="R30" s="2">
        <v>6.5571999999999999</v>
      </c>
      <c r="S30" s="2">
        <v>0</v>
      </c>
      <c r="T30" s="2">
        <v>0</v>
      </c>
      <c r="U30" s="2">
        <v>56.997199999999999</v>
      </c>
      <c r="W30" t="s">
        <v>1</v>
      </c>
    </row>
    <row r="31" spans="5:23" x14ac:dyDescent="0.25">
      <c r="E31" t="s">
        <v>712</v>
      </c>
      <c r="F31" t="s">
        <v>890</v>
      </c>
      <c r="G31" t="s">
        <v>1</v>
      </c>
      <c r="H31" t="s">
        <v>0</v>
      </c>
      <c r="I31" t="s">
        <v>680</v>
      </c>
      <c r="J31" t="s">
        <v>752</v>
      </c>
      <c r="K31">
        <v>52</v>
      </c>
      <c r="L31">
        <v>52</v>
      </c>
      <c r="M31" t="s">
        <v>636</v>
      </c>
      <c r="N31" t="s">
        <v>637</v>
      </c>
      <c r="O31" s="2">
        <v>0</v>
      </c>
      <c r="P31" s="2">
        <v>0</v>
      </c>
      <c r="Q31" s="2">
        <v>179.16</v>
      </c>
      <c r="R31" s="2">
        <v>23.290800000000001</v>
      </c>
      <c r="S31" s="2">
        <v>0</v>
      </c>
      <c r="T31" s="2">
        <v>0</v>
      </c>
      <c r="U31" s="2">
        <v>202.45079999999999</v>
      </c>
      <c r="W31" t="s">
        <v>1</v>
      </c>
    </row>
    <row r="32" spans="5:23" x14ac:dyDescent="0.25">
      <c r="E32" t="s">
        <v>712</v>
      </c>
      <c r="F32" t="s">
        <v>896</v>
      </c>
      <c r="G32" t="s">
        <v>1</v>
      </c>
      <c r="H32" t="s">
        <v>0</v>
      </c>
      <c r="I32" t="s">
        <v>680</v>
      </c>
      <c r="J32" t="s">
        <v>752</v>
      </c>
      <c r="K32">
        <v>51</v>
      </c>
      <c r="L32">
        <v>51</v>
      </c>
      <c r="M32" t="s">
        <v>929</v>
      </c>
      <c r="N32" t="s">
        <v>930</v>
      </c>
      <c r="O32" s="2">
        <v>0</v>
      </c>
      <c r="P32" s="2">
        <v>0</v>
      </c>
      <c r="Q32" s="2">
        <v>291.97000000000003</v>
      </c>
      <c r="R32" s="2">
        <v>37.956100000000006</v>
      </c>
      <c r="S32" s="2">
        <v>0</v>
      </c>
      <c r="T32" s="2">
        <v>0</v>
      </c>
      <c r="U32" s="2">
        <v>329.92610000000002</v>
      </c>
      <c r="W32" t="s">
        <v>1</v>
      </c>
    </row>
    <row r="33" spans="5:23" x14ac:dyDescent="0.25">
      <c r="E33" t="s">
        <v>712</v>
      </c>
      <c r="F33" t="s">
        <v>896</v>
      </c>
      <c r="G33" t="s">
        <v>1</v>
      </c>
      <c r="H33" t="s">
        <v>0</v>
      </c>
      <c r="I33" t="s">
        <v>680</v>
      </c>
      <c r="J33" t="s">
        <v>752</v>
      </c>
      <c r="K33">
        <v>50</v>
      </c>
      <c r="L33">
        <v>50</v>
      </c>
      <c r="M33" t="s">
        <v>929</v>
      </c>
      <c r="N33" t="s">
        <v>930</v>
      </c>
      <c r="O33" s="2">
        <v>0</v>
      </c>
      <c r="P33" s="2">
        <v>0</v>
      </c>
      <c r="Q33" s="2">
        <v>239.17</v>
      </c>
      <c r="R33" s="2">
        <v>31.092099999999999</v>
      </c>
      <c r="S33" s="2">
        <v>0</v>
      </c>
      <c r="T33" s="2">
        <v>0</v>
      </c>
      <c r="U33" s="2">
        <v>270.26209999999998</v>
      </c>
      <c r="W33" t="s">
        <v>1</v>
      </c>
    </row>
    <row r="34" spans="5:23" x14ac:dyDescent="0.25">
      <c r="E34" t="s">
        <v>712</v>
      </c>
      <c r="F34" t="s">
        <v>896</v>
      </c>
      <c r="G34" t="s">
        <v>1</v>
      </c>
      <c r="H34" t="s">
        <v>0</v>
      </c>
      <c r="I34" t="s">
        <v>680</v>
      </c>
      <c r="J34" t="s">
        <v>752</v>
      </c>
      <c r="K34">
        <v>49</v>
      </c>
      <c r="L34">
        <v>49</v>
      </c>
      <c r="M34" t="s">
        <v>929</v>
      </c>
      <c r="N34" t="s">
        <v>930</v>
      </c>
      <c r="O34" s="2">
        <v>0</v>
      </c>
      <c r="P34" s="2">
        <v>0</v>
      </c>
      <c r="Q34" s="2">
        <v>193.18</v>
      </c>
      <c r="R34" s="2">
        <v>25.113400000000002</v>
      </c>
      <c r="S34" s="2">
        <v>0</v>
      </c>
      <c r="T34" s="2">
        <v>0</v>
      </c>
      <c r="U34" s="2">
        <v>218.29340000000002</v>
      </c>
      <c r="W34" t="s">
        <v>1</v>
      </c>
    </row>
    <row r="35" spans="5:23" x14ac:dyDescent="0.25">
      <c r="E35" t="s">
        <v>712</v>
      </c>
      <c r="F35" t="s">
        <v>926</v>
      </c>
      <c r="G35" t="s">
        <v>1</v>
      </c>
      <c r="H35" t="s">
        <v>0</v>
      </c>
      <c r="I35" t="s">
        <v>680</v>
      </c>
      <c r="J35" t="s">
        <v>752</v>
      </c>
      <c r="K35">
        <v>48</v>
      </c>
      <c r="L35">
        <v>48</v>
      </c>
      <c r="M35" t="s">
        <v>929</v>
      </c>
      <c r="N35" t="s">
        <v>930</v>
      </c>
      <c r="O35" s="2">
        <v>0</v>
      </c>
      <c r="P35" s="2">
        <v>0</v>
      </c>
      <c r="Q35" s="2">
        <v>64.87</v>
      </c>
      <c r="R35" s="2">
        <v>8.4331000000000014</v>
      </c>
      <c r="S35" s="2">
        <v>0</v>
      </c>
      <c r="T35" s="2">
        <v>0</v>
      </c>
      <c r="U35" s="2">
        <v>73.303100000000001</v>
      </c>
      <c r="W35" t="s">
        <v>1</v>
      </c>
    </row>
    <row r="36" spans="5:23" x14ac:dyDescent="0.25">
      <c r="E36" t="s">
        <v>712</v>
      </c>
      <c r="F36" t="s">
        <v>926</v>
      </c>
      <c r="G36" t="s">
        <v>1</v>
      </c>
      <c r="H36" t="s">
        <v>0</v>
      </c>
      <c r="I36" t="s">
        <v>680</v>
      </c>
      <c r="J36" t="s">
        <v>752</v>
      </c>
      <c r="K36">
        <v>47</v>
      </c>
      <c r="L36">
        <v>47</v>
      </c>
      <c r="M36" t="s">
        <v>644</v>
      </c>
      <c r="N36" t="s">
        <v>645</v>
      </c>
      <c r="O36" s="2">
        <v>0</v>
      </c>
      <c r="P36" s="2">
        <v>0</v>
      </c>
      <c r="Q36" s="2">
        <v>88.5</v>
      </c>
      <c r="R36" s="2">
        <v>11.505000000000001</v>
      </c>
      <c r="S36" s="2">
        <v>0</v>
      </c>
      <c r="T36" s="2">
        <v>0</v>
      </c>
      <c r="U36" s="2">
        <v>100.005</v>
      </c>
      <c r="W36" t="s">
        <v>1</v>
      </c>
    </row>
    <row r="37" spans="5:23" x14ac:dyDescent="0.25">
      <c r="E37" t="s">
        <v>712</v>
      </c>
      <c r="F37" t="s">
        <v>926</v>
      </c>
      <c r="G37" t="s">
        <v>1</v>
      </c>
      <c r="H37" t="s">
        <v>0</v>
      </c>
      <c r="I37" t="s">
        <v>680</v>
      </c>
      <c r="J37" t="s">
        <v>752</v>
      </c>
      <c r="K37">
        <v>46</v>
      </c>
      <c r="L37">
        <v>46</v>
      </c>
      <c r="M37" t="s">
        <v>927</v>
      </c>
      <c r="N37" t="s">
        <v>928</v>
      </c>
      <c r="O37" s="2">
        <v>0</v>
      </c>
      <c r="P37" s="2">
        <v>0</v>
      </c>
      <c r="Q37" s="2">
        <v>209.73</v>
      </c>
      <c r="R37" s="2">
        <v>27.264900000000001</v>
      </c>
      <c r="S37" s="2">
        <v>0</v>
      </c>
      <c r="T37" s="2">
        <v>0</v>
      </c>
      <c r="U37" s="2">
        <v>236.9949</v>
      </c>
      <c r="W37" t="s">
        <v>1</v>
      </c>
    </row>
    <row r="38" spans="5:23" x14ac:dyDescent="0.25">
      <c r="E38" t="s">
        <v>712</v>
      </c>
      <c r="F38" t="s">
        <v>926</v>
      </c>
      <c r="G38" t="s">
        <v>1</v>
      </c>
      <c r="H38" t="s">
        <v>0</v>
      </c>
      <c r="I38" t="s">
        <v>680</v>
      </c>
      <c r="J38" t="s">
        <v>752</v>
      </c>
      <c r="K38">
        <v>45</v>
      </c>
      <c r="L38">
        <v>45</v>
      </c>
      <c r="M38" t="s">
        <v>927</v>
      </c>
      <c r="N38" t="s">
        <v>928</v>
      </c>
      <c r="O38" s="2">
        <v>0</v>
      </c>
      <c r="P38" s="2">
        <v>0</v>
      </c>
      <c r="Q38" s="2">
        <v>96.29</v>
      </c>
      <c r="R38" s="2">
        <v>12.517700000000001</v>
      </c>
      <c r="S38" s="2">
        <v>0</v>
      </c>
      <c r="T38" s="2">
        <v>0</v>
      </c>
      <c r="U38" s="2">
        <v>108.80770000000001</v>
      </c>
      <c r="W38" t="s">
        <v>1</v>
      </c>
    </row>
    <row r="39" spans="5:23" x14ac:dyDescent="0.25">
      <c r="E39" t="s">
        <v>712</v>
      </c>
      <c r="F39" t="s">
        <v>905</v>
      </c>
      <c r="G39" t="s">
        <v>1</v>
      </c>
      <c r="H39" t="s">
        <v>0</v>
      </c>
      <c r="I39" t="s">
        <v>680</v>
      </c>
      <c r="J39" t="s">
        <v>752</v>
      </c>
      <c r="K39">
        <v>44</v>
      </c>
      <c r="L39">
        <v>44</v>
      </c>
      <c r="M39" t="s">
        <v>723</v>
      </c>
      <c r="N39" t="s">
        <v>639</v>
      </c>
      <c r="O39" s="2">
        <v>0</v>
      </c>
      <c r="P39" s="2">
        <v>0</v>
      </c>
      <c r="Q39" s="2">
        <v>168.14</v>
      </c>
      <c r="R39" s="2">
        <v>21.8582</v>
      </c>
      <c r="S39" s="2">
        <v>0</v>
      </c>
      <c r="T39" s="2">
        <v>0</v>
      </c>
      <c r="U39" s="2">
        <v>189.9982</v>
      </c>
      <c r="W39" t="s">
        <v>1</v>
      </c>
    </row>
    <row r="40" spans="5:23" x14ac:dyDescent="0.25">
      <c r="E40" t="s">
        <v>712</v>
      </c>
      <c r="F40" t="s">
        <v>905</v>
      </c>
      <c r="G40" t="s">
        <v>1</v>
      </c>
      <c r="H40" t="s">
        <v>0</v>
      </c>
      <c r="I40" t="s">
        <v>680</v>
      </c>
      <c r="J40" t="s">
        <v>752</v>
      </c>
      <c r="K40">
        <v>34</v>
      </c>
      <c r="L40">
        <v>34</v>
      </c>
      <c r="M40" t="s">
        <v>847</v>
      </c>
      <c r="N40" t="s">
        <v>848</v>
      </c>
      <c r="O40" s="2">
        <v>0</v>
      </c>
      <c r="P40" s="2">
        <v>0</v>
      </c>
      <c r="Q40" s="2">
        <v>1415.92</v>
      </c>
      <c r="R40" s="2">
        <v>184.06960000000001</v>
      </c>
      <c r="S40" s="2">
        <v>0</v>
      </c>
      <c r="T40" s="2">
        <v>0</v>
      </c>
      <c r="U40" s="2">
        <v>1599.9896000000001</v>
      </c>
      <c r="W40" t="s">
        <v>1</v>
      </c>
    </row>
    <row r="41" spans="5:23" x14ac:dyDescent="0.25">
      <c r="E41" t="s">
        <v>711</v>
      </c>
      <c r="F41" t="s">
        <v>849</v>
      </c>
      <c r="G41" t="s">
        <v>1</v>
      </c>
      <c r="H41" t="s">
        <v>0</v>
      </c>
      <c r="I41" t="s">
        <v>680</v>
      </c>
      <c r="J41" t="s">
        <v>752</v>
      </c>
      <c r="K41">
        <v>43</v>
      </c>
      <c r="L41">
        <v>43</v>
      </c>
      <c r="M41" t="s">
        <v>636</v>
      </c>
      <c r="N41" t="s">
        <v>637</v>
      </c>
      <c r="O41" s="2">
        <v>0</v>
      </c>
      <c r="P41" s="2">
        <v>0</v>
      </c>
      <c r="Q41" s="2">
        <v>131.4</v>
      </c>
      <c r="R41" s="2">
        <v>17.082000000000001</v>
      </c>
      <c r="S41" s="2">
        <v>0</v>
      </c>
      <c r="T41" s="2">
        <v>0</v>
      </c>
      <c r="U41" s="2">
        <v>148.482</v>
      </c>
      <c r="W41" t="s">
        <v>1</v>
      </c>
    </row>
    <row r="42" spans="5:23" x14ac:dyDescent="0.25">
      <c r="E42" t="s">
        <v>711</v>
      </c>
      <c r="F42" t="s">
        <v>846</v>
      </c>
      <c r="G42" t="s">
        <v>1</v>
      </c>
      <c r="H42" t="s">
        <v>0</v>
      </c>
      <c r="I42" t="s">
        <v>680</v>
      </c>
      <c r="J42" t="s">
        <v>752</v>
      </c>
      <c r="K42">
        <v>42</v>
      </c>
      <c r="L42">
        <v>42</v>
      </c>
      <c r="M42" t="s">
        <v>57</v>
      </c>
      <c r="N42" t="s">
        <v>58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W42" t="s">
        <v>1</v>
      </c>
    </row>
    <row r="43" spans="5:23" x14ac:dyDescent="0.25">
      <c r="E43" t="s">
        <v>711</v>
      </c>
      <c r="F43" t="s">
        <v>846</v>
      </c>
      <c r="G43" t="s">
        <v>1</v>
      </c>
      <c r="H43" t="s">
        <v>0</v>
      </c>
      <c r="I43" t="s">
        <v>680</v>
      </c>
      <c r="J43" t="s">
        <v>752</v>
      </c>
      <c r="K43">
        <v>41</v>
      </c>
      <c r="L43">
        <v>41</v>
      </c>
      <c r="M43" t="s">
        <v>657</v>
      </c>
      <c r="N43" t="s">
        <v>658</v>
      </c>
      <c r="O43" s="2">
        <v>0</v>
      </c>
      <c r="P43" s="2">
        <v>0</v>
      </c>
      <c r="Q43" s="2">
        <v>862.83</v>
      </c>
      <c r="R43" s="2">
        <v>112.1679</v>
      </c>
      <c r="S43" s="2">
        <v>0</v>
      </c>
      <c r="T43" s="2">
        <v>0</v>
      </c>
      <c r="U43" s="2">
        <v>974.99790000000007</v>
      </c>
      <c r="W43" t="s">
        <v>1</v>
      </c>
    </row>
    <row r="44" spans="5:23" x14ac:dyDescent="0.25">
      <c r="E44" t="s">
        <v>711</v>
      </c>
      <c r="F44" t="s">
        <v>843</v>
      </c>
      <c r="G44" t="s">
        <v>1</v>
      </c>
      <c r="H44" t="s">
        <v>0</v>
      </c>
      <c r="I44" t="s">
        <v>680</v>
      </c>
      <c r="J44" t="s">
        <v>752</v>
      </c>
      <c r="K44">
        <v>40</v>
      </c>
      <c r="L44">
        <v>40</v>
      </c>
      <c r="M44" t="s">
        <v>657</v>
      </c>
      <c r="N44" t="s">
        <v>658</v>
      </c>
      <c r="O44" s="2">
        <v>0</v>
      </c>
      <c r="P44" s="2">
        <v>0</v>
      </c>
      <c r="Q44" s="2">
        <v>300.89</v>
      </c>
      <c r="R44" s="2">
        <v>39.115699999999997</v>
      </c>
      <c r="S44" s="2">
        <v>0</v>
      </c>
      <c r="T44" s="2">
        <v>0</v>
      </c>
      <c r="U44" s="2">
        <v>340.00569999999999</v>
      </c>
      <c r="W44" t="s">
        <v>1</v>
      </c>
    </row>
    <row r="45" spans="5:23" x14ac:dyDescent="0.25">
      <c r="E45" t="s">
        <v>711</v>
      </c>
      <c r="F45" t="s">
        <v>843</v>
      </c>
      <c r="G45" t="s">
        <v>1</v>
      </c>
      <c r="H45" t="s">
        <v>0</v>
      </c>
      <c r="I45" t="s">
        <v>680</v>
      </c>
      <c r="J45" t="s">
        <v>752</v>
      </c>
      <c r="K45">
        <v>39</v>
      </c>
      <c r="L45">
        <v>39</v>
      </c>
      <c r="M45" t="s">
        <v>750</v>
      </c>
      <c r="N45" t="s">
        <v>751</v>
      </c>
      <c r="O45" s="2">
        <v>0</v>
      </c>
      <c r="P45" s="2">
        <v>0</v>
      </c>
      <c r="Q45" s="2">
        <v>102.7</v>
      </c>
      <c r="R45" s="2">
        <v>13.351000000000001</v>
      </c>
      <c r="S45" s="2">
        <v>0</v>
      </c>
      <c r="T45" s="2">
        <v>0</v>
      </c>
      <c r="U45" s="2">
        <v>116.051</v>
      </c>
      <c r="W45" t="s">
        <v>1</v>
      </c>
    </row>
    <row r="46" spans="5:23" x14ac:dyDescent="0.25">
      <c r="E46" t="s">
        <v>711</v>
      </c>
      <c r="F46" t="s">
        <v>843</v>
      </c>
      <c r="G46" t="s">
        <v>1</v>
      </c>
      <c r="H46" t="s">
        <v>0</v>
      </c>
      <c r="I46" t="s">
        <v>680</v>
      </c>
      <c r="J46" t="s">
        <v>752</v>
      </c>
      <c r="K46">
        <v>38</v>
      </c>
      <c r="L46">
        <v>38</v>
      </c>
      <c r="M46" t="s">
        <v>844</v>
      </c>
      <c r="N46" t="s">
        <v>845</v>
      </c>
      <c r="O46" s="2">
        <v>0</v>
      </c>
      <c r="P46" s="2">
        <v>0</v>
      </c>
      <c r="Q46" s="2">
        <v>35</v>
      </c>
      <c r="R46" s="2">
        <v>4.55</v>
      </c>
      <c r="S46" s="2">
        <v>0</v>
      </c>
      <c r="T46" s="2">
        <v>0</v>
      </c>
      <c r="U46" s="2">
        <v>39.549999999999997</v>
      </c>
      <c r="W46" t="s">
        <v>1</v>
      </c>
    </row>
    <row r="47" spans="5:23" x14ac:dyDescent="0.25">
      <c r="E47" t="s">
        <v>710</v>
      </c>
      <c r="F47" t="s">
        <v>823</v>
      </c>
      <c r="G47" t="s">
        <v>1</v>
      </c>
      <c r="H47" t="s">
        <v>0</v>
      </c>
      <c r="I47" t="s">
        <v>680</v>
      </c>
      <c r="J47" t="s">
        <v>752</v>
      </c>
      <c r="K47">
        <v>37</v>
      </c>
      <c r="L47">
        <v>37</v>
      </c>
      <c r="M47" t="s">
        <v>750</v>
      </c>
      <c r="N47" t="s">
        <v>751</v>
      </c>
      <c r="O47" s="2">
        <v>0</v>
      </c>
      <c r="P47" s="2">
        <v>0</v>
      </c>
      <c r="Q47" s="2">
        <v>543.25</v>
      </c>
      <c r="R47" s="2">
        <v>70.622500000000002</v>
      </c>
      <c r="S47" s="2">
        <v>0</v>
      </c>
      <c r="T47" s="2">
        <v>0</v>
      </c>
      <c r="U47" s="2">
        <v>613.87249999999995</v>
      </c>
      <c r="W47" t="s">
        <v>1</v>
      </c>
    </row>
    <row r="48" spans="5:23" x14ac:dyDescent="0.25">
      <c r="E48" t="s">
        <v>710</v>
      </c>
      <c r="F48" t="s">
        <v>822</v>
      </c>
      <c r="G48" t="s">
        <v>1</v>
      </c>
      <c r="H48" t="s">
        <v>0</v>
      </c>
      <c r="I48" t="s">
        <v>680</v>
      </c>
      <c r="J48" t="s">
        <v>752</v>
      </c>
      <c r="K48">
        <v>36</v>
      </c>
      <c r="L48">
        <v>36</v>
      </c>
      <c r="M48" t="s">
        <v>57</v>
      </c>
      <c r="N48" t="s">
        <v>58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W48" t="s">
        <v>1</v>
      </c>
    </row>
    <row r="49" spans="5:23" x14ac:dyDescent="0.25">
      <c r="E49" t="s">
        <v>710</v>
      </c>
      <c r="F49" t="s">
        <v>822</v>
      </c>
      <c r="G49" t="s">
        <v>1</v>
      </c>
      <c r="H49" t="s">
        <v>0</v>
      </c>
      <c r="I49" t="s">
        <v>680</v>
      </c>
      <c r="J49" t="s">
        <v>752</v>
      </c>
      <c r="K49">
        <v>35</v>
      </c>
      <c r="L49">
        <v>35</v>
      </c>
      <c r="M49" t="s">
        <v>750</v>
      </c>
      <c r="N49" t="s">
        <v>751</v>
      </c>
      <c r="O49" s="2">
        <v>0</v>
      </c>
      <c r="P49" s="2">
        <v>0</v>
      </c>
      <c r="Q49" s="2">
        <v>570.97</v>
      </c>
      <c r="R49" s="2">
        <v>74.226100000000002</v>
      </c>
      <c r="S49" s="2">
        <v>0</v>
      </c>
      <c r="T49" s="2">
        <v>0</v>
      </c>
      <c r="U49" s="2">
        <v>645.1961</v>
      </c>
      <c r="W49" t="s">
        <v>1</v>
      </c>
    </row>
    <row r="50" spans="5:23" x14ac:dyDescent="0.25">
      <c r="E50" t="s">
        <v>710</v>
      </c>
      <c r="F50" t="s">
        <v>822</v>
      </c>
      <c r="G50" t="s">
        <v>1</v>
      </c>
      <c r="H50" t="s">
        <v>0</v>
      </c>
      <c r="I50" t="s">
        <v>680</v>
      </c>
      <c r="J50" t="s">
        <v>752</v>
      </c>
      <c r="K50">
        <v>33</v>
      </c>
      <c r="L50">
        <v>33</v>
      </c>
      <c r="M50" t="s">
        <v>723</v>
      </c>
      <c r="N50" t="s">
        <v>639</v>
      </c>
      <c r="O50" s="2">
        <v>0</v>
      </c>
      <c r="P50" s="2">
        <v>0</v>
      </c>
      <c r="Q50" s="2">
        <v>70.8</v>
      </c>
      <c r="R50" s="2">
        <v>9.2040000000000006</v>
      </c>
      <c r="S50" s="2">
        <v>0</v>
      </c>
      <c r="T50" s="2">
        <v>0</v>
      </c>
      <c r="U50" s="2">
        <v>80.003999999999991</v>
      </c>
      <c r="W50" t="s">
        <v>1</v>
      </c>
    </row>
    <row r="51" spans="5:23" x14ac:dyDescent="0.25">
      <c r="E51" t="s">
        <v>710</v>
      </c>
      <c r="F51" t="s">
        <v>822</v>
      </c>
      <c r="G51" t="s">
        <v>1</v>
      </c>
      <c r="H51" t="s">
        <v>0</v>
      </c>
      <c r="I51" t="s">
        <v>680</v>
      </c>
      <c r="J51" t="s">
        <v>752</v>
      </c>
      <c r="K51">
        <v>32</v>
      </c>
      <c r="L51">
        <v>32</v>
      </c>
      <c r="M51" t="s">
        <v>723</v>
      </c>
      <c r="N51" t="s">
        <v>639</v>
      </c>
      <c r="O51" s="2">
        <v>0</v>
      </c>
      <c r="P51" s="2">
        <v>0</v>
      </c>
      <c r="Q51" s="2">
        <v>47.83</v>
      </c>
      <c r="R51" s="2">
        <v>6.2179000000000002</v>
      </c>
      <c r="S51" s="2">
        <v>0</v>
      </c>
      <c r="T51" s="2">
        <v>0</v>
      </c>
      <c r="U51" s="2">
        <v>54.047899999999998</v>
      </c>
      <c r="W51" t="s">
        <v>1</v>
      </c>
    </row>
    <row r="52" spans="5:23" x14ac:dyDescent="0.25">
      <c r="E52" t="s">
        <v>710</v>
      </c>
      <c r="F52" t="s">
        <v>822</v>
      </c>
      <c r="G52" t="s">
        <v>1</v>
      </c>
      <c r="H52" t="s">
        <v>0</v>
      </c>
      <c r="I52" t="s">
        <v>680</v>
      </c>
      <c r="J52" t="s">
        <v>752</v>
      </c>
      <c r="K52">
        <v>31</v>
      </c>
      <c r="L52">
        <v>31</v>
      </c>
      <c r="M52" t="s">
        <v>636</v>
      </c>
      <c r="N52" t="s">
        <v>637</v>
      </c>
      <c r="O52" s="2">
        <v>0</v>
      </c>
      <c r="P52" s="2">
        <v>0</v>
      </c>
      <c r="Q52" s="2">
        <v>138.94</v>
      </c>
      <c r="R52" s="2">
        <v>18.062200000000001</v>
      </c>
      <c r="S52" s="2">
        <v>0</v>
      </c>
      <c r="T52" s="2">
        <v>0</v>
      </c>
      <c r="U52" s="2">
        <v>157.00219999999999</v>
      </c>
      <c r="W52" t="s">
        <v>1</v>
      </c>
    </row>
    <row r="53" spans="5:23" x14ac:dyDescent="0.25">
      <c r="E53" t="s">
        <v>710</v>
      </c>
      <c r="F53" t="s">
        <v>822</v>
      </c>
      <c r="G53" t="s">
        <v>1</v>
      </c>
      <c r="H53" t="s">
        <v>0</v>
      </c>
      <c r="I53" t="s">
        <v>680</v>
      </c>
      <c r="J53" t="s">
        <v>752</v>
      </c>
      <c r="K53">
        <v>30</v>
      </c>
      <c r="L53">
        <v>30</v>
      </c>
      <c r="M53" t="s">
        <v>636</v>
      </c>
      <c r="N53" t="s">
        <v>637</v>
      </c>
      <c r="O53" s="2">
        <v>0</v>
      </c>
      <c r="P53" s="2">
        <v>0</v>
      </c>
      <c r="Q53" s="2">
        <v>134.80000000000001</v>
      </c>
      <c r="R53" s="2">
        <v>17.524000000000001</v>
      </c>
      <c r="S53" s="2">
        <v>0</v>
      </c>
      <c r="T53" s="2">
        <v>0</v>
      </c>
      <c r="U53" s="2">
        <v>152.32400000000001</v>
      </c>
      <c r="W53" t="s">
        <v>1</v>
      </c>
    </row>
    <row r="54" spans="5:23" x14ac:dyDescent="0.25">
      <c r="E54" t="s">
        <v>710</v>
      </c>
      <c r="F54" t="s">
        <v>821</v>
      </c>
      <c r="G54" t="s">
        <v>1</v>
      </c>
      <c r="H54" t="s">
        <v>0</v>
      </c>
      <c r="I54" t="s">
        <v>680</v>
      </c>
      <c r="J54" t="s">
        <v>752</v>
      </c>
      <c r="K54">
        <v>29</v>
      </c>
      <c r="L54">
        <v>29</v>
      </c>
      <c r="M54" t="s">
        <v>657</v>
      </c>
      <c r="N54" t="s">
        <v>658</v>
      </c>
      <c r="O54" s="2">
        <v>0</v>
      </c>
      <c r="P54" s="2">
        <v>0</v>
      </c>
      <c r="Q54" s="2">
        <v>79.650000000000006</v>
      </c>
      <c r="R54" s="2">
        <v>10.354500000000002</v>
      </c>
      <c r="S54" s="2">
        <v>0</v>
      </c>
      <c r="T54" s="2">
        <v>0</v>
      </c>
      <c r="U54" s="2">
        <v>90.004500000000007</v>
      </c>
      <c r="W54" t="s">
        <v>1</v>
      </c>
    </row>
    <row r="55" spans="5:23" x14ac:dyDescent="0.25">
      <c r="E55" t="s">
        <v>710</v>
      </c>
      <c r="F55" t="s">
        <v>821</v>
      </c>
      <c r="G55" t="s">
        <v>1</v>
      </c>
      <c r="H55" t="s">
        <v>0</v>
      </c>
      <c r="I55" t="s">
        <v>680</v>
      </c>
      <c r="J55" t="s">
        <v>752</v>
      </c>
      <c r="K55">
        <v>28</v>
      </c>
      <c r="L55">
        <v>28</v>
      </c>
      <c r="M55" t="s">
        <v>723</v>
      </c>
      <c r="N55" t="s">
        <v>639</v>
      </c>
      <c r="O55" s="2">
        <v>0</v>
      </c>
      <c r="P55" s="2">
        <v>0</v>
      </c>
      <c r="Q55" s="2">
        <v>141.59</v>
      </c>
      <c r="R55" s="2">
        <v>18.406700000000001</v>
      </c>
      <c r="S55" s="2">
        <v>0</v>
      </c>
      <c r="T55" s="2">
        <v>0</v>
      </c>
      <c r="U55" s="2">
        <v>159.9967</v>
      </c>
      <c r="W55" t="s">
        <v>1</v>
      </c>
    </row>
    <row r="56" spans="5:23" x14ac:dyDescent="0.25">
      <c r="E56" t="s">
        <v>710</v>
      </c>
      <c r="F56" t="s">
        <v>821</v>
      </c>
      <c r="G56" t="s">
        <v>1</v>
      </c>
      <c r="H56" t="s">
        <v>0</v>
      </c>
      <c r="I56" t="s">
        <v>680</v>
      </c>
      <c r="J56" t="s">
        <v>752</v>
      </c>
      <c r="K56">
        <v>27</v>
      </c>
      <c r="L56">
        <v>27</v>
      </c>
      <c r="M56" t="s">
        <v>723</v>
      </c>
      <c r="N56" t="s">
        <v>639</v>
      </c>
      <c r="O56" s="2">
        <v>0</v>
      </c>
      <c r="P56" s="2">
        <v>0</v>
      </c>
      <c r="Q56" s="2">
        <v>270.76</v>
      </c>
      <c r="R56" s="2">
        <v>35.198799999999999</v>
      </c>
      <c r="S56" s="2">
        <v>0</v>
      </c>
      <c r="T56" s="2">
        <v>0</v>
      </c>
      <c r="U56" s="2">
        <v>305.9588</v>
      </c>
      <c r="W56" t="s">
        <v>1</v>
      </c>
    </row>
    <row r="57" spans="5:23" x14ac:dyDescent="0.25">
      <c r="E57" t="s">
        <v>710</v>
      </c>
      <c r="F57" t="s">
        <v>820</v>
      </c>
      <c r="G57" t="s">
        <v>1</v>
      </c>
      <c r="H57" t="s">
        <v>0</v>
      </c>
      <c r="I57" t="s">
        <v>680</v>
      </c>
      <c r="J57" t="s">
        <v>752</v>
      </c>
      <c r="K57">
        <v>26</v>
      </c>
      <c r="L57">
        <v>26</v>
      </c>
      <c r="M57" t="s">
        <v>723</v>
      </c>
      <c r="N57" t="s">
        <v>639</v>
      </c>
      <c r="O57" s="2">
        <v>0</v>
      </c>
      <c r="P57" s="2">
        <v>0</v>
      </c>
      <c r="Q57" s="2">
        <v>553.1</v>
      </c>
      <c r="R57" s="2">
        <v>71.903000000000006</v>
      </c>
      <c r="S57" s="2">
        <v>0</v>
      </c>
      <c r="T57" s="2">
        <v>0</v>
      </c>
      <c r="U57" s="2">
        <v>625.00300000000004</v>
      </c>
      <c r="W57" t="s">
        <v>1</v>
      </c>
    </row>
    <row r="58" spans="5:23" x14ac:dyDescent="0.25">
      <c r="E58" t="s">
        <v>710</v>
      </c>
      <c r="F58" t="s">
        <v>820</v>
      </c>
      <c r="G58" t="s">
        <v>1</v>
      </c>
      <c r="H58" t="s">
        <v>0</v>
      </c>
      <c r="I58" t="s">
        <v>680</v>
      </c>
      <c r="J58" t="s">
        <v>752</v>
      </c>
      <c r="K58">
        <v>25</v>
      </c>
      <c r="L58">
        <v>25</v>
      </c>
      <c r="M58" t="s">
        <v>57</v>
      </c>
      <c r="N58" t="s">
        <v>58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W58" t="s">
        <v>1</v>
      </c>
    </row>
    <row r="59" spans="5:23" x14ac:dyDescent="0.25">
      <c r="E59" t="s">
        <v>709</v>
      </c>
      <c r="F59" t="s">
        <v>805</v>
      </c>
      <c r="G59" t="s">
        <v>1</v>
      </c>
      <c r="H59" t="s">
        <v>0</v>
      </c>
      <c r="I59" t="s">
        <v>680</v>
      </c>
      <c r="J59" t="s">
        <v>752</v>
      </c>
      <c r="K59">
        <v>24</v>
      </c>
      <c r="L59">
        <v>24</v>
      </c>
      <c r="M59" t="s">
        <v>723</v>
      </c>
      <c r="N59" t="s">
        <v>639</v>
      </c>
      <c r="O59" s="2">
        <v>0</v>
      </c>
      <c r="P59" s="2">
        <v>0</v>
      </c>
      <c r="Q59" s="2">
        <v>257.10000000000002</v>
      </c>
      <c r="R59" s="2">
        <v>33.423000000000002</v>
      </c>
      <c r="S59" s="2">
        <v>0</v>
      </c>
      <c r="T59" s="2">
        <v>0</v>
      </c>
      <c r="U59" s="2">
        <v>290.52300000000002</v>
      </c>
      <c r="V59" s="2">
        <v>0</v>
      </c>
      <c r="W59" s="2" t="s">
        <v>1</v>
      </c>
    </row>
    <row r="60" spans="5:23" x14ac:dyDescent="0.25">
      <c r="E60" t="s">
        <v>709</v>
      </c>
      <c r="F60" t="s">
        <v>804</v>
      </c>
      <c r="G60" t="s">
        <v>1</v>
      </c>
      <c r="H60" t="s">
        <v>0</v>
      </c>
      <c r="I60" t="s">
        <v>680</v>
      </c>
      <c r="J60" t="s">
        <v>752</v>
      </c>
      <c r="K60">
        <v>23</v>
      </c>
      <c r="L60">
        <v>23</v>
      </c>
      <c r="M60" t="s">
        <v>657</v>
      </c>
      <c r="N60" t="s">
        <v>658</v>
      </c>
      <c r="O60" s="2">
        <v>0</v>
      </c>
      <c r="P60" s="2">
        <v>0</v>
      </c>
      <c r="Q60" s="2">
        <v>173.45</v>
      </c>
      <c r="R60" s="2">
        <v>22.548500000000001</v>
      </c>
      <c r="S60" s="2">
        <v>0</v>
      </c>
      <c r="T60" s="2">
        <v>0</v>
      </c>
      <c r="U60" s="2">
        <v>195.99849999999998</v>
      </c>
      <c r="V60" s="2">
        <v>0</v>
      </c>
      <c r="W60" s="2" t="s">
        <v>1</v>
      </c>
    </row>
    <row r="61" spans="5:23" x14ac:dyDescent="0.25">
      <c r="E61" t="s">
        <v>709</v>
      </c>
      <c r="F61" t="s">
        <v>803</v>
      </c>
      <c r="G61" t="s">
        <v>1</v>
      </c>
      <c r="H61" t="s">
        <v>0</v>
      </c>
      <c r="I61" t="s">
        <v>680</v>
      </c>
      <c r="J61" t="s">
        <v>752</v>
      </c>
      <c r="K61">
        <v>22</v>
      </c>
      <c r="L61">
        <v>22</v>
      </c>
      <c r="M61" t="s">
        <v>636</v>
      </c>
      <c r="N61" t="s">
        <v>637</v>
      </c>
      <c r="O61" s="2">
        <v>0</v>
      </c>
      <c r="P61" s="2">
        <v>0</v>
      </c>
      <c r="Q61" s="2">
        <v>194.5</v>
      </c>
      <c r="R61" s="2">
        <v>25.285</v>
      </c>
      <c r="S61" s="2">
        <v>0</v>
      </c>
      <c r="T61" s="2">
        <v>0</v>
      </c>
      <c r="U61" s="2">
        <v>219.785</v>
      </c>
      <c r="V61" s="2">
        <v>0</v>
      </c>
      <c r="W61" s="2" t="s">
        <v>1</v>
      </c>
    </row>
    <row r="62" spans="5:23" x14ac:dyDescent="0.25">
      <c r="E62" t="s">
        <v>709</v>
      </c>
      <c r="F62" t="s">
        <v>803</v>
      </c>
      <c r="G62" t="s">
        <v>1</v>
      </c>
      <c r="H62" t="s">
        <v>0</v>
      </c>
      <c r="I62" t="s">
        <v>680</v>
      </c>
      <c r="J62" t="s">
        <v>752</v>
      </c>
      <c r="K62">
        <v>21</v>
      </c>
      <c r="L62">
        <v>21</v>
      </c>
      <c r="M62" t="s">
        <v>636</v>
      </c>
      <c r="N62" t="s">
        <v>637</v>
      </c>
      <c r="O62" s="2">
        <v>0</v>
      </c>
      <c r="P62" s="2">
        <v>0</v>
      </c>
      <c r="Q62" s="2">
        <v>84.15</v>
      </c>
      <c r="R62" s="2">
        <v>10.939500000000001</v>
      </c>
      <c r="S62" s="2">
        <v>0</v>
      </c>
      <c r="T62" s="2">
        <v>0</v>
      </c>
      <c r="U62" s="2">
        <v>95.089500000000001</v>
      </c>
      <c r="V62" s="2">
        <v>0</v>
      </c>
      <c r="W62" s="2" t="s">
        <v>1</v>
      </c>
    </row>
    <row r="63" spans="5:23" x14ac:dyDescent="0.25">
      <c r="E63" t="s">
        <v>709</v>
      </c>
      <c r="F63" t="s">
        <v>802</v>
      </c>
      <c r="G63" t="s">
        <v>1</v>
      </c>
      <c r="H63" t="s">
        <v>0</v>
      </c>
      <c r="I63" t="s">
        <v>680</v>
      </c>
      <c r="J63" t="s">
        <v>752</v>
      </c>
      <c r="K63">
        <v>20</v>
      </c>
      <c r="L63">
        <v>20</v>
      </c>
      <c r="M63" t="s">
        <v>657</v>
      </c>
      <c r="N63" t="s">
        <v>658</v>
      </c>
      <c r="O63" s="2">
        <v>0</v>
      </c>
      <c r="P63" s="2">
        <v>0</v>
      </c>
      <c r="Q63" s="2">
        <v>974.2</v>
      </c>
      <c r="R63" s="2">
        <v>126.64600000000002</v>
      </c>
      <c r="S63" s="2">
        <v>0</v>
      </c>
      <c r="T63" s="2">
        <v>0</v>
      </c>
      <c r="U63" s="2">
        <v>1100.846</v>
      </c>
      <c r="V63" s="2">
        <v>0</v>
      </c>
      <c r="W63" s="2" t="s">
        <v>1</v>
      </c>
    </row>
    <row r="64" spans="5:23" x14ac:dyDescent="0.25">
      <c r="E64" t="s">
        <v>709</v>
      </c>
      <c r="F64" t="s">
        <v>802</v>
      </c>
      <c r="G64" t="s">
        <v>1</v>
      </c>
      <c r="H64" t="s">
        <v>0</v>
      </c>
      <c r="I64" t="s">
        <v>680</v>
      </c>
      <c r="J64" t="s">
        <v>752</v>
      </c>
      <c r="K64">
        <v>19</v>
      </c>
      <c r="L64">
        <v>19</v>
      </c>
      <c r="M64" t="s">
        <v>57</v>
      </c>
      <c r="N64" t="s">
        <v>58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 t="s">
        <v>1</v>
      </c>
    </row>
    <row r="65" spans="5:23" x14ac:dyDescent="0.25">
      <c r="E65" t="s">
        <v>709</v>
      </c>
      <c r="F65" t="s">
        <v>801</v>
      </c>
      <c r="G65" t="s">
        <v>1</v>
      </c>
      <c r="H65" t="s">
        <v>0</v>
      </c>
      <c r="I65" t="s">
        <v>680</v>
      </c>
      <c r="J65" t="s">
        <v>752</v>
      </c>
      <c r="K65">
        <v>18</v>
      </c>
      <c r="L65">
        <v>18</v>
      </c>
      <c r="M65" t="s">
        <v>723</v>
      </c>
      <c r="N65" t="s">
        <v>639</v>
      </c>
      <c r="O65" s="2">
        <v>0</v>
      </c>
      <c r="P65" s="2">
        <v>0</v>
      </c>
      <c r="Q65" s="2">
        <v>158.33000000000001</v>
      </c>
      <c r="R65" s="2">
        <v>20.582900000000002</v>
      </c>
      <c r="S65" s="2">
        <v>0</v>
      </c>
      <c r="T65" s="2">
        <v>0</v>
      </c>
      <c r="U65" s="2">
        <v>178.91290000000001</v>
      </c>
      <c r="V65" s="2">
        <v>0</v>
      </c>
      <c r="W65" s="2" t="s">
        <v>1</v>
      </c>
    </row>
    <row r="66" spans="5:23" x14ac:dyDescent="0.25">
      <c r="E66" t="s">
        <v>708</v>
      </c>
      <c r="F66" t="s">
        <v>781</v>
      </c>
      <c r="G66" t="s">
        <v>1</v>
      </c>
      <c r="H66" t="s">
        <v>0</v>
      </c>
      <c r="I66" t="s">
        <v>680</v>
      </c>
      <c r="J66" t="s">
        <v>752</v>
      </c>
      <c r="K66">
        <v>7</v>
      </c>
      <c r="L66">
        <v>7</v>
      </c>
      <c r="M66" t="s">
        <v>723</v>
      </c>
      <c r="N66" t="s">
        <v>639</v>
      </c>
      <c r="O66" s="2">
        <v>0</v>
      </c>
      <c r="P66" s="2">
        <v>0</v>
      </c>
      <c r="Q66" s="2">
        <v>240.63</v>
      </c>
      <c r="R66" s="2">
        <v>31.2819</v>
      </c>
      <c r="S66" s="2">
        <v>0</v>
      </c>
      <c r="T66" s="2">
        <v>0</v>
      </c>
      <c r="U66" s="2">
        <v>271.9119</v>
      </c>
      <c r="V66" s="2">
        <v>0</v>
      </c>
      <c r="W66" s="2" t="s">
        <v>1</v>
      </c>
    </row>
    <row r="67" spans="5:23" x14ac:dyDescent="0.25">
      <c r="E67" t="s">
        <v>708</v>
      </c>
      <c r="F67" t="s">
        <v>786</v>
      </c>
      <c r="G67" t="s">
        <v>1</v>
      </c>
      <c r="H67" t="s">
        <v>0</v>
      </c>
      <c r="I67" t="s">
        <v>680</v>
      </c>
      <c r="J67" t="s">
        <v>752</v>
      </c>
      <c r="K67">
        <v>17</v>
      </c>
      <c r="L67">
        <v>17</v>
      </c>
      <c r="M67" t="s">
        <v>723</v>
      </c>
      <c r="N67" t="s">
        <v>639</v>
      </c>
      <c r="O67" s="2">
        <v>0</v>
      </c>
      <c r="P67" s="2">
        <v>0</v>
      </c>
      <c r="Q67" s="2">
        <v>70.8</v>
      </c>
      <c r="R67" s="2">
        <v>9.2040000000000006</v>
      </c>
      <c r="S67" s="2">
        <v>0</v>
      </c>
      <c r="T67" s="2">
        <v>0</v>
      </c>
      <c r="U67" s="2">
        <v>80.003999999999991</v>
      </c>
      <c r="V67" s="2">
        <v>0</v>
      </c>
      <c r="W67" s="2" t="s">
        <v>1</v>
      </c>
    </row>
    <row r="68" spans="5:23" x14ac:dyDescent="0.25">
      <c r="E68" t="s">
        <v>708</v>
      </c>
      <c r="F68" t="s">
        <v>786</v>
      </c>
      <c r="G68" t="s">
        <v>1</v>
      </c>
      <c r="H68" t="s">
        <v>0</v>
      </c>
      <c r="I68" t="s">
        <v>680</v>
      </c>
      <c r="J68" t="s">
        <v>752</v>
      </c>
      <c r="K68">
        <v>16</v>
      </c>
      <c r="L68">
        <v>16</v>
      </c>
      <c r="M68" t="s">
        <v>723</v>
      </c>
      <c r="N68" t="s">
        <v>639</v>
      </c>
      <c r="O68" s="2">
        <v>0</v>
      </c>
      <c r="P68" s="2">
        <v>0</v>
      </c>
      <c r="Q68" s="2">
        <v>138.69</v>
      </c>
      <c r="R68" s="2">
        <v>18.029700000000002</v>
      </c>
      <c r="S68" s="2">
        <v>0</v>
      </c>
      <c r="T68" s="2">
        <v>0</v>
      </c>
      <c r="U68" s="2">
        <v>156.71969999999999</v>
      </c>
      <c r="V68" s="2">
        <v>0</v>
      </c>
      <c r="W68" s="2" t="s">
        <v>1</v>
      </c>
    </row>
    <row r="69" spans="5:23" x14ac:dyDescent="0.25">
      <c r="E69" t="s">
        <v>708</v>
      </c>
      <c r="F69" t="s">
        <v>778</v>
      </c>
      <c r="G69" t="s">
        <v>1</v>
      </c>
      <c r="H69" t="s">
        <v>0</v>
      </c>
      <c r="I69" t="s">
        <v>680</v>
      </c>
      <c r="J69" t="s">
        <v>752</v>
      </c>
      <c r="K69">
        <v>15</v>
      </c>
      <c r="L69">
        <v>15</v>
      </c>
      <c r="M69" t="s">
        <v>636</v>
      </c>
      <c r="N69" t="s">
        <v>637</v>
      </c>
      <c r="O69" s="2">
        <v>0</v>
      </c>
      <c r="P69" s="2">
        <v>0</v>
      </c>
      <c r="Q69" s="2">
        <v>30.97</v>
      </c>
      <c r="R69" s="2">
        <v>4.0260999999999996</v>
      </c>
      <c r="S69" s="2">
        <v>0</v>
      </c>
      <c r="T69" s="2">
        <v>0</v>
      </c>
      <c r="U69" s="2">
        <v>34.996099999999998</v>
      </c>
      <c r="V69" s="2">
        <v>0</v>
      </c>
      <c r="W69" s="2" t="s">
        <v>1</v>
      </c>
    </row>
    <row r="70" spans="5:23" x14ac:dyDescent="0.25">
      <c r="E70" t="s">
        <v>708</v>
      </c>
      <c r="F70" t="s">
        <v>778</v>
      </c>
      <c r="G70" t="s">
        <v>1</v>
      </c>
      <c r="H70" t="s">
        <v>0</v>
      </c>
      <c r="I70" t="s">
        <v>680</v>
      </c>
      <c r="J70" t="s">
        <v>752</v>
      </c>
      <c r="K70">
        <v>14</v>
      </c>
      <c r="L70">
        <v>14</v>
      </c>
      <c r="M70" t="s">
        <v>57</v>
      </c>
      <c r="N70" t="s">
        <v>58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 t="s">
        <v>1</v>
      </c>
    </row>
    <row r="71" spans="5:23" x14ac:dyDescent="0.25">
      <c r="E71" t="s">
        <v>708</v>
      </c>
      <c r="F71" t="s">
        <v>783</v>
      </c>
      <c r="G71" t="s">
        <v>1</v>
      </c>
      <c r="H71" t="s">
        <v>0</v>
      </c>
      <c r="I71" t="s">
        <v>680</v>
      </c>
      <c r="J71" t="s">
        <v>752</v>
      </c>
      <c r="K71">
        <v>13</v>
      </c>
      <c r="L71">
        <v>13</v>
      </c>
      <c r="M71" t="s">
        <v>784</v>
      </c>
      <c r="N71" t="s">
        <v>785</v>
      </c>
      <c r="O71" s="2">
        <v>0</v>
      </c>
      <c r="P71" s="2">
        <v>0</v>
      </c>
      <c r="Q71" s="2">
        <v>637.84</v>
      </c>
      <c r="R71" s="2">
        <v>82.919200000000004</v>
      </c>
      <c r="S71" s="2">
        <v>0</v>
      </c>
      <c r="T71" s="2">
        <v>0</v>
      </c>
      <c r="U71" s="2">
        <v>720.75920000000008</v>
      </c>
      <c r="V71" s="2">
        <v>0</v>
      </c>
      <c r="W71" s="2" t="s">
        <v>1</v>
      </c>
    </row>
    <row r="72" spans="5:23" x14ac:dyDescent="0.25">
      <c r="E72" t="s">
        <v>708</v>
      </c>
      <c r="F72" t="s">
        <v>783</v>
      </c>
      <c r="G72" t="s">
        <v>1</v>
      </c>
      <c r="H72" t="s">
        <v>0</v>
      </c>
      <c r="I72" t="s">
        <v>680</v>
      </c>
      <c r="J72" t="s">
        <v>752</v>
      </c>
      <c r="K72">
        <v>12</v>
      </c>
      <c r="L72">
        <v>12</v>
      </c>
      <c r="M72" t="s">
        <v>784</v>
      </c>
      <c r="N72" t="s">
        <v>785</v>
      </c>
      <c r="O72" s="2">
        <v>0</v>
      </c>
      <c r="P72" s="2">
        <v>0</v>
      </c>
      <c r="Q72" s="2">
        <v>54.17</v>
      </c>
      <c r="R72" s="2">
        <v>7.0421000000000005</v>
      </c>
      <c r="S72" s="2">
        <v>0</v>
      </c>
      <c r="T72" s="2">
        <v>0</v>
      </c>
      <c r="U72" s="2">
        <v>61.2121</v>
      </c>
      <c r="V72" s="2">
        <v>0</v>
      </c>
      <c r="W72" s="2" t="s">
        <v>1</v>
      </c>
    </row>
    <row r="73" spans="5:23" x14ac:dyDescent="0.25">
      <c r="E73" t="s">
        <v>708</v>
      </c>
      <c r="F73" t="s">
        <v>783</v>
      </c>
      <c r="G73" t="s">
        <v>1</v>
      </c>
      <c r="H73" t="s">
        <v>0</v>
      </c>
      <c r="I73" t="s">
        <v>680</v>
      </c>
      <c r="J73" t="s">
        <v>752</v>
      </c>
      <c r="K73">
        <v>11</v>
      </c>
      <c r="L73">
        <v>11</v>
      </c>
      <c r="M73" t="s">
        <v>784</v>
      </c>
      <c r="N73" t="s">
        <v>785</v>
      </c>
      <c r="O73" s="2">
        <v>0</v>
      </c>
      <c r="P73" s="2">
        <v>0</v>
      </c>
      <c r="Q73" s="2">
        <v>160.57</v>
      </c>
      <c r="R73" s="2">
        <v>20.874099999999999</v>
      </c>
      <c r="S73" s="2">
        <v>0</v>
      </c>
      <c r="T73" s="2">
        <v>0</v>
      </c>
      <c r="U73" s="2">
        <v>181.44409999999999</v>
      </c>
      <c r="V73" s="2">
        <v>0</v>
      </c>
      <c r="W73" s="2" t="s">
        <v>1</v>
      </c>
    </row>
    <row r="74" spans="5:23" x14ac:dyDescent="0.25">
      <c r="E74" t="s">
        <v>708</v>
      </c>
      <c r="F74" t="s">
        <v>782</v>
      </c>
      <c r="G74" t="s">
        <v>1</v>
      </c>
      <c r="H74" t="s">
        <v>0</v>
      </c>
      <c r="I74" t="s">
        <v>680</v>
      </c>
      <c r="J74" t="s">
        <v>752</v>
      </c>
      <c r="K74">
        <v>10</v>
      </c>
      <c r="L74">
        <v>10</v>
      </c>
      <c r="M74" t="s">
        <v>657</v>
      </c>
      <c r="N74" t="s">
        <v>658</v>
      </c>
      <c r="O74" s="2">
        <v>0</v>
      </c>
      <c r="P74" s="2">
        <v>0</v>
      </c>
      <c r="Q74" s="2">
        <v>39.82</v>
      </c>
      <c r="R74" s="2">
        <v>5.1766000000000005</v>
      </c>
      <c r="S74" s="2">
        <v>0</v>
      </c>
      <c r="T74" s="2">
        <v>0</v>
      </c>
      <c r="U74" s="2">
        <v>44.996600000000001</v>
      </c>
      <c r="V74" s="2">
        <v>0</v>
      </c>
      <c r="W74" s="2" t="s">
        <v>1</v>
      </c>
    </row>
    <row r="75" spans="5:23" x14ac:dyDescent="0.25">
      <c r="E75" t="s">
        <v>708</v>
      </c>
      <c r="F75" t="s">
        <v>781</v>
      </c>
      <c r="G75" t="s">
        <v>1</v>
      </c>
      <c r="H75" t="s">
        <v>0</v>
      </c>
      <c r="I75" t="s">
        <v>680</v>
      </c>
      <c r="J75" t="s">
        <v>752</v>
      </c>
      <c r="K75">
        <v>9</v>
      </c>
      <c r="L75">
        <v>9</v>
      </c>
      <c r="M75" t="s">
        <v>723</v>
      </c>
      <c r="N75" t="s">
        <v>639</v>
      </c>
      <c r="O75" s="2">
        <v>0</v>
      </c>
      <c r="P75" s="2">
        <v>0</v>
      </c>
      <c r="Q75" s="2">
        <v>353.98</v>
      </c>
      <c r="R75" s="2">
        <v>46.017400000000002</v>
      </c>
      <c r="S75" s="2">
        <v>0</v>
      </c>
      <c r="T75" s="2">
        <v>0</v>
      </c>
      <c r="U75" s="2">
        <v>399.99740000000003</v>
      </c>
      <c r="V75" s="2">
        <v>0</v>
      </c>
      <c r="W75" s="2" t="s">
        <v>1</v>
      </c>
    </row>
    <row r="76" spans="5:23" x14ac:dyDescent="0.25">
      <c r="E76" t="s">
        <v>708</v>
      </c>
      <c r="F76" t="s">
        <v>781</v>
      </c>
      <c r="G76" t="s">
        <v>1</v>
      </c>
      <c r="H76" t="s">
        <v>0</v>
      </c>
      <c r="I76" t="s">
        <v>680</v>
      </c>
      <c r="J76" t="s">
        <v>752</v>
      </c>
      <c r="K76">
        <v>8</v>
      </c>
      <c r="L76">
        <v>8</v>
      </c>
      <c r="M76" t="s">
        <v>57</v>
      </c>
      <c r="N76" t="s">
        <v>58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 t="s">
        <v>1</v>
      </c>
    </row>
    <row r="77" spans="5:23" x14ac:dyDescent="0.25">
      <c r="E77" t="s">
        <v>708</v>
      </c>
      <c r="F77" t="s">
        <v>781</v>
      </c>
      <c r="G77" t="s">
        <v>1</v>
      </c>
      <c r="H77" t="s">
        <v>0</v>
      </c>
      <c r="I77" t="s">
        <v>680</v>
      </c>
      <c r="J77" t="s">
        <v>752</v>
      </c>
      <c r="K77">
        <v>6</v>
      </c>
      <c r="L77">
        <v>6</v>
      </c>
      <c r="M77" t="s">
        <v>723</v>
      </c>
      <c r="N77" t="s">
        <v>639</v>
      </c>
      <c r="O77" s="2">
        <v>0</v>
      </c>
      <c r="P77" s="2">
        <v>0</v>
      </c>
      <c r="Q77" s="2">
        <v>258.48</v>
      </c>
      <c r="R77" s="2">
        <v>33.602400000000003</v>
      </c>
      <c r="S77" s="2">
        <v>0</v>
      </c>
      <c r="T77" s="2">
        <v>0</v>
      </c>
      <c r="U77" s="2">
        <v>292.08240000000001</v>
      </c>
      <c r="V77" s="2">
        <v>0</v>
      </c>
      <c r="W77" s="2" t="s">
        <v>1</v>
      </c>
    </row>
    <row r="78" spans="5:23" x14ac:dyDescent="0.25">
      <c r="E78" t="s">
        <v>708</v>
      </c>
      <c r="F78" t="s">
        <v>780</v>
      </c>
      <c r="G78" t="s">
        <v>1</v>
      </c>
      <c r="H78" t="s">
        <v>0</v>
      </c>
      <c r="I78" t="s">
        <v>680</v>
      </c>
      <c r="J78" t="s">
        <v>752</v>
      </c>
      <c r="K78">
        <v>5</v>
      </c>
      <c r="L78">
        <v>5</v>
      </c>
      <c r="M78" t="s">
        <v>657</v>
      </c>
      <c r="N78" t="s">
        <v>658</v>
      </c>
      <c r="O78" s="2">
        <v>0</v>
      </c>
      <c r="P78" s="2">
        <v>0</v>
      </c>
      <c r="Q78" s="2">
        <v>168.14</v>
      </c>
      <c r="R78" s="2">
        <v>21.8582</v>
      </c>
      <c r="S78" s="2">
        <v>0</v>
      </c>
      <c r="T78" s="2">
        <v>0</v>
      </c>
      <c r="U78" s="2">
        <v>189.9982</v>
      </c>
      <c r="V78" s="2">
        <v>0</v>
      </c>
      <c r="W78" s="2" t="s">
        <v>1</v>
      </c>
    </row>
    <row r="79" spans="5:23" x14ac:dyDescent="0.25">
      <c r="E79" t="s">
        <v>707</v>
      </c>
      <c r="F79" t="s">
        <v>747</v>
      </c>
      <c r="G79" t="s">
        <v>1</v>
      </c>
      <c r="H79" t="s">
        <v>0</v>
      </c>
      <c r="I79" t="s">
        <v>680</v>
      </c>
      <c r="J79" t="s">
        <v>752</v>
      </c>
      <c r="K79">
        <v>4</v>
      </c>
      <c r="L79">
        <v>4</v>
      </c>
      <c r="M79" t="s">
        <v>636</v>
      </c>
      <c r="N79" t="s">
        <v>637</v>
      </c>
      <c r="O79" s="2">
        <v>0</v>
      </c>
      <c r="P79" s="2">
        <v>0</v>
      </c>
      <c r="Q79" s="2">
        <v>35</v>
      </c>
      <c r="R79" s="2">
        <v>4.55</v>
      </c>
      <c r="S79" s="2">
        <v>0</v>
      </c>
      <c r="T79" s="2">
        <v>0</v>
      </c>
      <c r="U79" s="2">
        <v>39.549999999999997</v>
      </c>
      <c r="V79" s="2">
        <v>0</v>
      </c>
      <c r="W79" s="2" t="s">
        <v>1</v>
      </c>
    </row>
    <row r="80" spans="5:23" x14ac:dyDescent="0.25">
      <c r="E80" t="s">
        <v>707</v>
      </c>
      <c r="F80" t="s">
        <v>745</v>
      </c>
      <c r="G80" t="s">
        <v>1</v>
      </c>
      <c r="H80" t="s">
        <v>0</v>
      </c>
      <c r="I80" t="s">
        <v>680</v>
      </c>
      <c r="J80" t="s">
        <v>752</v>
      </c>
      <c r="K80">
        <v>3</v>
      </c>
      <c r="L80">
        <v>3</v>
      </c>
      <c r="M80" t="s">
        <v>636</v>
      </c>
      <c r="N80" t="s">
        <v>637</v>
      </c>
      <c r="O80" s="2">
        <v>0</v>
      </c>
      <c r="P80" s="2">
        <v>0</v>
      </c>
      <c r="Q80" s="2">
        <v>136.91</v>
      </c>
      <c r="R80" s="2">
        <v>17.798300000000001</v>
      </c>
      <c r="S80" s="2">
        <v>0</v>
      </c>
      <c r="T80" s="2">
        <v>0</v>
      </c>
      <c r="U80" s="2">
        <v>154.70830000000001</v>
      </c>
      <c r="V80" s="2">
        <v>0</v>
      </c>
      <c r="W80" s="2" t="s">
        <v>1</v>
      </c>
    </row>
    <row r="81" spans="5:23" x14ac:dyDescent="0.25">
      <c r="E81" t="s">
        <v>707</v>
      </c>
      <c r="F81" t="s">
        <v>745</v>
      </c>
      <c r="G81" t="s">
        <v>1</v>
      </c>
      <c r="H81" t="s">
        <v>0</v>
      </c>
      <c r="I81" t="s">
        <v>680</v>
      </c>
      <c r="J81" t="s">
        <v>752</v>
      </c>
      <c r="K81">
        <v>2</v>
      </c>
      <c r="L81">
        <v>2</v>
      </c>
      <c r="M81" t="s">
        <v>644</v>
      </c>
      <c r="N81" t="s">
        <v>645</v>
      </c>
      <c r="O81" s="2">
        <v>0</v>
      </c>
      <c r="P81" s="2">
        <v>0</v>
      </c>
      <c r="Q81" s="2">
        <v>88.5</v>
      </c>
      <c r="R81" s="2">
        <v>11.505000000000001</v>
      </c>
      <c r="S81" s="2">
        <v>0</v>
      </c>
      <c r="T81" s="2">
        <v>0</v>
      </c>
      <c r="U81" s="2">
        <v>100.005</v>
      </c>
      <c r="V81" s="2">
        <v>0</v>
      </c>
      <c r="W81" s="2" t="s">
        <v>1</v>
      </c>
    </row>
    <row r="82" spans="5:23" x14ac:dyDescent="0.25">
      <c r="E82" t="s">
        <v>707</v>
      </c>
      <c r="F82" t="s">
        <v>745</v>
      </c>
      <c r="G82" t="s">
        <v>1</v>
      </c>
      <c r="H82" t="s">
        <v>0</v>
      </c>
      <c r="I82" t="s">
        <v>680</v>
      </c>
      <c r="J82" t="s">
        <v>752</v>
      </c>
      <c r="K82">
        <v>1</v>
      </c>
      <c r="L82">
        <v>1</v>
      </c>
      <c r="M82" t="s">
        <v>753</v>
      </c>
      <c r="N82" t="s">
        <v>754</v>
      </c>
      <c r="O82" s="2">
        <v>0</v>
      </c>
      <c r="P82" s="2">
        <v>0</v>
      </c>
      <c r="Q82" s="2">
        <v>252.89</v>
      </c>
      <c r="R82" s="2">
        <v>32.875700000000002</v>
      </c>
      <c r="S82" s="2">
        <v>0</v>
      </c>
      <c r="T82" s="2">
        <v>0</v>
      </c>
      <c r="U82" s="2">
        <v>285.76569999999998</v>
      </c>
      <c r="V82" s="2">
        <v>0</v>
      </c>
      <c r="W82" s="2" t="s">
        <v>1</v>
      </c>
    </row>
    <row r="83" spans="5:23" x14ac:dyDescent="0.25">
      <c r="E83" t="s">
        <v>707</v>
      </c>
      <c r="F83" t="s">
        <v>745</v>
      </c>
      <c r="G83" t="s">
        <v>1</v>
      </c>
      <c r="H83" t="s">
        <v>0</v>
      </c>
      <c r="I83" t="s">
        <v>648</v>
      </c>
      <c r="J83" t="s">
        <v>649</v>
      </c>
      <c r="K83">
        <v>100</v>
      </c>
      <c r="L83">
        <v>100</v>
      </c>
      <c r="M83" t="s">
        <v>57</v>
      </c>
      <c r="N83" t="s">
        <v>58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 t="s">
        <v>1</v>
      </c>
    </row>
    <row r="84" spans="5:23" x14ac:dyDescent="0.25">
      <c r="E84" t="s">
        <v>707</v>
      </c>
      <c r="F84" t="s">
        <v>745</v>
      </c>
      <c r="G84" t="s">
        <v>1</v>
      </c>
      <c r="H84" t="s">
        <v>0</v>
      </c>
      <c r="I84" t="s">
        <v>648</v>
      </c>
      <c r="J84" t="s">
        <v>649</v>
      </c>
      <c r="K84">
        <v>99</v>
      </c>
      <c r="L84">
        <v>99</v>
      </c>
      <c r="M84" t="s">
        <v>750</v>
      </c>
      <c r="N84" t="s">
        <v>751</v>
      </c>
      <c r="O84" s="2">
        <v>0</v>
      </c>
      <c r="P84" s="2">
        <v>0</v>
      </c>
      <c r="Q84" s="2">
        <v>196.55</v>
      </c>
      <c r="R84" s="2">
        <v>25.551500000000001</v>
      </c>
      <c r="S84" s="2">
        <v>0</v>
      </c>
      <c r="T84" s="2">
        <v>0</v>
      </c>
      <c r="U84" s="2">
        <v>222.10150000000002</v>
      </c>
      <c r="V84" s="2">
        <v>0</v>
      </c>
      <c r="W84" s="2" t="s">
        <v>1</v>
      </c>
    </row>
    <row r="85" spans="5:23" x14ac:dyDescent="0.25">
      <c r="E85" t="s">
        <v>707</v>
      </c>
      <c r="F85" t="s">
        <v>745</v>
      </c>
      <c r="G85" t="s">
        <v>1</v>
      </c>
      <c r="H85" t="s">
        <v>0</v>
      </c>
      <c r="I85" t="s">
        <v>648</v>
      </c>
      <c r="J85" t="s">
        <v>649</v>
      </c>
      <c r="K85">
        <v>98</v>
      </c>
      <c r="L85">
        <v>98</v>
      </c>
      <c r="M85" t="s">
        <v>750</v>
      </c>
      <c r="N85" t="s">
        <v>751</v>
      </c>
      <c r="O85" s="2">
        <v>0</v>
      </c>
      <c r="P85" s="2">
        <v>0</v>
      </c>
      <c r="Q85" s="2">
        <v>109.08</v>
      </c>
      <c r="R85" s="2">
        <v>14.180400000000001</v>
      </c>
      <c r="S85" s="2">
        <v>0</v>
      </c>
      <c r="T85" s="2">
        <v>0</v>
      </c>
      <c r="U85" s="2">
        <v>123.2604</v>
      </c>
      <c r="V85" s="2">
        <v>0</v>
      </c>
      <c r="W85" s="2" t="s">
        <v>1</v>
      </c>
    </row>
    <row r="86" spans="5:23" x14ac:dyDescent="0.25">
      <c r="E86" t="s">
        <v>707</v>
      </c>
      <c r="F86" t="s">
        <v>749</v>
      </c>
      <c r="G86" t="s">
        <v>1</v>
      </c>
      <c r="H86" t="s">
        <v>0</v>
      </c>
      <c r="I86" t="s">
        <v>648</v>
      </c>
      <c r="J86" t="s">
        <v>649</v>
      </c>
      <c r="K86">
        <v>97</v>
      </c>
      <c r="L86">
        <v>97</v>
      </c>
      <c r="M86" t="s">
        <v>657</v>
      </c>
      <c r="N86" t="s">
        <v>658</v>
      </c>
      <c r="O86" s="2">
        <v>0</v>
      </c>
      <c r="P86" s="2">
        <v>0</v>
      </c>
      <c r="Q86" s="2">
        <v>74.86</v>
      </c>
      <c r="R86" s="2">
        <v>9.7317999999999998</v>
      </c>
      <c r="S86" s="2">
        <v>0</v>
      </c>
      <c r="T86" s="2">
        <v>0</v>
      </c>
      <c r="U86" s="2">
        <v>84.591800000000006</v>
      </c>
      <c r="V86" s="2">
        <v>0</v>
      </c>
      <c r="W86" s="2" t="s">
        <v>1</v>
      </c>
    </row>
    <row r="87" spans="5:23" x14ac:dyDescent="0.25">
      <c r="E87" t="s">
        <v>707</v>
      </c>
      <c r="F87" t="s">
        <v>749</v>
      </c>
      <c r="G87" t="s">
        <v>1</v>
      </c>
      <c r="H87" t="s">
        <v>0</v>
      </c>
      <c r="I87" t="s">
        <v>648</v>
      </c>
      <c r="J87" t="s">
        <v>649</v>
      </c>
      <c r="K87">
        <v>96</v>
      </c>
      <c r="L87">
        <v>96</v>
      </c>
      <c r="M87" t="s">
        <v>657</v>
      </c>
      <c r="N87" t="s">
        <v>658</v>
      </c>
      <c r="O87" s="2">
        <v>0</v>
      </c>
      <c r="P87" s="2">
        <v>0</v>
      </c>
      <c r="Q87" s="2">
        <v>1850</v>
      </c>
      <c r="R87" s="2">
        <v>240.5</v>
      </c>
      <c r="S87" s="2">
        <v>0</v>
      </c>
      <c r="T87" s="2">
        <v>0</v>
      </c>
      <c r="U87" s="2">
        <v>2090.5</v>
      </c>
      <c r="V87" s="2">
        <v>0</v>
      </c>
      <c r="W87" s="2" t="s">
        <v>1</v>
      </c>
    </row>
    <row r="88" spans="5:23" x14ac:dyDescent="0.25">
      <c r="E88" t="s">
        <v>706</v>
      </c>
      <c r="F88" t="s">
        <v>724</v>
      </c>
      <c r="G88" t="s">
        <v>1</v>
      </c>
      <c r="H88" t="s">
        <v>0</v>
      </c>
      <c r="I88" t="s">
        <v>648</v>
      </c>
      <c r="J88" t="s">
        <v>649</v>
      </c>
      <c r="K88">
        <v>95</v>
      </c>
      <c r="L88">
        <v>95</v>
      </c>
      <c r="M88" t="s">
        <v>636</v>
      </c>
      <c r="N88" t="s">
        <v>637</v>
      </c>
      <c r="O88" s="2">
        <v>0</v>
      </c>
      <c r="P88" s="2">
        <v>0</v>
      </c>
      <c r="Q88" s="2">
        <v>195</v>
      </c>
      <c r="R88" s="2">
        <v>25.35</v>
      </c>
      <c r="S88" s="2">
        <v>0</v>
      </c>
      <c r="T88" s="2">
        <v>0</v>
      </c>
      <c r="U88" s="2">
        <v>220.35</v>
      </c>
      <c r="V88" s="2">
        <v>0</v>
      </c>
      <c r="W88" s="2" t="s">
        <v>1</v>
      </c>
    </row>
    <row r="89" spans="5:23" x14ac:dyDescent="0.25">
      <c r="E89" t="s">
        <v>706</v>
      </c>
      <c r="F89" t="s">
        <v>724</v>
      </c>
      <c r="G89" t="s">
        <v>1</v>
      </c>
      <c r="H89" t="s">
        <v>0</v>
      </c>
      <c r="I89" t="s">
        <v>648</v>
      </c>
      <c r="J89" t="s">
        <v>649</v>
      </c>
      <c r="K89">
        <v>94</v>
      </c>
      <c r="L89">
        <v>94</v>
      </c>
      <c r="M89" t="s">
        <v>636</v>
      </c>
      <c r="N89" t="s">
        <v>637</v>
      </c>
      <c r="O89" s="2">
        <v>0</v>
      </c>
      <c r="P89" s="2">
        <v>0</v>
      </c>
      <c r="Q89" s="2">
        <v>122.43</v>
      </c>
      <c r="R89" s="2">
        <v>15.915900000000001</v>
      </c>
      <c r="S89" s="2">
        <v>0</v>
      </c>
      <c r="T89" s="2">
        <v>0</v>
      </c>
      <c r="U89" s="2">
        <v>138.3459</v>
      </c>
      <c r="V89" s="2">
        <v>0</v>
      </c>
      <c r="W89" s="2" t="s">
        <v>1</v>
      </c>
    </row>
    <row r="90" spans="5:23" x14ac:dyDescent="0.25">
      <c r="E90" t="s">
        <v>706</v>
      </c>
      <c r="F90" t="s">
        <v>722</v>
      </c>
      <c r="G90" t="s">
        <v>1</v>
      </c>
      <c r="H90" t="s">
        <v>0</v>
      </c>
      <c r="I90" t="s">
        <v>648</v>
      </c>
      <c r="J90" t="s">
        <v>649</v>
      </c>
      <c r="K90">
        <v>93</v>
      </c>
      <c r="L90">
        <v>93</v>
      </c>
      <c r="M90" t="s">
        <v>723</v>
      </c>
      <c r="N90" t="s">
        <v>639</v>
      </c>
      <c r="O90" s="2">
        <v>0</v>
      </c>
      <c r="P90" s="2">
        <v>0</v>
      </c>
      <c r="Q90" s="2">
        <v>261.06</v>
      </c>
      <c r="R90" s="2">
        <v>33.937800000000003</v>
      </c>
      <c r="S90" s="2">
        <v>0</v>
      </c>
      <c r="T90" s="2">
        <v>0</v>
      </c>
      <c r="U90" s="2">
        <v>294.99779999999998</v>
      </c>
      <c r="V90" s="2">
        <v>0</v>
      </c>
      <c r="W90" s="2" t="s">
        <v>1</v>
      </c>
    </row>
    <row r="91" spans="5:23" x14ac:dyDescent="0.25">
      <c r="E91" t="s">
        <v>706</v>
      </c>
      <c r="F91" t="s">
        <v>722</v>
      </c>
      <c r="G91" t="s">
        <v>1</v>
      </c>
      <c r="H91" t="s">
        <v>0</v>
      </c>
      <c r="I91" t="s">
        <v>648</v>
      </c>
      <c r="J91" t="s">
        <v>649</v>
      </c>
      <c r="K91">
        <v>92</v>
      </c>
      <c r="L91">
        <v>92</v>
      </c>
      <c r="M91" t="s">
        <v>723</v>
      </c>
      <c r="N91" t="s">
        <v>639</v>
      </c>
      <c r="O91" s="2">
        <v>0</v>
      </c>
      <c r="P91" s="2">
        <v>0</v>
      </c>
      <c r="Q91" s="2">
        <v>91.3</v>
      </c>
      <c r="R91" s="2">
        <v>11.869</v>
      </c>
      <c r="S91" s="2">
        <v>0</v>
      </c>
      <c r="T91" s="2">
        <v>0</v>
      </c>
      <c r="U91" s="2">
        <v>103.169</v>
      </c>
      <c r="V91" s="2">
        <v>0</v>
      </c>
      <c r="W91" s="2" t="s">
        <v>1</v>
      </c>
    </row>
    <row r="92" spans="5:23" x14ac:dyDescent="0.25">
      <c r="E92" t="s">
        <v>706</v>
      </c>
      <c r="F92" t="s">
        <v>722</v>
      </c>
      <c r="G92" t="s">
        <v>1</v>
      </c>
      <c r="H92" t="s">
        <v>0</v>
      </c>
      <c r="I92" t="s">
        <v>648</v>
      </c>
      <c r="J92" t="s">
        <v>649</v>
      </c>
      <c r="K92">
        <v>91</v>
      </c>
      <c r="L92">
        <v>91</v>
      </c>
      <c r="M92" t="s">
        <v>723</v>
      </c>
      <c r="N92" t="s">
        <v>639</v>
      </c>
      <c r="O92" s="2">
        <v>0</v>
      </c>
      <c r="P92" s="2">
        <v>0</v>
      </c>
      <c r="Q92" s="2">
        <v>335.91</v>
      </c>
      <c r="R92" s="2">
        <v>43.668300000000002</v>
      </c>
      <c r="S92" s="2">
        <v>0</v>
      </c>
      <c r="T92" s="2">
        <v>0</v>
      </c>
      <c r="U92" s="2">
        <v>379.57830000000001</v>
      </c>
      <c r="V92" s="2">
        <v>0</v>
      </c>
      <c r="W92" s="2" t="s">
        <v>1</v>
      </c>
    </row>
    <row r="93" spans="5:23" x14ac:dyDescent="0.25">
      <c r="E93" t="s">
        <v>706</v>
      </c>
      <c r="F93" t="s">
        <v>721</v>
      </c>
      <c r="G93" t="s">
        <v>1</v>
      </c>
      <c r="H93" t="s">
        <v>0</v>
      </c>
      <c r="I93" t="s">
        <v>648</v>
      </c>
      <c r="J93" t="s">
        <v>649</v>
      </c>
      <c r="K93">
        <v>89</v>
      </c>
      <c r="L93">
        <v>89</v>
      </c>
      <c r="M93" t="s">
        <v>657</v>
      </c>
      <c r="N93" t="s">
        <v>658</v>
      </c>
      <c r="O93" s="2">
        <v>0</v>
      </c>
      <c r="P93" s="2">
        <v>0</v>
      </c>
      <c r="Q93" s="2">
        <v>1415.93</v>
      </c>
      <c r="R93" s="2">
        <v>184.07090000000002</v>
      </c>
      <c r="S93" s="2">
        <v>0</v>
      </c>
      <c r="T93" s="2">
        <v>0</v>
      </c>
      <c r="U93" s="2">
        <v>1600.0009</v>
      </c>
      <c r="V93" s="2">
        <v>0</v>
      </c>
      <c r="W93" s="2" t="s">
        <v>1</v>
      </c>
    </row>
    <row r="94" spans="5:23" x14ac:dyDescent="0.25">
      <c r="E94" t="s">
        <v>678</v>
      </c>
      <c r="F94" t="s">
        <v>689</v>
      </c>
      <c r="G94" t="s">
        <v>1</v>
      </c>
      <c r="H94" t="s">
        <v>0</v>
      </c>
      <c r="I94" t="s">
        <v>648</v>
      </c>
      <c r="J94" t="s">
        <v>649</v>
      </c>
      <c r="K94">
        <v>90</v>
      </c>
      <c r="L94">
        <v>90</v>
      </c>
      <c r="M94" t="s">
        <v>57</v>
      </c>
      <c r="N94" t="s">
        <v>58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 t="s">
        <v>1</v>
      </c>
    </row>
    <row r="95" spans="5:23" x14ac:dyDescent="0.25">
      <c r="E95" t="s">
        <v>678</v>
      </c>
      <c r="F95" t="s">
        <v>689</v>
      </c>
      <c r="G95" t="s">
        <v>1</v>
      </c>
      <c r="H95" t="s">
        <v>0</v>
      </c>
      <c r="I95" t="s">
        <v>648</v>
      </c>
      <c r="J95" t="s">
        <v>649</v>
      </c>
      <c r="K95">
        <v>88</v>
      </c>
      <c r="L95">
        <v>88</v>
      </c>
      <c r="M95" t="s">
        <v>57</v>
      </c>
      <c r="N95" t="s">
        <v>58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 t="s">
        <v>1</v>
      </c>
    </row>
    <row r="96" spans="5:23" x14ac:dyDescent="0.25">
      <c r="E96" t="s">
        <v>678</v>
      </c>
      <c r="F96" t="s">
        <v>689</v>
      </c>
      <c r="G96" t="s">
        <v>1</v>
      </c>
      <c r="H96" t="s">
        <v>0</v>
      </c>
      <c r="I96" t="s">
        <v>648</v>
      </c>
      <c r="J96" t="s">
        <v>649</v>
      </c>
      <c r="K96">
        <v>87</v>
      </c>
      <c r="L96">
        <v>87</v>
      </c>
      <c r="M96" t="s">
        <v>57</v>
      </c>
      <c r="N96" t="s">
        <v>58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 t="s">
        <v>1</v>
      </c>
    </row>
    <row r="97" spans="5:23" x14ac:dyDescent="0.25">
      <c r="E97" t="s">
        <v>678</v>
      </c>
      <c r="F97" t="s">
        <v>689</v>
      </c>
      <c r="G97" t="s">
        <v>1</v>
      </c>
      <c r="H97" t="s">
        <v>0</v>
      </c>
      <c r="I97" t="s">
        <v>648</v>
      </c>
      <c r="J97" t="s">
        <v>649</v>
      </c>
      <c r="K97">
        <v>86</v>
      </c>
      <c r="L97">
        <v>86</v>
      </c>
      <c r="M97" t="s">
        <v>644</v>
      </c>
      <c r="N97" t="s">
        <v>645</v>
      </c>
      <c r="O97" s="2">
        <v>0</v>
      </c>
      <c r="P97" s="2">
        <v>0</v>
      </c>
      <c r="Q97" s="2">
        <v>75.22</v>
      </c>
      <c r="R97" s="2">
        <v>9.7786000000000008</v>
      </c>
      <c r="S97" s="2">
        <v>0</v>
      </c>
      <c r="T97" s="2">
        <v>0</v>
      </c>
      <c r="U97" s="2">
        <v>84.998599999999996</v>
      </c>
      <c r="V97" s="2">
        <v>0</v>
      </c>
      <c r="W97" s="2" t="s">
        <v>1</v>
      </c>
    </row>
    <row r="98" spans="5:23" x14ac:dyDescent="0.25">
      <c r="E98" t="s">
        <v>678</v>
      </c>
      <c r="F98" t="s">
        <v>689</v>
      </c>
      <c r="G98" t="s">
        <v>1</v>
      </c>
      <c r="H98" t="s">
        <v>0</v>
      </c>
      <c r="I98" t="s">
        <v>648</v>
      </c>
      <c r="J98" t="s">
        <v>649</v>
      </c>
      <c r="K98">
        <v>85</v>
      </c>
      <c r="L98">
        <v>85</v>
      </c>
      <c r="M98" t="s">
        <v>57</v>
      </c>
      <c r="N98" t="s">
        <v>58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 t="s">
        <v>1</v>
      </c>
    </row>
    <row r="99" spans="5:23" x14ac:dyDescent="0.25">
      <c r="E99" t="s">
        <v>678</v>
      </c>
      <c r="F99" t="s">
        <v>688</v>
      </c>
      <c r="G99" t="s">
        <v>1</v>
      </c>
      <c r="H99" t="s">
        <v>0</v>
      </c>
      <c r="I99" t="s">
        <v>648</v>
      </c>
      <c r="J99" t="s">
        <v>649</v>
      </c>
      <c r="K99">
        <v>84</v>
      </c>
      <c r="L99">
        <v>84</v>
      </c>
      <c r="M99" t="s">
        <v>644</v>
      </c>
      <c r="N99" t="s">
        <v>645</v>
      </c>
      <c r="O99" s="2">
        <v>0</v>
      </c>
      <c r="P99" s="2">
        <v>0</v>
      </c>
      <c r="Q99" s="2">
        <v>70.8</v>
      </c>
      <c r="R99" s="2">
        <v>9.2040000000000006</v>
      </c>
      <c r="S99" s="2">
        <v>0</v>
      </c>
      <c r="T99" s="2">
        <v>0</v>
      </c>
      <c r="U99" s="2">
        <v>80.003999999999991</v>
      </c>
      <c r="V99" s="2">
        <v>0</v>
      </c>
      <c r="W99" s="2" t="s">
        <v>1</v>
      </c>
    </row>
    <row r="100" spans="5:23" x14ac:dyDescent="0.25">
      <c r="E100" t="s">
        <v>678</v>
      </c>
      <c r="F100" t="s">
        <v>686</v>
      </c>
      <c r="G100" t="s">
        <v>1</v>
      </c>
      <c r="H100" t="s">
        <v>0</v>
      </c>
      <c r="I100" t="s">
        <v>648</v>
      </c>
      <c r="J100" t="s">
        <v>649</v>
      </c>
      <c r="K100">
        <v>83</v>
      </c>
      <c r="L100">
        <v>83</v>
      </c>
      <c r="M100" t="s">
        <v>57</v>
      </c>
      <c r="N100" t="s">
        <v>58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 t="s">
        <v>1</v>
      </c>
    </row>
    <row r="101" spans="5:23" x14ac:dyDescent="0.25">
      <c r="E101" t="s">
        <v>678</v>
      </c>
      <c r="F101" t="s">
        <v>685</v>
      </c>
      <c r="G101" t="s">
        <v>1</v>
      </c>
      <c r="H101" t="s">
        <v>0</v>
      </c>
      <c r="I101" t="s">
        <v>648</v>
      </c>
      <c r="J101" t="s">
        <v>649</v>
      </c>
      <c r="K101">
        <v>82</v>
      </c>
      <c r="L101">
        <v>82</v>
      </c>
      <c r="M101" t="s">
        <v>57</v>
      </c>
      <c r="N101" t="s">
        <v>58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 t="s">
        <v>1</v>
      </c>
    </row>
    <row r="102" spans="5:23" x14ac:dyDescent="0.25">
      <c r="E102" t="s">
        <v>678</v>
      </c>
      <c r="F102" t="s">
        <v>685</v>
      </c>
      <c r="G102" t="s">
        <v>1</v>
      </c>
      <c r="H102" t="s">
        <v>0</v>
      </c>
      <c r="I102" t="s">
        <v>648</v>
      </c>
      <c r="J102" t="s">
        <v>649</v>
      </c>
      <c r="K102">
        <v>81</v>
      </c>
      <c r="L102">
        <v>81</v>
      </c>
      <c r="M102" t="s">
        <v>57</v>
      </c>
      <c r="N102" t="s">
        <v>58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 t="s">
        <v>1</v>
      </c>
    </row>
    <row r="103" spans="5:23" x14ac:dyDescent="0.25">
      <c r="E103" t="s">
        <v>678</v>
      </c>
      <c r="F103" t="s">
        <v>685</v>
      </c>
      <c r="G103" t="s">
        <v>1</v>
      </c>
      <c r="H103" t="s">
        <v>0</v>
      </c>
      <c r="I103" t="s">
        <v>648</v>
      </c>
      <c r="J103" t="s">
        <v>649</v>
      </c>
      <c r="K103">
        <v>80</v>
      </c>
      <c r="L103">
        <v>80</v>
      </c>
      <c r="M103" t="s">
        <v>57</v>
      </c>
      <c r="N103" t="s">
        <v>58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 t="s">
        <v>1</v>
      </c>
    </row>
    <row r="104" spans="5:23" x14ac:dyDescent="0.25">
      <c r="E104" t="s">
        <v>678</v>
      </c>
      <c r="F104" t="s">
        <v>685</v>
      </c>
      <c r="G104" t="s">
        <v>1</v>
      </c>
      <c r="H104" t="s">
        <v>0</v>
      </c>
      <c r="I104" t="s">
        <v>648</v>
      </c>
      <c r="J104" t="s">
        <v>649</v>
      </c>
      <c r="K104">
        <v>79</v>
      </c>
      <c r="L104">
        <v>79</v>
      </c>
      <c r="M104" t="s">
        <v>57</v>
      </c>
      <c r="N104" t="s">
        <v>58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 t="s">
        <v>1</v>
      </c>
    </row>
    <row r="105" spans="5:23" x14ac:dyDescent="0.25">
      <c r="E105" t="s">
        <v>678</v>
      </c>
      <c r="F105" t="s">
        <v>685</v>
      </c>
      <c r="G105" t="s">
        <v>1</v>
      </c>
      <c r="H105" t="s">
        <v>0</v>
      </c>
      <c r="I105" t="s">
        <v>648</v>
      </c>
      <c r="J105" t="s">
        <v>649</v>
      </c>
      <c r="K105">
        <v>78</v>
      </c>
      <c r="L105">
        <v>78</v>
      </c>
      <c r="M105" t="s">
        <v>57</v>
      </c>
      <c r="N105" t="s">
        <v>58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 t="s">
        <v>1</v>
      </c>
    </row>
    <row r="106" spans="5:23" x14ac:dyDescent="0.25">
      <c r="E106" t="s">
        <v>678</v>
      </c>
      <c r="F106" t="s">
        <v>685</v>
      </c>
      <c r="G106" t="s">
        <v>1</v>
      </c>
      <c r="H106" t="s">
        <v>0</v>
      </c>
      <c r="I106" t="s">
        <v>648</v>
      </c>
      <c r="J106" t="s">
        <v>649</v>
      </c>
      <c r="K106">
        <v>77</v>
      </c>
      <c r="L106">
        <v>77</v>
      </c>
      <c r="M106" t="s">
        <v>57</v>
      </c>
      <c r="N106" t="s">
        <v>58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 t="s">
        <v>1</v>
      </c>
    </row>
    <row r="107" spans="5:23" x14ac:dyDescent="0.25">
      <c r="E107" t="s">
        <v>458</v>
      </c>
      <c r="F107" t="s">
        <v>656</v>
      </c>
      <c r="G107" t="s">
        <v>1</v>
      </c>
      <c r="H107" t="s">
        <v>0</v>
      </c>
      <c r="I107" t="s">
        <v>648</v>
      </c>
      <c r="J107" t="s">
        <v>649</v>
      </c>
      <c r="K107">
        <v>76</v>
      </c>
      <c r="L107">
        <v>76</v>
      </c>
      <c r="M107" t="s">
        <v>657</v>
      </c>
      <c r="N107" t="s">
        <v>658</v>
      </c>
      <c r="O107" s="2">
        <v>0</v>
      </c>
      <c r="P107" s="2">
        <v>0</v>
      </c>
      <c r="Q107" s="2">
        <v>1375</v>
      </c>
      <c r="R107" s="2">
        <v>178.75</v>
      </c>
      <c r="S107" s="2">
        <v>0</v>
      </c>
      <c r="T107" s="2">
        <v>0</v>
      </c>
      <c r="U107" s="2">
        <v>1553.75</v>
      </c>
      <c r="V107" s="2">
        <v>0</v>
      </c>
      <c r="W107" s="2" t="s">
        <v>1</v>
      </c>
    </row>
    <row r="108" spans="5:23" x14ac:dyDescent="0.25">
      <c r="E108" t="s">
        <v>458</v>
      </c>
      <c r="F108" t="s">
        <v>655</v>
      </c>
      <c r="G108" t="s">
        <v>1</v>
      </c>
      <c r="H108" t="s">
        <v>0</v>
      </c>
      <c r="I108" t="s">
        <v>648</v>
      </c>
      <c r="J108" t="s">
        <v>649</v>
      </c>
      <c r="K108">
        <v>75</v>
      </c>
      <c r="L108">
        <v>75</v>
      </c>
      <c r="M108" t="s">
        <v>632</v>
      </c>
      <c r="N108" t="s">
        <v>633</v>
      </c>
      <c r="O108" s="2">
        <v>0</v>
      </c>
      <c r="P108" s="2">
        <v>0</v>
      </c>
      <c r="Q108" s="2">
        <v>177.97</v>
      </c>
      <c r="R108" s="2">
        <v>23.136099999999999</v>
      </c>
      <c r="S108" s="2">
        <v>0</v>
      </c>
      <c r="T108" s="2">
        <v>0</v>
      </c>
      <c r="U108" s="2">
        <v>201.1061</v>
      </c>
      <c r="V108" s="2">
        <v>0</v>
      </c>
      <c r="W108" s="2" t="s">
        <v>1</v>
      </c>
    </row>
    <row r="109" spans="5:23" x14ac:dyDescent="0.25">
      <c r="E109" t="s">
        <v>458</v>
      </c>
      <c r="F109" t="s">
        <v>655</v>
      </c>
      <c r="G109" t="s">
        <v>1</v>
      </c>
      <c r="H109" t="s">
        <v>0</v>
      </c>
      <c r="I109" t="s">
        <v>648</v>
      </c>
      <c r="J109" t="s">
        <v>649</v>
      </c>
      <c r="K109">
        <v>74</v>
      </c>
      <c r="L109">
        <v>74</v>
      </c>
      <c r="M109" t="s">
        <v>57</v>
      </c>
      <c r="N109" t="s">
        <v>58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 t="s">
        <v>1</v>
      </c>
    </row>
    <row r="110" spans="5:23" x14ac:dyDescent="0.25">
      <c r="E110" t="s">
        <v>678</v>
      </c>
      <c r="F110" s="62" t="s">
        <v>690</v>
      </c>
      <c r="G110" t="s">
        <v>1</v>
      </c>
      <c r="H110" t="s">
        <v>0</v>
      </c>
      <c r="I110" t="s">
        <v>648</v>
      </c>
      <c r="J110" t="s">
        <v>649</v>
      </c>
      <c r="K110">
        <v>73</v>
      </c>
      <c r="L110">
        <v>73</v>
      </c>
      <c r="M110" t="s">
        <v>632</v>
      </c>
      <c r="N110" t="s">
        <v>633</v>
      </c>
      <c r="O110" s="2">
        <v>0</v>
      </c>
      <c r="P110" s="2">
        <v>0</v>
      </c>
      <c r="Q110" s="2">
        <v>361.03</v>
      </c>
      <c r="R110" s="2">
        <v>46.933900000000001</v>
      </c>
      <c r="S110" s="2">
        <v>0</v>
      </c>
      <c r="T110" s="2">
        <v>0</v>
      </c>
      <c r="U110" s="2">
        <v>407.96389999999997</v>
      </c>
      <c r="V110" s="2">
        <v>0</v>
      </c>
      <c r="W110" s="2" t="s">
        <v>1</v>
      </c>
    </row>
    <row r="111" spans="5:23" x14ac:dyDescent="0.25">
      <c r="E111" t="s">
        <v>458</v>
      </c>
      <c r="F111" t="s">
        <v>655</v>
      </c>
      <c r="G111" t="s">
        <v>1</v>
      </c>
      <c r="H111" t="s">
        <v>0</v>
      </c>
      <c r="I111" t="s">
        <v>648</v>
      </c>
      <c r="J111" t="s">
        <v>649</v>
      </c>
      <c r="K111">
        <v>72</v>
      </c>
      <c r="L111">
        <v>72</v>
      </c>
      <c r="M111" t="s">
        <v>57</v>
      </c>
      <c r="N111" t="s">
        <v>58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 t="s">
        <v>1</v>
      </c>
    </row>
    <row r="112" spans="5:23" x14ac:dyDescent="0.25">
      <c r="E112" t="s">
        <v>458</v>
      </c>
      <c r="F112" s="64" t="s">
        <v>687</v>
      </c>
      <c r="G112" t="s">
        <v>54</v>
      </c>
      <c r="H112" t="s">
        <v>0</v>
      </c>
      <c r="I112" t="s">
        <v>648</v>
      </c>
      <c r="J112" t="s">
        <v>649</v>
      </c>
      <c r="K112" t="s">
        <v>650</v>
      </c>
      <c r="L112" t="s">
        <v>650</v>
      </c>
      <c r="M112" t="s">
        <v>638</v>
      </c>
      <c r="N112" t="s">
        <v>639</v>
      </c>
      <c r="O112" s="2">
        <v>0</v>
      </c>
      <c r="P112" s="2">
        <v>0</v>
      </c>
      <c r="Q112" s="2">
        <v>469.75</v>
      </c>
      <c r="R112" s="2">
        <v>61.067500000000003</v>
      </c>
      <c r="S112" s="2">
        <v>0</v>
      </c>
      <c r="T112" s="2">
        <v>0</v>
      </c>
      <c r="U112" s="2">
        <v>530.8175</v>
      </c>
      <c r="V112" s="51" t="s">
        <v>397</v>
      </c>
      <c r="W112" s="62" t="s">
        <v>1</v>
      </c>
    </row>
    <row r="113" spans="5:23" x14ac:dyDescent="0.25">
      <c r="E113" t="s">
        <v>458</v>
      </c>
      <c r="F113" s="64" t="s">
        <v>687</v>
      </c>
      <c r="G113" t="s">
        <v>54</v>
      </c>
      <c r="H113" t="s">
        <v>0</v>
      </c>
      <c r="I113" t="s">
        <v>648</v>
      </c>
      <c r="J113" t="s">
        <v>649</v>
      </c>
      <c r="K113" t="s">
        <v>651</v>
      </c>
      <c r="L113" t="s">
        <v>651</v>
      </c>
      <c r="M113" t="s">
        <v>638</v>
      </c>
      <c r="N113" t="s">
        <v>639</v>
      </c>
      <c r="O113" s="2">
        <v>0</v>
      </c>
      <c r="P113" s="2">
        <v>0</v>
      </c>
      <c r="Q113" s="2">
        <v>311.04000000000002</v>
      </c>
      <c r="R113" s="2">
        <v>40.435200000000002</v>
      </c>
      <c r="S113" s="2">
        <v>0</v>
      </c>
      <c r="T113" s="2">
        <v>0</v>
      </c>
      <c r="U113" s="2">
        <v>351.47520000000003</v>
      </c>
      <c r="V113" s="51" t="s">
        <v>397</v>
      </c>
      <c r="W113" s="62" t="s">
        <v>1</v>
      </c>
    </row>
    <row r="115" spans="5:23" x14ac:dyDescent="0.25">
      <c r="E115" t="s">
        <v>466</v>
      </c>
      <c r="O115"/>
      <c r="P115"/>
      <c r="Q115" s="52">
        <f>SUBTOTAL(109,Tabla2[V. GRAVADA])</f>
        <v>22823.11</v>
      </c>
      <c r="R115" s="52">
        <f>SUBTOTAL(109,Tabla2[D.FISCAL])</f>
        <v>2967.0043000000005</v>
      </c>
      <c r="S115" s="52"/>
      <c r="T115" s="52">
        <f>SUBTOTAL(109,Tabla2[V CTA DE 3])</f>
        <v>0</v>
      </c>
      <c r="U115" s="52">
        <f>SUBTOTAL(109,Tabla2[VENTA TOTAL])</f>
        <v>25790.114299999997</v>
      </c>
      <c r="V115" s="10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XFD25"/>
  <sheetViews>
    <sheetView showGridLines="0" zoomScale="120" zoomScaleNormal="120" workbookViewId="0">
      <selection activeCell="D2" sqref="D2"/>
    </sheetView>
  </sheetViews>
  <sheetFormatPr baseColWidth="10" defaultColWidth="11.42578125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 16384:16384" ht="79.5" customHeight="1" thickBot="1" x14ac:dyDescent="0.3"/>
    <row r="2" spans="2:4 16384:16384" x14ac:dyDescent="0.25">
      <c r="B2" s="6" t="s">
        <v>17</v>
      </c>
      <c r="D2" s="12" t="s">
        <v>709</v>
      </c>
      <c r="XFD2" t="s">
        <v>458</v>
      </c>
    </row>
    <row r="3" spans="2:4 16384:16384" x14ac:dyDescent="0.25">
      <c r="B3" s="6" t="s">
        <v>2</v>
      </c>
      <c r="D3" s="13" t="s">
        <v>800</v>
      </c>
      <c r="XFD3" t="s">
        <v>678</v>
      </c>
    </row>
    <row r="4" spans="2:4 16384:16384" hidden="1" x14ac:dyDescent="0.25">
      <c r="B4" s="6" t="s">
        <v>3</v>
      </c>
      <c r="D4" s="15" t="s">
        <v>1</v>
      </c>
      <c r="XFD4" t="s">
        <v>706</v>
      </c>
    </row>
    <row r="5" spans="2:4 16384:16384" hidden="1" x14ac:dyDescent="0.25">
      <c r="B5" s="24" t="s">
        <v>4</v>
      </c>
      <c r="D5" s="15" t="s">
        <v>54</v>
      </c>
      <c r="XFD5" t="s">
        <v>707</v>
      </c>
    </row>
    <row r="6" spans="2:4 16384:16384" hidden="1" x14ac:dyDescent="0.25">
      <c r="B6" s="7" t="s">
        <v>45</v>
      </c>
      <c r="D6" s="16" t="s">
        <v>680</v>
      </c>
      <c r="XFD6" t="s">
        <v>708</v>
      </c>
    </row>
    <row r="7" spans="2:4 16384:16384" hidden="1" x14ac:dyDescent="0.25">
      <c r="B7" s="7" t="s">
        <v>44</v>
      </c>
      <c r="D7" s="16" t="s">
        <v>681</v>
      </c>
      <c r="XFD7" t="s">
        <v>709</v>
      </c>
    </row>
    <row r="8" spans="2:4 16384:16384" x14ac:dyDescent="0.25">
      <c r="B8" s="7" t="s">
        <v>43</v>
      </c>
      <c r="D8" s="41"/>
      <c r="XFD8" t="s">
        <v>710</v>
      </c>
    </row>
    <row r="9" spans="2:4 16384:16384" hidden="1" x14ac:dyDescent="0.25">
      <c r="B9" s="6" t="s">
        <v>42</v>
      </c>
      <c r="D9" s="17">
        <f>+D8</f>
        <v>0</v>
      </c>
      <c r="XFD9" t="s">
        <v>711</v>
      </c>
    </row>
    <row r="10" spans="2:4 16384:16384" hidden="1" x14ac:dyDescent="0.25">
      <c r="B10" s="6" t="s">
        <v>43</v>
      </c>
      <c r="D10" s="26">
        <f>+D9</f>
        <v>0</v>
      </c>
      <c r="XFD10" t="s">
        <v>712</v>
      </c>
    </row>
    <row r="11" spans="2:4 16384:16384" hidden="1" x14ac:dyDescent="0.25">
      <c r="B11" s="6" t="s">
        <v>42</v>
      </c>
      <c r="D11" s="21">
        <f>+D10</f>
        <v>0</v>
      </c>
      <c r="XFD11" t="s">
        <v>713</v>
      </c>
    </row>
    <row r="12" spans="2:4 16384:16384" hidden="1" x14ac:dyDescent="0.25">
      <c r="B12" s="6" t="s">
        <v>41</v>
      </c>
      <c r="D12" s="21">
        <v>0</v>
      </c>
      <c r="XFD12" t="s">
        <v>714</v>
      </c>
    </row>
    <row r="13" spans="2:4 16384:16384" hidden="1" x14ac:dyDescent="0.25">
      <c r="B13" s="6" t="s">
        <v>40</v>
      </c>
      <c r="D13" s="9">
        <v>0</v>
      </c>
      <c r="XFD13" t="s">
        <v>715</v>
      </c>
    </row>
    <row r="14" spans="2:4 16384:16384" hidden="1" x14ac:dyDescent="0.25">
      <c r="B14" s="6" t="s">
        <v>39</v>
      </c>
      <c r="D14" s="20">
        <v>0</v>
      </c>
      <c r="XFD14" t="s">
        <v>458</v>
      </c>
    </row>
    <row r="15" spans="2:4 16384:16384" hidden="1" x14ac:dyDescent="0.25">
      <c r="B15" s="25" t="s">
        <v>38</v>
      </c>
      <c r="D15" s="20">
        <v>0</v>
      </c>
      <c r="XFD15" t="s">
        <v>678</v>
      </c>
    </row>
    <row r="16" spans="2:4 16384:16384" x14ac:dyDescent="0.25">
      <c r="B16" s="25" t="s">
        <v>37</v>
      </c>
      <c r="D16" s="14">
        <v>0</v>
      </c>
    </row>
    <row r="17" spans="2:4 16384:16384" x14ac:dyDescent="0.25">
      <c r="B17" s="25" t="s">
        <v>36</v>
      </c>
      <c r="D17" s="27">
        <v>0</v>
      </c>
      <c r="XFD17" t="s">
        <v>707</v>
      </c>
    </row>
    <row r="18" spans="2:4 16384:16384" x14ac:dyDescent="0.25">
      <c r="B18" s="25" t="s">
        <v>35</v>
      </c>
      <c r="D18" s="9">
        <v>0</v>
      </c>
      <c r="XFD18" t="s">
        <v>708</v>
      </c>
    </row>
    <row r="19" spans="2:4 16384:16384" x14ac:dyDescent="0.25">
      <c r="B19" s="25" t="s">
        <v>34</v>
      </c>
      <c r="D19" s="9">
        <v>0</v>
      </c>
      <c r="XFD19" t="s">
        <v>709</v>
      </c>
    </row>
    <row r="20" spans="2:4 16384:16384" x14ac:dyDescent="0.25">
      <c r="B20" s="25" t="s">
        <v>33</v>
      </c>
      <c r="D20" s="9">
        <v>0</v>
      </c>
      <c r="XFD20" t="s">
        <v>710</v>
      </c>
    </row>
    <row r="21" spans="2:4 16384:16384" x14ac:dyDescent="0.25">
      <c r="B21" s="25" t="s">
        <v>32</v>
      </c>
      <c r="D21" s="9">
        <v>0</v>
      </c>
      <c r="XFD21" t="s">
        <v>711</v>
      </c>
    </row>
    <row r="22" spans="2:4 16384:16384" x14ac:dyDescent="0.25">
      <c r="B22" s="25" t="s">
        <v>19</v>
      </c>
      <c r="D22" s="22">
        <f>SUM(D13:D21)</f>
        <v>0</v>
      </c>
      <c r="XFD22" t="s">
        <v>712</v>
      </c>
    </row>
    <row r="23" spans="2:4 16384:16384" ht="15.75" thickBot="1" x14ac:dyDescent="0.3">
      <c r="B23" s="25" t="s">
        <v>18</v>
      </c>
      <c r="D23" s="23" t="s">
        <v>31</v>
      </c>
      <c r="XFD23" t="s">
        <v>713</v>
      </c>
    </row>
    <row r="24" spans="2:4 16384:16384" x14ac:dyDescent="0.25">
      <c r="XFD24" t="s">
        <v>714</v>
      </c>
    </row>
    <row r="25" spans="2:4 16384:16384" x14ac:dyDescent="0.25">
      <c r="XFD25" t="s">
        <v>715</v>
      </c>
    </row>
  </sheetData>
  <phoneticPr fontId="11" type="noConversion"/>
  <dataValidations count="2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  <dataValidation type="list" allowBlank="1" showInputMessage="1" showErrorMessage="1" sqref="D2">
      <formula1>$XFD$2:$XFD$25</formula1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150"/>
  <sheetViews>
    <sheetView topLeftCell="A113" workbookViewId="0">
      <selection activeCell="C151" sqref="C151"/>
    </sheetView>
  </sheetViews>
  <sheetFormatPr baseColWidth="10" defaultColWidth="11.42578125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7" max="7" width="14.140625" customWidth="1"/>
    <col min="9" max="9" width="15.140625" customWidth="1"/>
    <col min="12" max="12" width="11.7109375" style="2" customWidth="1"/>
    <col min="13" max="13" width="13.42578125" style="2" customWidth="1"/>
    <col min="14" max="14" width="15.5703125" style="2" customWidth="1"/>
    <col min="15" max="15" width="14.85546875" style="2" customWidth="1"/>
    <col min="16" max="16" width="11.42578125" style="2"/>
    <col min="17" max="17" width="12.42578125" style="2" customWidth="1"/>
    <col min="18" max="18" width="12.85546875" style="2" customWidth="1"/>
    <col min="19" max="19" width="15.28515625" style="2" customWidth="1"/>
    <col min="20" max="20" width="15" style="2" customWidth="1"/>
    <col min="21" max="21" width="15.140625" style="2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45</v>
      </c>
      <c r="F2" t="s">
        <v>44</v>
      </c>
      <c r="G2" t="s">
        <v>43</v>
      </c>
      <c r="H2" t="s">
        <v>42</v>
      </c>
      <c r="I2" t="s">
        <v>52</v>
      </c>
      <c r="J2" t="s">
        <v>53</v>
      </c>
      <c r="K2" t="s">
        <v>41</v>
      </c>
      <c r="L2" s="2" t="s">
        <v>40</v>
      </c>
      <c r="M2" s="2" t="s">
        <v>39</v>
      </c>
      <c r="N2" s="2" t="s">
        <v>38</v>
      </c>
      <c r="O2" s="2" t="s">
        <v>37</v>
      </c>
      <c r="P2" s="2" t="s">
        <v>36</v>
      </c>
      <c r="Q2" s="2" t="s">
        <v>35</v>
      </c>
      <c r="R2" s="2" t="s">
        <v>34</v>
      </c>
      <c r="S2" s="2" t="s">
        <v>33</v>
      </c>
      <c r="T2" s="2" t="s">
        <v>32</v>
      </c>
      <c r="U2" s="2" t="s">
        <v>19</v>
      </c>
      <c r="V2" t="s">
        <v>18</v>
      </c>
    </row>
    <row r="3" spans="1:22" x14ac:dyDescent="0.25">
      <c r="A3" t="s">
        <v>715</v>
      </c>
      <c r="B3" s="1" t="s">
        <v>995</v>
      </c>
      <c r="C3" t="s">
        <v>1</v>
      </c>
      <c r="D3" t="s">
        <v>54</v>
      </c>
      <c r="E3" t="s">
        <v>680</v>
      </c>
      <c r="F3" t="s">
        <v>681</v>
      </c>
      <c r="G3">
        <v>141</v>
      </c>
      <c r="H3">
        <v>141</v>
      </c>
      <c r="I3">
        <v>141</v>
      </c>
      <c r="J3">
        <v>141</v>
      </c>
      <c r="L3" s="2">
        <v>0</v>
      </c>
      <c r="M3" s="2">
        <v>0</v>
      </c>
      <c r="N3" s="2">
        <v>0</v>
      </c>
      <c r="O3" s="2">
        <v>387.7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+Tabla3[[#This Row],[V GRAVADAS]]</f>
        <v>387.7</v>
      </c>
      <c r="V3" t="s">
        <v>31</v>
      </c>
    </row>
    <row r="4" spans="1:22" x14ac:dyDescent="0.25">
      <c r="A4" t="s">
        <v>715</v>
      </c>
      <c r="B4" s="1" t="s">
        <v>996</v>
      </c>
      <c r="C4" t="s">
        <v>1</v>
      </c>
      <c r="D4" t="s">
        <v>54</v>
      </c>
      <c r="E4" t="s">
        <v>680</v>
      </c>
      <c r="F4" t="s">
        <v>681</v>
      </c>
      <c r="G4">
        <v>139</v>
      </c>
      <c r="H4">
        <v>139</v>
      </c>
      <c r="I4">
        <v>139</v>
      </c>
      <c r="J4">
        <v>139</v>
      </c>
      <c r="L4" s="2">
        <v>0</v>
      </c>
      <c r="M4" s="2">
        <v>0</v>
      </c>
      <c r="N4" s="2">
        <v>0</v>
      </c>
      <c r="O4" s="2">
        <v>40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40</v>
      </c>
      <c r="V4" t="s">
        <v>31</v>
      </c>
    </row>
    <row r="5" spans="1:22" x14ac:dyDescent="0.25">
      <c r="A5" t="s">
        <v>715</v>
      </c>
      <c r="B5" s="1" t="s">
        <v>996</v>
      </c>
      <c r="C5" t="s">
        <v>1</v>
      </c>
      <c r="D5" t="s">
        <v>54</v>
      </c>
      <c r="E5" t="s">
        <v>680</v>
      </c>
      <c r="F5" t="s">
        <v>681</v>
      </c>
      <c r="G5">
        <v>138</v>
      </c>
      <c r="H5">
        <v>138</v>
      </c>
      <c r="I5">
        <v>138</v>
      </c>
      <c r="J5">
        <v>138</v>
      </c>
      <c r="L5" s="2">
        <v>0</v>
      </c>
      <c r="M5" s="2">
        <v>0</v>
      </c>
      <c r="N5" s="2">
        <v>0</v>
      </c>
      <c r="O5" s="2">
        <v>70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70</v>
      </c>
      <c r="V5" t="s">
        <v>31</v>
      </c>
    </row>
    <row r="6" spans="1:22" x14ac:dyDescent="0.25">
      <c r="A6" t="s">
        <v>715</v>
      </c>
      <c r="B6" s="1" t="s">
        <v>996</v>
      </c>
      <c r="C6" t="s">
        <v>1</v>
      </c>
      <c r="D6" t="s">
        <v>54</v>
      </c>
      <c r="E6" t="s">
        <v>680</v>
      </c>
      <c r="F6" t="s">
        <v>681</v>
      </c>
      <c r="G6">
        <v>137</v>
      </c>
      <c r="H6">
        <v>137</v>
      </c>
      <c r="I6">
        <v>137</v>
      </c>
      <c r="J6">
        <v>137</v>
      </c>
      <c r="L6" s="2">
        <v>0</v>
      </c>
      <c r="M6" s="2">
        <v>0</v>
      </c>
      <c r="N6" s="2">
        <v>0</v>
      </c>
      <c r="O6" s="2">
        <v>25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25</v>
      </c>
      <c r="V6" t="s">
        <v>31</v>
      </c>
    </row>
    <row r="7" spans="1:22" x14ac:dyDescent="0.25">
      <c r="A7" t="s">
        <v>715</v>
      </c>
      <c r="B7" s="1" t="s">
        <v>996</v>
      </c>
      <c r="C7" t="s">
        <v>1</v>
      </c>
      <c r="D7" t="s">
        <v>54</v>
      </c>
      <c r="E7" t="s">
        <v>680</v>
      </c>
      <c r="F7" t="s">
        <v>681</v>
      </c>
      <c r="G7">
        <v>136</v>
      </c>
      <c r="H7">
        <v>136</v>
      </c>
      <c r="I7">
        <v>136</v>
      </c>
      <c r="J7">
        <v>136</v>
      </c>
      <c r="L7" s="2">
        <v>0</v>
      </c>
      <c r="M7" s="2">
        <v>0</v>
      </c>
      <c r="N7" s="2">
        <v>0</v>
      </c>
      <c r="O7" s="2">
        <v>286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286</v>
      </c>
      <c r="V7" t="s">
        <v>31</v>
      </c>
    </row>
    <row r="8" spans="1:22" x14ac:dyDescent="0.25">
      <c r="A8" t="s">
        <v>715</v>
      </c>
      <c r="B8" s="1" t="s">
        <v>996</v>
      </c>
      <c r="C8" t="s">
        <v>1</v>
      </c>
      <c r="D8" t="s">
        <v>54</v>
      </c>
      <c r="E8" t="s">
        <v>680</v>
      </c>
      <c r="F8" t="s">
        <v>681</v>
      </c>
      <c r="G8">
        <v>135</v>
      </c>
      <c r="H8">
        <v>135</v>
      </c>
      <c r="I8">
        <v>135</v>
      </c>
      <c r="J8">
        <v>135</v>
      </c>
      <c r="L8" s="2">
        <v>0</v>
      </c>
      <c r="M8" s="2">
        <v>0</v>
      </c>
      <c r="N8" s="2">
        <v>0</v>
      </c>
      <c r="O8" s="2">
        <v>18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18</v>
      </c>
      <c r="V8" t="s">
        <v>31</v>
      </c>
    </row>
    <row r="9" spans="1:22" x14ac:dyDescent="0.25">
      <c r="A9" t="s">
        <v>715</v>
      </c>
      <c r="B9" s="1" t="s">
        <v>997</v>
      </c>
      <c r="C9" t="s">
        <v>1</v>
      </c>
      <c r="D9" t="s">
        <v>54</v>
      </c>
      <c r="E9" t="s">
        <v>680</v>
      </c>
      <c r="F9" t="s">
        <v>681</v>
      </c>
      <c r="G9">
        <v>134</v>
      </c>
      <c r="H9">
        <v>134</v>
      </c>
      <c r="I9">
        <v>134</v>
      </c>
      <c r="J9">
        <v>134</v>
      </c>
      <c r="L9" s="2">
        <v>0</v>
      </c>
      <c r="M9" s="2">
        <v>0</v>
      </c>
      <c r="N9" s="2">
        <v>0</v>
      </c>
      <c r="O9" s="2">
        <v>473.47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473.47</v>
      </c>
      <c r="V9" t="s">
        <v>31</v>
      </c>
    </row>
    <row r="10" spans="1:22" x14ac:dyDescent="0.25">
      <c r="A10" t="s">
        <v>715</v>
      </c>
      <c r="B10" s="1" t="s">
        <v>997</v>
      </c>
      <c r="C10" t="s">
        <v>1</v>
      </c>
      <c r="D10" t="s">
        <v>54</v>
      </c>
      <c r="E10" t="s">
        <v>680</v>
      </c>
      <c r="F10" t="s">
        <v>681</v>
      </c>
      <c r="G10">
        <v>133</v>
      </c>
      <c r="H10">
        <v>133</v>
      </c>
      <c r="I10">
        <v>133</v>
      </c>
      <c r="J10">
        <v>133</v>
      </c>
      <c r="L10" s="2">
        <v>0</v>
      </c>
      <c r="M10" s="2">
        <v>0</v>
      </c>
      <c r="N10" s="2">
        <v>0</v>
      </c>
      <c r="O10" s="2">
        <v>702.22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702.22</v>
      </c>
      <c r="V10" t="s">
        <v>31</v>
      </c>
    </row>
    <row r="11" spans="1:22" x14ac:dyDescent="0.25">
      <c r="A11" t="s">
        <v>715</v>
      </c>
      <c r="B11" s="1" t="s">
        <v>998</v>
      </c>
      <c r="C11" t="s">
        <v>1</v>
      </c>
      <c r="D11" t="s">
        <v>54</v>
      </c>
      <c r="E11" t="s">
        <v>680</v>
      </c>
      <c r="F11" t="s">
        <v>681</v>
      </c>
      <c r="G11">
        <v>132</v>
      </c>
      <c r="H11">
        <v>132</v>
      </c>
      <c r="I11">
        <v>132</v>
      </c>
      <c r="J11">
        <v>132</v>
      </c>
      <c r="L11" s="2">
        <v>0</v>
      </c>
      <c r="M11" s="2">
        <v>0</v>
      </c>
      <c r="N11" s="2">
        <v>0</v>
      </c>
      <c r="O11" s="2">
        <v>387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387</v>
      </c>
      <c r="V11" t="s">
        <v>31</v>
      </c>
    </row>
    <row r="12" spans="1:22" x14ac:dyDescent="0.25">
      <c r="A12" t="s">
        <v>715</v>
      </c>
      <c r="B12" s="1" t="s">
        <v>998</v>
      </c>
      <c r="C12" t="s">
        <v>1</v>
      </c>
      <c r="D12" t="s">
        <v>54</v>
      </c>
      <c r="E12" t="s">
        <v>680</v>
      </c>
      <c r="F12" t="s">
        <v>681</v>
      </c>
      <c r="G12">
        <v>131</v>
      </c>
      <c r="H12">
        <v>131</v>
      </c>
      <c r="I12">
        <v>131</v>
      </c>
      <c r="J12">
        <v>131</v>
      </c>
      <c r="L12" s="2">
        <v>0</v>
      </c>
      <c r="M12" s="2">
        <v>0</v>
      </c>
      <c r="N12" s="2">
        <v>0</v>
      </c>
      <c r="O12" s="2">
        <v>150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150</v>
      </c>
      <c r="V12" t="s">
        <v>31</v>
      </c>
    </row>
    <row r="13" spans="1:22" x14ac:dyDescent="0.25">
      <c r="A13" t="s">
        <v>715</v>
      </c>
      <c r="B13" s="1" t="s">
        <v>998</v>
      </c>
      <c r="C13" t="s">
        <v>1</v>
      </c>
      <c r="D13" t="s">
        <v>54</v>
      </c>
      <c r="E13" t="s">
        <v>680</v>
      </c>
      <c r="F13" t="s">
        <v>681</v>
      </c>
      <c r="G13">
        <v>130</v>
      </c>
      <c r="H13">
        <v>130</v>
      </c>
      <c r="I13">
        <v>130</v>
      </c>
      <c r="J13">
        <v>130</v>
      </c>
      <c r="L13" s="2">
        <v>0</v>
      </c>
      <c r="M13" s="2">
        <v>0</v>
      </c>
      <c r="N13" s="2">
        <v>0</v>
      </c>
      <c r="O13" s="2">
        <v>305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305</v>
      </c>
      <c r="V13" t="s">
        <v>31</v>
      </c>
    </row>
    <row r="14" spans="1:22" x14ac:dyDescent="0.25">
      <c r="A14" t="s">
        <v>715</v>
      </c>
      <c r="B14" s="1" t="s">
        <v>998</v>
      </c>
      <c r="C14" t="s">
        <v>1</v>
      </c>
      <c r="D14" t="s">
        <v>54</v>
      </c>
      <c r="E14" t="s">
        <v>680</v>
      </c>
      <c r="F14" t="s">
        <v>681</v>
      </c>
      <c r="G14">
        <v>129</v>
      </c>
      <c r="H14">
        <v>129</v>
      </c>
      <c r="I14">
        <v>129</v>
      </c>
      <c r="J14">
        <v>129</v>
      </c>
      <c r="L14" s="2">
        <v>0</v>
      </c>
      <c r="M14" s="2">
        <v>0</v>
      </c>
      <c r="N14" s="2">
        <v>0</v>
      </c>
      <c r="O14" s="2">
        <v>79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79</v>
      </c>
      <c r="V14" t="s">
        <v>31</v>
      </c>
    </row>
    <row r="15" spans="1:22" x14ac:dyDescent="0.25">
      <c r="A15" t="s">
        <v>715</v>
      </c>
      <c r="B15" s="1" t="s">
        <v>998</v>
      </c>
      <c r="C15" t="s">
        <v>1</v>
      </c>
      <c r="D15" t="s">
        <v>54</v>
      </c>
      <c r="E15" t="s">
        <v>680</v>
      </c>
      <c r="F15" t="s">
        <v>681</v>
      </c>
      <c r="G15">
        <v>128</v>
      </c>
      <c r="H15">
        <v>128</v>
      </c>
      <c r="I15">
        <v>128</v>
      </c>
      <c r="J15">
        <v>128</v>
      </c>
      <c r="L15" s="2">
        <v>0</v>
      </c>
      <c r="M15" s="2">
        <v>0</v>
      </c>
      <c r="N15" s="2">
        <v>0</v>
      </c>
      <c r="O15" s="2">
        <v>41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41</v>
      </c>
      <c r="V15" t="s">
        <v>31</v>
      </c>
    </row>
    <row r="16" spans="1:22" x14ac:dyDescent="0.25">
      <c r="A16" t="s">
        <v>715</v>
      </c>
      <c r="B16" s="1" t="s">
        <v>999</v>
      </c>
      <c r="C16" t="s">
        <v>1</v>
      </c>
      <c r="D16" t="s">
        <v>54</v>
      </c>
      <c r="E16" t="s">
        <v>680</v>
      </c>
      <c r="F16" t="s">
        <v>681</v>
      </c>
      <c r="G16">
        <v>127</v>
      </c>
      <c r="H16">
        <v>127</v>
      </c>
      <c r="I16">
        <v>127</v>
      </c>
      <c r="J16">
        <v>127</v>
      </c>
      <c r="L16" s="2">
        <v>0</v>
      </c>
      <c r="M16" s="2">
        <v>0</v>
      </c>
      <c r="N16" s="2">
        <v>0</v>
      </c>
      <c r="O16" s="2">
        <v>100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100</v>
      </c>
      <c r="V16" t="s">
        <v>31</v>
      </c>
    </row>
    <row r="17" spans="1:22" x14ac:dyDescent="0.25">
      <c r="A17" t="s">
        <v>715</v>
      </c>
      <c r="B17" s="1" t="s">
        <v>999</v>
      </c>
      <c r="C17" t="s">
        <v>1</v>
      </c>
      <c r="D17" t="s">
        <v>54</v>
      </c>
      <c r="E17" t="s">
        <v>680</v>
      </c>
      <c r="F17" t="s">
        <v>681</v>
      </c>
      <c r="G17">
        <v>126</v>
      </c>
      <c r="H17">
        <v>126</v>
      </c>
      <c r="I17">
        <v>126</v>
      </c>
      <c r="J17">
        <v>126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0</v>
      </c>
      <c r="V17" t="s">
        <v>31</v>
      </c>
    </row>
    <row r="18" spans="1:22" x14ac:dyDescent="0.25">
      <c r="A18" t="s">
        <v>715</v>
      </c>
      <c r="B18" s="1" t="s">
        <v>999</v>
      </c>
      <c r="C18" t="s">
        <v>1</v>
      </c>
      <c r="D18" t="s">
        <v>54</v>
      </c>
      <c r="E18" t="s">
        <v>680</v>
      </c>
      <c r="F18" t="s">
        <v>681</v>
      </c>
      <c r="G18">
        <v>125</v>
      </c>
      <c r="H18">
        <v>125</v>
      </c>
      <c r="I18">
        <v>125</v>
      </c>
      <c r="J18">
        <v>125</v>
      </c>
      <c r="L18" s="2">
        <v>0</v>
      </c>
      <c r="M18" s="2">
        <v>0</v>
      </c>
      <c r="N18" s="2">
        <v>0</v>
      </c>
      <c r="O18" s="2">
        <v>366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366</v>
      </c>
      <c r="V18" t="s">
        <v>31</v>
      </c>
    </row>
    <row r="19" spans="1:22" x14ac:dyDescent="0.25">
      <c r="A19" t="s">
        <v>715</v>
      </c>
      <c r="B19" s="1" t="s">
        <v>1000</v>
      </c>
      <c r="C19" t="s">
        <v>1</v>
      </c>
      <c r="D19" t="s">
        <v>54</v>
      </c>
      <c r="E19" t="s">
        <v>680</v>
      </c>
      <c r="F19" t="s">
        <v>681</v>
      </c>
      <c r="G19">
        <v>124</v>
      </c>
      <c r="H19">
        <v>124</v>
      </c>
      <c r="I19">
        <v>124</v>
      </c>
      <c r="J19">
        <v>124</v>
      </c>
      <c r="L19" s="2">
        <v>0</v>
      </c>
      <c r="M19" s="2">
        <v>0</v>
      </c>
      <c r="N19" s="2">
        <v>0</v>
      </c>
      <c r="O19" s="2">
        <v>25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25</v>
      </c>
      <c r="V19" t="s">
        <v>31</v>
      </c>
    </row>
    <row r="20" spans="1:22" x14ac:dyDescent="0.25">
      <c r="A20" t="s">
        <v>715</v>
      </c>
      <c r="B20" s="1" t="s">
        <v>988</v>
      </c>
      <c r="C20" t="s">
        <v>1</v>
      </c>
      <c r="D20" t="s">
        <v>54</v>
      </c>
      <c r="E20" t="s">
        <v>680</v>
      </c>
      <c r="F20" t="s">
        <v>681</v>
      </c>
      <c r="G20">
        <v>120</v>
      </c>
      <c r="H20">
        <v>120</v>
      </c>
      <c r="I20">
        <v>120</v>
      </c>
      <c r="J20" s="100">
        <v>120</v>
      </c>
      <c r="L20" s="2">
        <v>0</v>
      </c>
      <c r="M20" s="2">
        <v>0</v>
      </c>
      <c r="N20" s="2">
        <v>0</v>
      </c>
      <c r="O20" s="2">
        <v>963.92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963.92</v>
      </c>
      <c r="V20" t="s">
        <v>31</v>
      </c>
    </row>
    <row r="21" spans="1:22" x14ac:dyDescent="0.25">
      <c r="A21" t="s">
        <v>715</v>
      </c>
      <c r="B21" s="1" t="s">
        <v>988</v>
      </c>
      <c r="C21" t="s">
        <v>1</v>
      </c>
      <c r="D21" t="s">
        <v>54</v>
      </c>
      <c r="E21" t="s">
        <v>680</v>
      </c>
      <c r="F21" t="s">
        <v>681</v>
      </c>
      <c r="G21">
        <v>119</v>
      </c>
      <c r="H21">
        <v>119</v>
      </c>
      <c r="I21">
        <v>119</v>
      </c>
      <c r="J21" s="100">
        <v>119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0</v>
      </c>
      <c r="V21" t="s">
        <v>31</v>
      </c>
    </row>
    <row r="22" spans="1:22" x14ac:dyDescent="0.25">
      <c r="A22" t="s">
        <v>715</v>
      </c>
      <c r="B22" s="1" t="s">
        <v>988</v>
      </c>
      <c r="C22" t="s">
        <v>1</v>
      </c>
      <c r="D22" t="s">
        <v>54</v>
      </c>
      <c r="E22" t="s">
        <v>680</v>
      </c>
      <c r="F22" t="s">
        <v>681</v>
      </c>
      <c r="G22">
        <v>118</v>
      </c>
      <c r="H22">
        <v>118</v>
      </c>
      <c r="I22">
        <v>118</v>
      </c>
      <c r="J22" s="100">
        <v>118</v>
      </c>
      <c r="L22" s="2">
        <v>0</v>
      </c>
      <c r="M22" s="2">
        <v>0</v>
      </c>
      <c r="N22" s="2">
        <v>0</v>
      </c>
      <c r="O22" s="2">
        <v>75.959999999999994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75.959999999999994</v>
      </c>
      <c r="V22" t="s">
        <v>31</v>
      </c>
    </row>
    <row r="23" spans="1:22" x14ac:dyDescent="0.25">
      <c r="A23" t="s">
        <v>715</v>
      </c>
      <c r="B23" s="1" t="s">
        <v>988</v>
      </c>
      <c r="C23" t="s">
        <v>1</v>
      </c>
      <c r="D23" t="s">
        <v>54</v>
      </c>
      <c r="E23" t="s">
        <v>680</v>
      </c>
      <c r="F23" t="s">
        <v>681</v>
      </c>
      <c r="G23">
        <v>117</v>
      </c>
      <c r="H23">
        <v>117</v>
      </c>
      <c r="I23">
        <v>117</v>
      </c>
      <c r="J23" s="100">
        <v>117</v>
      </c>
      <c r="L23" s="2">
        <v>0</v>
      </c>
      <c r="M23" s="2">
        <v>0</v>
      </c>
      <c r="N23" s="2">
        <v>0</v>
      </c>
      <c r="O23" s="2">
        <v>3639.88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3639.88</v>
      </c>
      <c r="V23" t="s">
        <v>31</v>
      </c>
    </row>
    <row r="24" spans="1:22" x14ac:dyDescent="0.25">
      <c r="A24" t="s">
        <v>714</v>
      </c>
      <c r="B24" s="1" t="s">
        <v>955</v>
      </c>
      <c r="C24" t="s">
        <v>1</v>
      </c>
      <c r="D24" t="s">
        <v>54</v>
      </c>
      <c r="E24" t="s">
        <v>680</v>
      </c>
      <c r="F24" t="s">
        <v>681</v>
      </c>
      <c r="G24">
        <v>123</v>
      </c>
      <c r="H24">
        <v>123</v>
      </c>
      <c r="I24">
        <v>123</v>
      </c>
      <c r="J24">
        <v>123</v>
      </c>
      <c r="L24" s="2">
        <v>0</v>
      </c>
      <c r="M24" s="2">
        <v>0</v>
      </c>
      <c r="N24" s="2">
        <v>0</v>
      </c>
      <c r="O24" s="2">
        <v>95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95</v>
      </c>
      <c r="V24" t="s">
        <v>31</v>
      </c>
    </row>
    <row r="25" spans="1:22" x14ac:dyDescent="0.25">
      <c r="A25" t="s">
        <v>714</v>
      </c>
      <c r="B25" s="1" t="s">
        <v>955</v>
      </c>
      <c r="C25" t="s">
        <v>1</v>
      </c>
      <c r="D25" t="s">
        <v>54</v>
      </c>
      <c r="E25" t="s">
        <v>680</v>
      </c>
      <c r="F25" t="s">
        <v>681</v>
      </c>
      <c r="G25">
        <v>122</v>
      </c>
      <c r="H25">
        <v>122</v>
      </c>
      <c r="I25">
        <v>122</v>
      </c>
      <c r="J25">
        <v>122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>+Tabla3[[#This Row],[V GRAVADAS]]</f>
        <v>0</v>
      </c>
      <c r="V25" t="s">
        <v>31</v>
      </c>
    </row>
    <row r="26" spans="1:22" x14ac:dyDescent="0.25">
      <c r="A26" t="s">
        <v>714</v>
      </c>
      <c r="B26" s="1" t="s">
        <v>955</v>
      </c>
      <c r="C26" t="s">
        <v>1</v>
      </c>
      <c r="D26" t="s">
        <v>54</v>
      </c>
      <c r="E26" t="s">
        <v>680</v>
      </c>
      <c r="F26" t="s">
        <v>681</v>
      </c>
      <c r="G26">
        <v>121</v>
      </c>
      <c r="H26">
        <v>121</v>
      </c>
      <c r="I26">
        <v>121</v>
      </c>
      <c r="J26">
        <v>121</v>
      </c>
      <c r="L26" s="2">
        <v>0</v>
      </c>
      <c r="M26" s="2">
        <v>0</v>
      </c>
      <c r="N26" s="2">
        <v>0</v>
      </c>
      <c r="O26" s="2">
        <v>29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>+Tabla3[[#This Row],[V GRAVADAS]]</f>
        <v>29</v>
      </c>
      <c r="V26" t="s">
        <v>31</v>
      </c>
    </row>
    <row r="27" spans="1:22" x14ac:dyDescent="0.25">
      <c r="A27" t="s">
        <v>714</v>
      </c>
      <c r="B27" s="1" t="s">
        <v>967</v>
      </c>
      <c r="C27" t="s">
        <v>1</v>
      </c>
      <c r="D27" t="s">
        <v>54</v>
      </c>
      <c r="E27" t="s">
        <v>680</v>
      </c>
      <c r="F27" t="s">
        <v>681</v>
      </c>
      <c r="G27">
        <v>116</v>
      </c>
      <c r="H27">
        <v>116</v>
      </c>
      <c r="I27">
        <v>116</v>
      </c>
      <c r="J27">
        <v>116</v>
      </c>
      <c r="L27" s="2">
        <v>0</v>
      </c>
      <c r="M27" s="2">
        <v>0</v>
      </c>
      <c r="N27" s="2">
        <v>0</v>
      </c>
      <c r="O27" s="2">
        <v>25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>+Tabla3[[#This Row],[V GRAVADAS]]</f>
        <v>25</v>
      </c>
      <c r="V27" t="s">
        <v>31</v>
      </c>
    </row>
    <row r="28" spans="1:22" x14ac:dyDescent="0.25">
      <c r="A28" t="s">
        <v>714</v>
      </c>
      <c r="B28" s="1" t="s">
        <v>967</v>
      </c>
      <c r="C28" t="s">
        <v>1</v>
      </c>
      <c r="D28" t="s">
        <v>54</v>
      </c>
      <c r="E28" t="s">
        <v>680</v>
      </c>
      <c r="F28" t="s">
        <v>681</v>
      </c>
      <c r="G28">
        <v>115</v>
      </c>
      <c r="H28">
        <v>115</v>
      </c>
      <c r="I28">
        <v>115</v>
      </c>
      <c r="J28">
        <v>115</v>
      </c>
      <c r="L28" s="2">
        <v>0</v>
      </c>
      <c r="M28" s="2">
        <v>0</v>
      </c>
      <c r="N28" s="2">
        <v>0</v>
      </c>
      <c r="O28" s="2">
        <v>95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>+Tabla3[[#This Row],[V GRAVADAS]]</f>
        <v>95</v>
      </c>
      <c r="V28" t="s">
        <v>31</v>
      </c>
    </row>
    <row r="29" spans="1:22" x14ac:dyDescent="0.25">
      <c r="A29" t="s">
        <v>714</v>
      </c>
      <c r="B29" s="1" t="s">
        <v>967</v>
      </c>
      <c r="C29" t="s">
        <v>1</v>
      </c>
      <c r="D29" t="s">
        <v>54</v>
      </c>
      <c r="E29" t="s">
        <v>680</v>
      </c>
      <c r="F29" t="s">
        <v>681</v>
      </c>
      <c r="G29">
        <v>114</v>
      </c>
      <c r="H29">
        <v>114</v>
      </c>
      <c r="I29">
        <v>114</v>
      </c>
      <c r="J29">
        <v>114</v>
      </c>
      <c r="L29" s="2">
        <v>0</v>
      </c>
      <c r="M29" s="2">
        <v>0</v>
      </c>
      <c r="N29" s="2">
        <v>0</v>
      </c>
      <c r="O29" s="2">
        <v>500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+Tabla3[[#This Row],[V GRAVADAS]]</f>
        <v>500</v>
      </c>
      <c r="V29" t="s">
        <v>31</v>
      </c>
    </row>
    <row r="30" spans="1:22" x14ac:dyDescent="0.25">
      <c r="A30" t="s">
        <v>714</v>
      </c>
      <c r="B30" s="1" t="s">
        <v>973</v>
      </c>
      <c r="C30" t="s">
        <v>1</v>
      </c>
      <c r="D30" t="s">
        <v>54</v>
      </c>
      <c r="E30" t="s">
        <v>680</v>
      </c>
      <c r="F30" t="s">
        <v>681</v>
      </c>
      <c r="G30">
        <v>113</v>
      </c>
      <c r="H30">
        <v>113</v>
      </c>
      <c r="I30">
        <v>113</v>
      </c>
      <c r="J30">
        <v>113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+Tabla3[[#This Row],[V GRAVADAS]]</f>
        <v>0</v>
      </c>
      <c r="V30" t="s">
        <v>31</v>
      </c>
    </row>
    <row r="31" spans="1:22" x14ac:dyDescent="0.25">
      <c r="A31" t="s">
        <v>714</v>
      </c>
      <c r="B31" s="1" t="s">
        <v>973</v>
      </c>
      <c r="C31" t="s">
        <v>1</v>
      </c>
      <c r="D31" t="s">
        <v>54</v>
      </c>
      <c r="E31" t="s">
        <v>680</v>
      </c>
      <c r="F31" t="s">
        <v>681</v>
      </c>
      <c r="G31">
        <v>112</v>
      </c>
      <c r="H31">
        <v>112</v>
      </c>
      <c r="I31">
        <v>112</v>
      </c>
      <c r="J31">
        <v>112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+Tabla3[[#This Row],[V GRAVADAS]]</f>
        <v>0</v>
      </c>
      <c r="V31" t="s">
        <v>31</v>
      </c>
    </row>
    <row r="32" spans="1:22" x14ac:dyDescent="0.25">
      <c r="A32" t="s">
        <v>714</v>
      </c>
      <c r="B32" s="1" t="s">
        <v>978</v>
      </c>
      <c r="C32" t="s">
        <v>1</v>
      </c>
      <c r="D32" t="s">
        <v>54</v>
      </c>
      <c r="E32" t="s">
        <v>680</v>
      </c>
      <c r="F32" t="s">
        <v>681</v>
      </c>
      <c r="G32">
        <v>111</v>
      </c>
      <c r="H32">
        <v>111</v>
      </c>
      <c r="I32">
        <v>111</v>
      </c>
      <c r="J32">
        <v>111</v>
      </c>
      <c r="L32" s="2">
        <v>0</v>
      </c>
      <c r="M32" s="2">
        <v>0</v>
      </c>
      <c r="N32" s="2">
        <v>0</v>
      </c>
      <c r="O32" s="2">
        <v>50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+Tabla3[[#This Row],[V GRAVADAS]]</f>
        <v>50</v>
      </c>
      <c r="V32" t="s">
        <v>31</v>
      </c>
    </row>
    <row r="33" spans="1:22" x14ac:dyDescent="0.25">
      <c r="A33" t="s">
        <v>714</v>
      </c>
      <c r="B33" s="1" t="s">
        <v>978</v>
      </c>
      <c r="C33" t="s">
        <v>1</v>
      </c>
      <c r="D33" t="s">
        <v>54</v>
      </c>
      <c r="E33" t="s">
        <v>680</v>
      </c>
      <c r="F33" t="s">
        <v>681</v>
      </c>
      <c r="G33">
        <v>107</v>
      </c>
      <c r="H33">
        <v>107</v>
      </c>
      <c r="I33">
        <v>107</v>
      </c>
      <c r="J33">
        <v>107</v>
      </c>
      <c r="L33" s="2">
        <v>0</v>
      </c>
      <c r="M33" s="2">
        <v>0</v>
      </c>
      <c r="N33" s="2">
        <v>0</v>
      </c>
      <c r="O33" s="2">
        <v>1069.32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+Tabla3[[#This Row],[V GRAVADAS]]</f>
        <v>1069.32</v>
      </c>
      <c r="V33" t="s">
        <v>31</v>
      </c>
    </row>
    <row r="34" spans="1:22" x14ac:dyDescent="0.25">
      <c r="A34" t="s">
        <v>714</v>
      </c>
      <c r="B34" s="1" t="s">
        <v>978</v>
      </c>
      <c r="C34" t="s">
        <v>1</v>
      </c>
      <c r="D34" t="s">
        <v>54</v>
      </c>
      <c r="E34" t="s">
        <v>680</v>
      </c>
      <c r="F34" t="s">
        <v>681</v>
      </c>
      <c r="G34">
        <v>105</v>
      </c>
      <c r="H34">
        <v>105</v>
      </c>
      <c r="I34">
        <v>105</v>
      </c>
      <c r="J34">
        <v>105</v>
      </c>
      <c r="L34" s="2">
        <v>0</v>
      </c>
      <c r="M34" s="2">
        <v>0</v>
      </c>
      <c r="N34" s="2">
        <v>0</v>
      </c>
      <c r="O34" s="2">
        <v>1623.23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+Tabla3[[#This Row],[V GRAVADAS]]</f>
        <v>1623.23</v>
      </c>
      <c r="V34" t="s">
        <v>31</v>
      </c>
    </row>
    <row r="35" spans="1:22" x14ac:dyDescent="0.25">
      <c r="A35" t="s">
        <v>714</v>
      </c>
      <c r="B35" s="1" t="s">
        <v>978</v>
      </c>
      <c r="C35" t="s">
        <v>1</v>
      </c>
      <c r="D35" t="s">
        <v>54</v>
      </c>
      <c r="E35" t="s">
        <v>680</v>
      </c>
      <c r="F35" t="s">
        <v>681</v>
      </c>
      <c r="G35">
        <v>100</v>
      </c>
      <c r="H35">
        <v>100</v>
      </c>
      <c r="I35">
        <v>100</v>
      </c>
      <c r="J35">
        <v>100</v>
      </c>
      <c r="L35" s="2">
        <v>0</v>
      </c>
      <c r="M35" s="2">
        <v>0</v>
      </c>
      <c r="N35" s="2">
        <v>0</v>
      </c>
      <c r="O35" s="2">
        <v>672.8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+Tabla3[[#This Row],[V GRAVADAS]]</f>
        <v>672.8</v>
      </c>
      <c r="V35" t="s">
        <v>31</v>
      </c>
    </row>
    <row r="36" spans="1:22" x14ac:dyDescent="0.25">
      <c r="A36" t="s">
        <v>713</v>
      </c>
      <c r="B36" s="1" t="s">
        <v>935</v>
      </c>
      <c r="C36" t="s">
        <v>1</v>
      </c>
      <c r="D36" t="s">
        <v>54</v>
      </c>
      <c r="E36" t="s">
        <v>680</v>
      </c>
      <c r="F36" t="s">
        <v>681</v>
      </c>
      <c r="G36">
        <v>110</v>
      </c>
      <c r="H36">
        <v>110</v>
      </c>
      <c r="I36">
        <v>110</v>
      </c>
      <c r="J36">
        <v>110</v>
      </c>
      <c r="L36" s="2">
        <v>0</v>
      </c>
      <c r="M36" s="2">
        <v>0</v>
      </c>
      <c r="N36" s="2">
        <v>0</v>
      </c>
      <c r="O36" s="2">
        <v>35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>+Tabla3[[#This Row],[V GRAVADAS]]</f>
        <v>35</v>
      </c>
      <c r="V36" t="s">
        <v>31</v>
      </c>
    </row>
    <row r="37" spans="1:22" x14ac:dyDescent="0.25">
      <c r="A37" t="s">
        <v>713</v>
      </c>
      <c r="B37" s="1" t="s">
        <v>935</v>
      </c>
      <c r="C37" t="s">
        <v>1</v>
      </c>
      <c r="D37" t="s">
        <v>54</v>
      </c>
      <c r="E37" t="s">
        <v>680</v>
      </c>
      <c r="F37" t="s">
        <v>681</v>
      </c>
      <c r="G37">
        <v>109</v>
      </c>
      <c r="H37">
        <v>109</v>
      </c>
      <c r="I37">
        <v>109</v>
      </c>
      <c r="J37">
        <v>109</v>
      </c>
      <c r="L37" s="2">
        <v>0</v>
      </c>
      <c r="M37" s="2">
        <v>0</v>
      </c>
      <c r="N37" s="2">
        <v>0</v>
      </c>
      <c r="O37" s="2">
        <v>138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+Tabla3[[#This Row],[V GRAVADAS]]</f>
        <v>138</v>
      </c>
      <c r="V37" t="s">
        <v>31</v>
      </c>
    </row>
    <row r="38" spans="1:22" x14ac:dyDescent="0.25">
      <c r="A38" t="s">
        <v>713</v>
      </c>
      <c r="B38" s="1" t="s">
        <v>952</v>
      </c>
      <c r="C38" t="s">
        <v>1</v>
      </c>
      <c r="D38" t="s">
        <v>54</v>
      </c>
      <c r="E38" t="s">
        <v>680</v>
      </c>
      <c r="F38" t="s">
        <v>681</v>
      </c>
      <c r="G38">
        <v>108</v>
      </c>
      <c r="H38">
        <v>108</v>
      </c>
      <c r="I38">
        <v>108</v>
      </c>
      <c r="J38">
        <v>108</v>
      </c>
      <c r="L38" s="2">
        <v>0</v>
      </c>
      <c r="M38" s="2">
        <v>0</v>
      </c>
      <c r="N38" s="2">
        <v>0</v>
      </c>
      <c r="O38" s="2">
        <v>319.79000000000002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+Tabla3[[#This Row],[V GRAVADAS]]</f>
        <v>319.79000000000002</v>
      </c>
      <c r="V38" t="s">
        <v>31</v>
      </c>
    </row>
    <row r="39" spans="1:22" x14ac:dyDescent="0.25">
      <c r="A39" t="s">
        <v>713</v>
      </c>
      <c r="B39" s="1" t="s">
        <v>952</v>
      </c>
      <c r="C39" t="s">
        <v>1</v>
      </c>
      <c r="D39" t="s">
        <v>54</v>
      </c>
      <c r="E39" t="s">
        <v>680</v>
      </c>
      <c r="F39" t="s">
        <v>681</v>
      </c>
      <c r="G39">
        <v>106</v>
      </c>
      <c r="H39">
        <v>106</v>
      </c>
      <c r="I39">
        <v>106</v>
      </c>
      <c r="J39">
        <v>106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+Tabla3[[#This Row],[V GRAVADAS]]</f>
        <v>0</v>
      </c>
      <c r="V39" t="s">
        <v>31</v>
      </c>
    </row>
    <row r="40" spans="1:22" x14ac:dyDescent="0.25">
      <c r="A40" t="s">
        <v>713</v>
      </c>
      <c r="B40" s="1" t="s">
        <v>952</v>
      </c>
      <c r="C40" t="s">
        <v>1</v>
      </c>
      <c r="D40" t="s">
        <v>54</v>
      </c>
      <c r="E40" t="s">
        <v>680</v>
      </c>
      <c r="F40" t="s">
        <v>681</v>
      </c>
      <c r="G40">
        <v>104</v>
      </c>
      <c r="H40">
        <v>104</v>
      </c>
      <c r="I40">
        <v>104</v>
      </c>
      <c r="J40">
        <v>104</v>
      </c>
      <c r="L40" s="2">
        <v>0</v>
      </c>
      <c r="M40" s="2">
        <v>0</v>
      </c>
      <c r="N40" s="2">
        <v>0</v>
      </c>
      <c r="O40" s="2">
        <v>98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+Tabla3[[#This Row],[V GRAVADAS]]</f>
        <v>98</v>
      </c>
      <c r="V40" t="s">
        <v>31</v>
      </c>
    </row>
    <row r="41" spans="1:22" x14ac:dyDescent="0.25">
      <c r="A41" t="s">
        <v>713</v>
      </c>
      <c r="B41" s="1" t="s">
        <v>942</v>
      </c>
      <c r="C41" t="s">
        <v>1</v>
      </c>
      <c r="D41" t="s">
        <v>54</v>
      </c>
      <c r="E41" t="s">
        <v>680</v>
      </c>
      <c r="F41" t="s">
        <v>681</v>
      </c>
      <c r="G41">
        <v>103</v>
      </c>
      <c r="H41">
        <v>103</v>
      </c>
      <c r="I41">
        <v>103</v>
      </c>
      <c r="J41">
        <v>103</v>
      </c>
      <c r="L41" s="2">
        <v>0</v>
      </c>
      <c r="M41" s="2">
        <v>0</v>
      </c>
      <c r="N41" s="2">
        <v>0</v>
      </c>
      <c r="O41" s="2">
        <v>65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+Tabla3[[#This Row],[V GRAVADAS]]</f>
        <v>65</v>
      </c>
      <c r="V41" t="s">
        <v>31</v>
      </c>
    </row>
    <row r="42" spans="1:22" x14ac:dyDescent="0.25">
      <c r="A42" t="s">
        <v>713</v>
      </c>
      <c r="B42" s="1" t="s">
        <v>942</v>
      </c>
      <c r="C42" t="s">
        <v>1</v>
      </c>
      <c r="D42" t="s">
        <v>54</v>
      </c>
      <c r="E42" t="s">
        <v>680</v>
      </c>
      <c r="F42" t="s">
        <v>681</v>
      </c>
      <c r="G42">
        <v>102</v>
      </c>
      <c r="H42">
        <v>102</v>
      </c>
      <c r="I42">
        <v>102</v>
      </c>
      <c r="J42">
        <v>102</v>
      </c>
      <c r="L42" s="2">
        <v>0</v>
      </c>
      <c r="M42" s="2">
        <v>0</v>
      </c>
      <c r="N42" s="2">
        <v>0</v>
      </c>
      <c r="O42" s="2">
        <v>70.2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+Tabla3[[#This Row],[V GRAVADAS]]</f>
        <v>70.2</v>
      </c>
      <c r="V42" t="s">
        <v>31</v>
      </c>
    </row>
    <row r="43" spans="1:22" x14ac:dyDescent="0.25">
      <c r="A43" t="s">
        <v>713</v>
      </c>
      <c r="B43" s="1" t="s">
        <v>949</v>
      </c>
      <c r="C43" t="s">
        <v>1</v>
      </c>
      <c r="D43" t="s">
        <v>54</v>
      </c>
      <c r="E43" t="s">
        <v>680</v>
      </c>
      <c r="F43" t="s">
        <v>681</v>
      </c>
      <c r="G43">
        <v>101</v>
      </c>
      <c r="H43">
        <v>101</v>
      </c>
      <c r="I43">
        <v>101</v>
      </c>
      <c r="J43">
        <v>101</v>
      </c>
      <c r="L43" s="2">
        <v>0</v>
      </c>
      <c r="M43" s="2">
        <v>0</v>
      </c>
      <c r="N43" s="2">
        <v>0</v>
      </c>
      <c r="O43" s="2">
        <v>130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+Tabla3[[#This Row],[V GRAVADAS]]</f>
        <v>130</v>
      </c>
      <c r="V43" t="s">
        <v>31</v>
      </c>
    </row>
    <row r="44" spans="1:22" x14ac:dyDescent="0.25">
      <c r="A44" t="s">
        <v>713</v>
      </c>
      <c r="B44" s="1" t="s">
        <v>949</v>
      </c>
      <c r="C44" t="s">
        <v>1</v>
      </c>
      <c r="D44" t="s">
        <v>54</v>
      </c>
      <c r="E44" t="s">
        <v>680</v>
      </c>
      <c r="F44" t="s">
        <v>681</v>
      </c>
      <c r="G44">
        <v>99</v>
      </c>
      <c r="H44">
        <v>99</v>
      </c>
      <c r="I44">
        <v>99</v>
      </c>
      <c r="J44">
        <v>99</v>
      </c>
      <c r="L44" s="2">
        <v>0</v>
      </c>
      <c r="M44" s="2">
        <v>0</v>
      </c>
      <c r="N44" s="2">
        <v>0</v>
      </c>
      <c r="O44" s="2">
        <v>40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>+Tabla3[[#This Row],[V GRAVADAS]]</f>
        <v>40</v>
      </c>
      <c r="V44" t="s">
        <v>31</v>
      </c>
    </row>
    <row r="45" spans="1:22" x14ac:dyDescent="0.25">
      <c r="A45" t="s">
        <v>713</v>
      </c>
      <c r="B45" s="1" t="s">
        <v>949</v>
      </c>
      <c r="C45" t="s">
        <v>1</v>
      </c>
      <c r="D45" t="s">
        <v>54</v>
      </c>
      <c r="E45" t="s">
        <v>680</v>
      </c>
      <c r="F45" t="s">
        <v>681</v>
      </c>
      <c r="G45">
        <v>90</v>
      </c>
      <c r="H45">
        <v>90</v>
      </c>
      <c r="I45">
        <v>90</v>
      </c>
      <c r="J45">
        <v>90</v>
      </c>
      <c r="L45" s="2">
        <v>0</v>
      </c>
      <c r="M45" s="2">
        <v>0</v>
      </c>
      <c r="N45" s="2">
        <v>0</v>
      </c>
      <c r="O45" s="2">
        <v>1385.6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>+Tabla3[[#This Row],[V GRAVADAS]]</f>
        <v>1385.6</v>
      </c>
      <c r="V45" t="s">
        <v>31</v>
      </c>
    </row>
    <row r="46" spans="1:22" x14ac:dyDescent="0.25">
      <c r="A46" t="s">
        <v>713</v>
      </c>
      <c r="B46" s="1" t="s">
        <v>949</v>
      </c>
      <c r="C46" t="s">
        <v>1</v>
      </c>
      <c r="D46" t="s">
        <v>54</v>
      </c>
      <c r="E46" t="s">
        <v>680</v>
      </c>
      <c r="F46" t="s">
        <v>681</v>
      </c>
      <c r="G46">
        <v>88</v>
      </c>
      <c r="H46">
        <v>88</v>
      </c>
      <c r="I46">
        <v>88</v>
      </c>
      <c r="J46">
        <v>88</v>
      </c>
      <c r="L46" s="2">
        <v>0</v>
      </c>
      <c r="M46" s="2">
        <v>0</v>
      </c>
      <c r="N46" s="2">
        <v>0</v>
      </c>
      <c r="O46" s="2">
        <v>316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>+Tabla3[[#This Row],[V GRAVADAS]]</f>
        <v>316</v>
      </c>
      <c r="V46" t="s">
        <v>31</v>
      </c>
    </row>
    <row r="47" spans="1:22" x14ac:dyDescent="0.25">
      <c r="A47" t="s">
        <v>712</v>
      </c>
      <c r="B47" s="1" t="s">
        <v>890</v>
      </c>
      <c r="C47" t="s">
        <v>1</v>
      </c>
      <c r="D47" t="s">
        <v>54</v>
      </c>
      <c r="E47" t="s">
        <v>680</v>
      </c>
      <c r="F47" t="s">
        <v>681</v>
      </c>
      <c r="G47">
        <v>98</v>
      </c>
      <c r="H47">
        <v>98</v>
      </c>
      <c r="I47">
        <v>98</v>
      </c>
      <c r="J47">
        <v>98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>+Tabla3[[#This Row],[V GRAVADAS]]</f>
        <v>0</v>
      </c>
      <c r="V47" t="s">
        <v>31</v>
      </c>
    </row>
    <row r="48" spans="1:22" x14ac:dyDescent="0.25">
      <c r="A48" t="s">
        <v>712</v>
      </c>
      <c r="B48" s="1" t="s">
        <v>890</v>
      </c>
      <c r="C48" t="s">
        <v>1</v>
      </c>
      <c r="D48" t="s">
        <v>54</v>
      </c>
      <c r="E48" t="s">
        <v>680</v>
      </c>
      <c r="F48" t="s">
        <v>681</v>
      </c>
      <c r="G48">
        <v>97</v>
      </c>
      <c r="H48">
        <v>97</v>
      </c>
      <c r="I48">
        <v>97</v>
      </c>
      <c r="J48">
        <v>97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>+Tabla3[[#This Row],[V GRAVADAS]]</f>
        <v>0</v>
      </c>
      <c r="V48" t="s">
        <v>31</v>
      </c>
    </row>
    <row r="49" spans="1:22" x14ac:dyDescent="0.25">
      <c r="A49" t="s">
        <v>712</v>
      </c>
      <c r="B49" s="1" t="s">
        <v>890</v>
      </c>
      <c r="C49" t="s">
        <v>1</v>
      </c>
      <c r="D49" t="s">
        <v>54</v>
      </c>
      <c r="E49" t="s">
        <v>680</v>
      </c>
      <c r="F49" t="s">
        <v>681</v>
      </c>
      <c r="G49">
        <v>96</v>
      </c>
      <c r="H49">
        <v>96</v>
      </c>
      <c r="I49">
        <v>96</v>
      </c>
      <c r="J49">
        <v>96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>+Tabla3[[#This Row],[V GRAVADAS]]</f>
        <v>0</v>
      </c>
      <c r="V49" t="s">
        <v>31</v>
      </c>
    </row>
    <row r="50" spans="1:22" x14ac:dyDescent="0.25">
      <c r="A50" t="s">
        <v>712</v>
      </c>
      <c r="B50" s="1" t="s">
        <v>890</v>
      </c>
      <c r="C50" t="s">
        <v>1</v>
      </c>
      <c r="D50" t="s">
        <v>54</v>
      </c>
      <c r="E50" t="s">
        <v>680</v>
      </c>
      <c r="F50" t="s">
        <v>681</v>
      </c>
      <c r="G50">
        <v>95</v>
      </c>
      <c r="H50">
        <v>95</v>
      </c>
      <c r="I50">
        <v>95</v>
      </c>
      <c r="J50">
        <v>95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>+Tabla3[[#This Row],[V GRAVADAS]]</f>
        <v>0</v>
      </c>
      <c r="V50" t="s">
        <v>31</v>
      </c>
    </row>
    <row r="51" spans="1:22" x14ac:dyDescent="0.25">
      <c r="A51" t="s">
        <v>712</v>
      </c>
      <c r="B51" s="1" t="s">
        <v>890</v>
      </c>
      <c r="C51" t="s">
        <v>1</v>
      </c>
      <c r="D51" t="s">
        <v>54</v>
      </c>
      <c r="E51" t="s">
        <v>680</v>
      </c>
      <c r="F51" t="s">
        <v>681</v>
      </c>
      <c r="G51">
        <v>94</v>
      </c>
      <c r="H51">
        <v>94</v>
      </c>
      <c r="I51">
        <v>94</v>
      </c>
      <c r="J51">
        <v>94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>+Tabla3[[#This Row],[V GRAVADAS]]</f>
        <v>0</v>
      </c>
      <c r="V51" t="s">
        <v>31</v>
      </c>
    </row>
    <row r="52" spans="1:22" x14ac:dyDescent="0.25">
      <c r="A52" t="s">
        <v>712</v>
      </c>
      <c r="B52" s="1" t="s">
        <v>890</v>
      </c>
      <c r="C52" t="s">
        <v>1</v>
      </c>
      <c r="D52" t="s">
        <v>54</v>
      </c>
      <c r="E52" t="s">
        <v>680</v>
      </c>
      <c r="F52" t="s">
        <v>681</v>
      </c>
      <c r="G52">
        <v>93</v>
      </c>
      <c r="H52">
        <v>93</v>
      </c>
      <c r="I52">
        <v>93</v>
      </c>
      <c r="J52">
        <v>93</v>
      </c>
      <c r="L52" s="2">
        <v>0</v>
      </c>
      <c r="M52" s="2">
        <v>0</v>
      </c>
      <c r="N52" s="2">
        <v>0</v>
      </c>
      <c r="O52" s="2">
        <v>20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>+Tabla3[[#This Row],[V GRAVADAS]]</f>
        <v>20</v>
      </c>
      <c r="V52" t="s">
        <v>31</v>
      </c>
    </row>
    <row r="53" spans="1:22" x14ac:dyDescent="0.25">
      <c r="A53" t="s">
        <v>712</v>
      </c>
      <c r="B53" s="1" t="s">
        <v>890</v>
      </c>
      <c r="C53" t="s">
        <v>1</v>
      </c>
      <c r="D53" t="s">
        <v>54</v>
      </c>
      <c r="E53" t="s">
        <v>680</v>
      </c>
      <c r="F53" t="s">
        <v>681</v>
      </c>
      <c r="G53">
        <v>92</v>
      </c>
      <c r="H53">
        <v>92</v>
      </c>
      <c r="I53">
        <v>92</v>
      </c>
      <c r="J53">
        <v>92</v>
      </c>
      <c r="L53" s="2">
        <v>0</v>
      </c>
      <c r="M53" s="2">
        <v>0</v>
      </c>
      <c r="N53" s="2">
        <v>0</v>
      </c>
      <c r="O53" s="2">
        <v>25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>+Tabla3[[#This Row],[V GRAVADAS]]</f>
        <v>25</v>
      </c>
      <c r="V53" t="s">
        <v>31</v>
      </c>
    </row>
    <row r="54" spans="1:22" x14ac:dyDescent="0.25">
      <c r="A54" t="s">
        <v>712</v>
      </c>
      <c r="B54" s="1" t="s">
        <v>890</v>
      </c>
      <c r="C54" t="s">
        <v>1</v>
      </c>
      <c r="D54" t="s">
        <v>54</v>
      </c>
      <c r="E54" t="s">
        <v>680</v>
      </c>
      <c r="F54" t="s">
        <v>681</v>
      </c>
      <c r="G54">
        <v>91</v>
      </c>
      <c r="H54">
        <v>91</v>
      </c>
      <c r="I54">
        <v>91</v>
      </c>
      <c r="J54">
        <v>91</v>
      </c>
      <c r="L54" s="2">
        <v>0</v>
      </c>
      <c r="M54" s="2">
        <v>0</v>
      </c>
      <c r="N54" s="2">
        <v>0</v>
      </c>
      <c r="O54" s="2">
        <v>260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f>+Tabla3[[#This Row],[V GRAVADAS]]</f>
        <v>260</v>
      </c>
      <c r="V54" t="s">
        <v>31</v>
      </c>
    </row>
    <row r="55" spans="1:22" x14ac:dyDescent="0.25">
      <c r="A55" t="s">
        <v>712</v>
      </c>
      <c r="B55" s="1" t="s">
        <v>931</v>
      </c>
      <c r="C55" t="s">
        <v>1</v>
      </c>
      <c r="D55" t="s">
        <v>54</v>
      </c>
      <c r="E55" t="s">
        <v>680</v>
      </c>
      <c r="F55" t="s">
        <v>681</v>
      </c>
      <c r="G55">
        <v>89</v>
      </c>
      <c r="H55">
        <v>89</v>
      </c>
      <c r="I55">
        <v>89</v>
      </c>
      <c r="J55">
        <v>89</v>
      </c>
      <c r="L55" s="2">
        <v>0</v>
      </c>
      <c r="M55" s="2">
        <v>0</v>
      </c>
      <c r="N55" s="2">
        <v>0</v>
      </c>
      <c r="O55" s="2">
        <v>95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>+Tabla3[[#This Row],[V GRAVADAS]]</f>
        <v>95</v>
      </c>
      <c r="V55" t="s">
        <v>31</v>
      </c>
    </row>
    <row r="56" spans="1:22" x14ac:dyDescent="0.25">
      <c r="A56" t="s">
        <v>712</v>
      </c>
      <c r="B56" s="1" t="s">
        <v>932</v>
      </c>
      <c r="C56" t="s">
        <v>1</v>
      </c>
      <c r="D56" t="s">
        <v>54</v>
      </c>
      <c r="E56" t="s">
        <v>680</v>
      </c>
      <c r="F56" t="s">
        <v>681</v>
      </c>
      <c r="G56">
        <v>87</v>
      </c>
      <c r="H56">
        <v>87</v>
      </c>
      <c r="I56">
        <v>87</v>
      </c>
      <c r="J56">
        <v>87</v>
      </c>
      <c r="L56" s="2">
        <v>0</v>
      </c>
      <c r="M56" s="2">
        <v>0</v>
      </c>
      <c r="N56" s="2">
        <v>0</v>
      </c>
      <c r="O56" s="2">
        <v>155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>+Tabla3[[#This Row],[V GRAVADAS]]</f>
        <v>155</v>
      </c>
      <c r="V56" t="s">
        <v>31</v>
      </c>
    </row>
    <row r="57" spans="1:22" x14ac:dyDescent="0.25">
      <c r="A57" t="s">
        <v>712</v>
      </c>
      <c r="B57" s="1" t="s">
        <v>905</v>
      </c>
      <c r="C57" t="s">
        <v>1</v>
      </c>
      <c r="D57" t="s">
        <v>54</v>
      </c>
      <c r="E57" t="s">
        <v>680</v>
      </c>
      <c r="F57" t="s">
        <v>681</v>
      </c>
      <c r="G57">
        <v>86</v>
      </c>
      <c r="H57">
        <v>86</v>
      </c>
      <c r="I57">
        <v>86</v>
      </c>
      <c r="J57">
        <v>86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>+Tabla3[[#This Row],[V GRAVADAS]]</f>
        <v>0</v>
      </c>
      <c r="V57" t="s">
        <v>31</v>
      </c>
    </row>
    <row r="58" spans="1:22" x14ac:dyDescent="0.25">
      <c r="A58" t="s">
        <v>712</v>
      </c>
      <c r="B58" s="1" t="s">
        <v>905</v>
      </c>
      <c r="C58" t="s">
        <v>1</v>
      </c>
      <c r="D58" t="s">
        <v>54</v>
      </c>
      <c r="E58" t="s">
        <v>680</v>
      </c>
      <c r="F58" t="s">
        <v>681</v>
      </c>
      <c r="G58">
        <v>85</v>
      </c>
      <c r="H58">
        <v>85</v>
      </c>
      <c r="I58">
        <v>85</v>
      </c>
      <c r="J58">
        <v>85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>+Tabla3[[#This Row],[V GRAVADAS]]</f>
        <v>0</v>
      </c>
      <c r="V58" t="s">
        <v>31</v>
      </c>
    </row>
    <row r="59" spans="1:22" x14ac:dyDescent="0.25">
      <c r="A59" t="s">
        <v>712</v>
      </c>
      <c r="B59" s="1" t="s">
        <v>907</v>
      </c>
      <c r="C59" t="s">
        <v>1</v>
      </c>
      <c r="D59" t="s">
        <v>54</v>
      </c>
      <c r="E59" t="s">
        <v>680</v>
      </c>
      <c r="F59" t="s">
        <v>681</v>
      </c>
      <c r="G59">
        <v>84</v>
      </c>
      <c r="H59">
        <v>84</v>
      </c>
      <c r="I59">
        <v>84</v>
      </c>
      <c r="J59">
        <v>84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>+Tabla3[[#This Row],[V GRAVADAS]]</f>
        <v>0</v>
      </c>
      <c r="V59" t="s">
        <v>31</v>
      </c>
    </row>
    <row r="60" spans="1:22" x14ac:dyDescent="0.25">
      <c r="A60" t="s">
        <v>712</v>
      </c>
      <c r="B60" s="1" t="s">
        <v>907</v>
      </c>
      <c r="C60" t="s">
        <v>1</v>
      </c>
      <c r="D60" t="s">
        <v>54</v>
      </c>
      <c r="E60" t="s">
        <v>680</v>
      </c>
      <c r="F60" t="s">
        <v>681</v>
      </c>
      <c r="G60">
        <v>83</v>
      </c>
      <c r="H60">
        <v>83</v>
      </c>
      <c r="I60">
        <v>83</v>
      </c>
      <c r="J60">
        <v>83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>+Tabla3[[#This Row],[V GRAVADAS]]</f>
        <v>0</v>
      </c>
      <c r="V60" t="s">
        <v>31</v>
      </c>
    </row>
    <row r="61" spans="1:22" x14ac:dyDescent="0.25">
      <c r="A61" t="s">
        <v>712</v>
      </c>
      <c r="B61" s="1" t="s">
        <v>907</v>
      </c>
      <c r="C61" t="s">
        <v>1</v>
      </c>
      <c r="D61" t="s">
        <v>54</v>
      </c>
      <c r="E61" t="s">
        <v>680</v>
      </c>
      <c r="F61" t="s">
        <v>681</v>
      </c>
      <c r="G61">
        <v>82</v>
      </c>
      <c r="H61">
        <v>82</v>
      </c>
      <c r="I61">
        <v>82</v>
      </c>
      <c r="J61">
        <v>82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+Tabla3[[#This Row],[V GRAVADAS]]</f>
        <v>0</v>
      </c>
      <c r="V61" t="s">
        <v>31</v>
      </c>
    </row>
    <row r="62" spans="1:22" x14ac:dyDescent="0.25">
      <c r="A62" t="s">
        <v>712</v>
      </c>
      <c r="B62" s="1" t="s">
        <v>907</v>
      </c>
      <c r="C62" t="s">
        <v>1</v>
      </c>
      <c r="D62" t="s">
        <v>54</v>
      </c>
      <c r="E62" t="s">
        <v>680</v>
      </c>
      <c r="F62" t="s">
        <v>681</v>
      </c>
      <c r="G62">
        <v>81</v>
      </c>
      <c r="H62">
        <v>81</v>
      </c>
      <c r="I62">
        <v>81</v>
      </c>
      <c r="J62">
        <v>81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+Tabla3[[#This Row],[V GRAVADAS]]</f>
        <v>0</v>
      </c>
      <c r="V62" t="s">
        <v>31</v>
      </c>
    </row>
    <row r="63" spans="1:22" x14ac:dyDescent="0.25">
      <c r="A63" t="s">
        <v>712</v>
      </c>
      <c r="B63" s="1" t="s">
        <v>907</v>
      </c>
      <c r="C63" t="s">
        <v>1</v>
      </c>
      <c r="D63" t="s">
        <v>54</v>
      </c>
      <c r="E63" t="s">
        <v>680</v>
      </c>
      <c r="F63" t="s">
        <v>681</v>
      </c>
      <c r="G63">
        <v>80</v>
      </c>
      <c r="H63">
        <v>80</v>
      </c>
      <c r="I63">
        <v>80</v>
      </c>
      <c r="J63">
        <v>80</v>
      </c>
      <c r="L63" s="2">
        <v>0</v>
      </c>
      <c r="M63" s="2">
        <v>0</v>
      </c>
      <c r="N63" s="2">
        <v>0</v>
      </c>
      <c r="O63" s="2">
        <v>40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+Tabla3[[#This Row],[V GRAVADAS]]</f>
        <v>40</v>
      </c>
      <c r="V63" t="s">
        <v>31</v>
      </c>
    </row>
    <row r="64" spans="1:22" x14ac:dyDescent="0.25">
      <c r="A64" t="s">
        <v>712</v>
      </c>
      <c r="B64" s="1" t="s">
        <v>907</v>
      </c>
      <c r="C64" t="s">
        <v>1</v>
      </c>
      <c r="D64" t="s">
        <v>54</v>
      </c>
      <c r="E64" t="s">
        <v>680</v>
      </c>
      <c r="F64" t="s">
        <v>681</v>
      </c>
      <c r="G64">
        <v>72</v>
      </c>
      <c r="H64">
        <v>72</v>
      </c>
      <c r="I64">
        <v>72</v>
      </c>
      <c r="J64">
        <v>72</v>
      </c>
      <c r="L64" s="2">
        <v>0</v>
      </c>
      <c r="M64" s="2">
        <v>0</v>
      </c>
      <c r="N64" s="2">
        <v>0</v>
      </c>
      <c r="O64" s="2">
        <v>2334.2800000000002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+Tabla3[[#This Row],[V GRAVADAS]]</f>
        <v>2334.2800000000002</v>
      </c>
      <c r="V64" t="s">
        <v>31</v>
      </c>
    </row>
    <row r="65" spans="1:22" x14ac:dyDescent="0.25">
      <c r="A65" t="s">
        <v>711</v>
      </c>
      <c r="B65" s="1" t="s">
        <v>856</v>
      </c>
      <c r="C65" t="s">
        <v>1</v>
      </c>
      <c r="D65" t="s">
        <v>54</v>
      </c>
      <c r="E65" t="s">
        <v>680</v>
      </c>
      <c r="F65" t="s">
        <v>681</v>
      </c>
      <c r="G65">
        <v>79</v>
      </c>
      <c r="H65">
        <v>79</v>
      </c>
      <c r="I65">
        <v>79</v>
      </c>
      <c r="J65">
        <v>79</v>
      </c>
      <c r="L65" s="2">
        <v>0</v>
      </c>
      <c r="M65" s="2">
        <v>0</v>
      </c>
      <c r="N65" s="2">
        <v>0</v>
      </c>
      <c r="O65" s="2">
        <v>379.68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>+Tabla3[[#This Row],[V GRAVADAS]]</f>
        <v>379.68</v>
      </c>
      <c r="V65" t="s">
        <v>31</v>
      </c>
    </row>
    <row r="66" spans="1:22" x14ac:dyDescent="0.25">
      <c r="A66" t="s">
        <v>711</v>
      </c>
      <c r="B66" s="1" t="s">
        <v>856</v>
      </c>
      <c r="C66" t="s">
        <v>1</v>
      </c>
      <c r="D66" t="s">
        <v>54</v>
      </c>
      <c r="E66" t="s">
        <v>680</v>
      </c>
      <c r="F66" t="s">
        <v>681</v>
      </c>
      <c r="G66">
        <v>78</v>
      </c>
      <c r="H66">
        <v>78</v>
      </c>
      <c r="I66">
        <v>78</v>
      </c>
      <c r="J66">
        <v>78</v>
      </c>
      <c r="L66" s="2">
        <v>0</v>
      </c>
      <c r="M66" s="2">
        <v>0</v>
      </c>
      <c r="N66" s="2">
        <v>0</v>
      </c>
      <c r="O66" s="2">
        <v>567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>+Tabla3[[#This Row],[V GRAVADAS]]</f>
        <v>567</v>
      </c>
      <c r="V66" t="s">
        <v>31</v>
      </c>
    </row>
    <row r="67" spans="1:22" x14ac:dyDescent="0.25">
      <c r="A67" t="s">
        <v>711</v>
      </c>
      <c r="B67" s="1" t="s">
        <v>855</v>
      </c>
      <c r="C67" t="s">
        <v>1</v>
      </c>
      <c r="D67" t="s">
        <v>54</v>
      </c>
      <c r="E67" t="s">
        <v>680</v>
      </c>
      <c r="F67" t="s">
        <v>681</v>
      </c>
      <c r="G67">
        <v>77</v>
      </c>
      <c r="H67">
        <v>77</v>
      </c>
      <c r="I67">
        <v>77</v>
      </c>
      <c r="J67">
        <v>77</v>
      </c>
      <c r="L67" s="2">
        <v>0</v>
      </c>
      <c r="M67" s="2">
        <v>0</v>
      </c>
      <c r="N67" s="2">
        <v>0</v>
      </c>
      <c r="O67" s="2">
        <v>75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>+Tabla3[[#This Row],[V GRAVADAS]]</f>
        <v>75</v>
      </c>
      <c r="V67" t="s">
        <v>31</v>
      </c>
    </row>
    <row r="68" spans="1:22" x14ac:dyDescent="0.25">
      <c r="A68" t="s">
        <v>711</v>
      </c>
      <c r="B68" s="1" t="s">
        <v>854</v>
      </c>
      <c r="C68" t="s">
        <v>1</v>
      </c>
      <c r="D68" t="s">
        <v>54</v>
      </c>
      <c r="E68" t="s">
        <v>680</v>
      </c>
      <c r="F68" t="s">
        <v>681</v>
      </c>
      <c r="G68">
        <v>76</v>
      </c>
      <c r="H68">
        <v>76</v>
      </c>
      <c r="I68">
        <v>76</v>
      </c>
      <c r="J68">
        <v>76</v>
      </c>
      <c r="L68" s="2">
        <v>0</v>
      </c>
      <c r="M68" s="2">
        <v>0</v>
      </c>
      <c r="N68" s="2">
        <v>0</v>
      </c>
      <c r="O68" s="2">
        <v>65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>+Tabla3[[#This Row],[V GRAVADAS]]</f>
        <v>65</v>
      </c>
      <c r="V68" t="s">
        <v>31</v>
      </c>
    </row>
    <row r="69" spans="1:22" x14ac:dyDescent="0.25">
      <c r="A69" t="s">
        <v>711</v>
      </c>
      <c r="B69" s="1" t="s">
        <v>854</v>
      </c>
      <c r="C69" t="s">
        <v>1</v>
      </c>
      <c r="D69" t="s">
        <v>54</v>
      </c>
      <c r="E69" t="s">
        <v>680</v>
      </c>
      <c r="F69" t="s">
        <v>681</v>
      </c>
      <c r="G69">
        <v>75</v>
      </c>
      <c r="H69">
        <v>75</v>
      </c>
      <c r="I69">
        <v>75</v>
      </c>
      <c r="J69">
        <v>75</v>
      </c>
      <c r="L69" s="2">
        <v>0</v>
      </c>
      <c r="M69" s="2">
        <v>0</v>
      </c>
      <c r="N69" s="2">
        <v>0</v>
      </c>
      <c r="O69" s="2">
        <v>231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>+Tabla3[[#This Row],[V GRAVADAS]]</f>
        <v>231</v>
      </c>
      <c r="V69" t="s">
        <v>31</v>
      </c>
    </row>
    <row r="70" spans="1:22" x14ac:dyDescent="0.25">
      <c r="A70" t="s">
        <v>711</v>
      </c>
      <c r="B70" s="1" t="s">
        <v>853</v>
      </c>
      <c r="C70" t="s">
        <v>1</v>
      </c>
      <c r="D70" t="s">
        <v>54</v>
      </c>
      <c r="E70" t="s">
        <v>680</v>
      </c>
      <c r="F70" t="s">
        <v>681</v>
      </c>
      <c r="G70">
        <v>74</v>
      </c>
      <c r="H70">
        <v>74</v>
      </c>
      <c r="I70">
        <v>74</v>
      </c>
      <c r="J70">
        <v>74</v>
      </c>
      <c r="L70" s="2">
        <v>0</v>
      </c>
      <c r="M70" s="2">
        <v>0</v>
      </c>
      <c r="N70" s="2">
        <v>0</v>
      </c>
      <c r="O70" s="2">
        <v>60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>+Tabla3[[#This Row],[V GRAVADAS]]</f>
        <v>60</v>
      </c>
      <c r="V70" t="s">
        <v>31</v>
      </c>
    </row>
    <row r="71" spans="1:22" x14ac:dyDescent="0.25">
      <c r="A71" t="s">
        <v>711</v>
      </c>
      <c r="B71" s="1" t="s">
        <v>853</v>
      </c>
      <c r="C71" t="s">
        <v>1</v>
      </c>
      <c r="D71" t="s">
        <v>54</v>
      </c>
      <c r="E71" t="s">
        <v>680</v>
      </c>
      <c r="F71" t="s">
        <v>681</v>
      </c>
      <c r="G71">
        <v>73</v>
      </c>
      <c r="H71">
        <v>73</v>
      </c>
      <c r="I71">
        <v>73</v>
      </c>
      <c r="J71">
        <v>73</v>
      </c>
      <c r="L71" s="2">
        <v>0</v>
      </c>
      <c r="M71" s="2">
        <v>0</v>
      </c>
      <c r="N71" s="2">
        <v>0</v>
      </c>
      <c r="O71" s="2">
        <v>45.15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>+Tabla3[[#This Row],[V GRAVADAS]]</f>
        <v>45.15</v>
      </c>
      <c r="V71" t="s">
        <v>31</v>
      </c>
    </row>
    <row r="72" spans="1:22" x14ac:dyDescent="0.25">
      <c r="A72" t="s">
        <v>711</v>
      </c>
      <c r="B72" s="1" t="s">
        <v>852</v>
      </c>
      <c r="C72" t="s">
        <v>1</v>
      </c>
      <c r="D72" t="s">
        <v>54</v>
      </c>
      <c r="E72" t="s">
        <v>680</v>
      </c>
      <c r="F72" t="s">
        <v>681</v>
      </c>
      <c r="G72">
        <v>71</v>
      </c>
      <c r="H72">
        <v>71</v>
      </c>
      <c r="I72">
        <v>71</v>
      </c>
      <c r="J72">
        <v>71</v>
      </c>
      <c r="L72" s="2">
        <v>0</v>
      </c>
      <c r="M72" s="2">
        <v>0</v>
      </c>
      <c r="N72" s="2">
        <v>0</v>
      </c>
      <c r="O72" s="2">
        <v>4121.3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>+Tabla3[[#This Row],[V GRAVADAS]]</f>
        <v>4121.3</v>
      </c>
      <c r="V72" t="s">
        <v>31</v>
      </c>
    </row>
    <row r="73" spans="1:22" x14ac:dyDescent="0.25">
      <c r="A73" t="s">
        <v>711</v>
      </c>
      <c r="B73" s="1" t="s">
        <v>851</v>
      </c>
      <c r="C73" t="s">
        <v>1</v>
      </c>
      <c r="D73" t="s">
        <v>54</v>
      </c>
      <c r="E73" t="s">
        <v>680</v>
      </c>
      <c r="F73" t="s">
        <v>681</v>
      </c>
      <c r="G73">
        <v>70</v>
      </c>
      <c r="H73">
        <v>70</v>
      </c>
      <c r="I73">
        <v>70</v>
      </c>
      <c r="J73">
        <v>70</v>
      </c>
      <c r="L73" s="2">
        <v>0</v>
      </c>
      <c r="M73" s="2">
        <v>0</v>
      </c>
      <c r="N73" s="2">
        <v>0</v>
      </c>
      <c r="O73" s="2">
        <v>55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>+Tabla3[[#This Row],[V GRAVADAS]]</f>
        <v>55</v>
      </c>
      <c r="V73" t="s">
        <v>31</v>
      </c>
    </row>
    <row r="74" spans="1:22" x14ac:dyDescent="0.25">
      <c r="A74" t="s">
        <v>711</v>
      </c>
      <c r="B74" s="1" t="s">
        <v>851</v>
      </c>
      <c r="C74" t="s">
        <v>1</v>
      </c>
      <c r="D74" t="s">
        <v>54</v>
      </c>
      <c r="E74" t="s">
        <v>680</v>
      </c>
      <c r="F74" t="s">
        <v>681</v>
      </c>
      <c r="G74">
        <v>69</v>
      </c>
      <c r="H74">
        <v>69</v>
      </c>
      <c r="I74">
        <v>69</v>
      </c>
      <c r="J74">
        <v>69</v>
      </c>
      <c r="L74" s="2">
        <v>0</v>
      </c>
      <c r="M74" s="2">
        <v>0</v>
      </c>
      <c r="N74" s="2">
        <v>0</v>
      </c>
      <c r="O74" s="2">
        <v>475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>+Tabla3[[#This Row],[V GRAVADAS]]</f>
        <v>475</v>
      </c>
      <c r="V74" t="s">
        <v>31</v>
      </c>
    </row>
    <row r="75" spans="1:22" x14ac:dyDescent="0.25">
      <c r="A75" t="s">
        <v>710</v>
      </c>
      <c r="B75" s="1" t="s">
        <v>827</v>
      </c>
      <c r="C75" t="s">
        <v>1</v>
      </c>
      <c r="D75" t="s">
        <v>54</v>
      </c>
      <c r="E75" t="s">
        <v>680</v>
      </c>
      <c r="F75" t="s">
        <v>681</v>
      </c>
      <c r="G75">
        <v>68</v>
      </c>
      <c r="H75">
        <v>68</v>
      </c>
      <c r="I75">
        <v>68</v>
      </c>
      <c r="J75">
        <v>68</v>
      </c>
      <c r="L75" s="2">
        <v>0</v>
      </c>
      <c r="M75" s="2">
        <v>0</v>
      </c>
      <c r="N75" s="2">
        <v>0</v>
      </c>
      <c r="O75" s="2">
        <v>63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>+Tabla3[[#This Row],[V GRAVADAS]]</f>
        <v>63</v>
      </c>
      <c r="V75" t="s">
        <v>31</v>
      </c>
    </row>
    <row r="76" spans="1:22" x14ac:dyDescent="0.25">
      <c r="A76" t="s">
        <v>710</v>
      </c>
      <c r="B76" s="1" t="s">
        <v>828</v>
      </c>
      <c r="C76" t="s">
        <v>1</v>
      </c>
      <c r="D76" t="s">
        <v>54</v>
      </c>
      <c r="E76" t="s">
        <v>680</v>
      </c>
      <c r="F76" t="s">
        <v>681</v>
      </c>
      <c r="G76">
        <v>67</v>
      </c>
      <c r="H76">
        <v>67</v>
      </c>
      <c r="I76">
        <v>67</v>
      </c>
      <c r="J76">
        <v>67</v>
      </c>
      <c r="L76" s="2">
        <v>0</v>
      </c>
      <c r="M76" s="2">
        <v>0</v>
      </c>
      <c r="N76" s="2">
        <v>0</v>
      </c>
      <c r="O76" s="2">
        <v>25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>+Tabla3[[#This Row],[V GRAVADAS]]</f>
        <v>25</v>
      </c>
      <c r="V76" t="s">
        <v>31</v>
      </c>
    </row>
    <row r="77" spans="1:22" x14ac:dyDescent="0.25">
      <c r="A77" t="s">
        <v>710</v>
      </c>
      <c r="B77" s="1" t="s">
        <v>828</v>
      </c>
      <c r="C77" t="s">
        <v>1</v>
      </c>
      <c r="D77" t="s">
        <v>54</v>
      </c>
      <c r="E77" t="s">
        <v>680</v>
      </c>
      <c r="F77" t="s">
        <v>681</v>
      </c>
      <c r="G77">
        <v>66</v>
      </c>
      <c r="H77">
        <v>66</v>
      </c>
      <c r="I77">
        <v>66</v>
      </c>
      <c r="J77">
        <v>66</v>
      </c>
      <c r="L77" s="2">
        <v>0</v>
      </c>
      <c r="M77" s="2">
        <v>0</v>
      </c>
      <c r="N77" s="2">
        <v>0</v>
      </c>
      <c r="O77" s="2">
        <v>35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>+Tabla3[[#This Row],[V GRAVADAS]]</f>
        <v>35</v>
      </c>
      <c r="V77" t="s">
        <v>31</v>
      </c>
    </row>
    <row r="78" spans="1:22" x14ac:dyDescent="0.25">
      <c r="A78" t="s">
        <v>710</v>
      </c>
      <c r="B78" s="1" t="s">
        <v>829</v>
      </c>
      <c r="C78" t="s">
        <v>1</v>
      </c>
      <c r="D78" t="s">
        <v>54</v>
      </c>
      <c r="E78" t="s">
        <v>680</v>
      </c>
      <c r="F78" t="s">
        <v>681</v>
      </c>
      <c r="G78">
        <v>65</v>
      </c>
      <c r="H78">
        <v>65</v>
      </c>
      <c r="I78">
        <v>65</v>
      </c>
      <c r="J78">
        <v>65</v>
      </c>
      <c r="L78" s="2">
        <v>0</v>
      </c>
      <c r="M78" s="2">
        <v>0</v>
      </c>
      <c r="N78" s="2">
        <v>0</v>
      </c>
      <c r="O78" s="2">
        <v>287.14999999999998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f>+Tabla3[[#This Row],[V GRAVADAS]]</f>
        <v>287.14999999999998</v>
      </c>
      <c r="V78" t="s">
        <v>31</v>
      </c>
    </row>
    <row r="79" spans="1:22" x14ac:dyDescent="0.25">
      <c r="A79" t="s">
        <v>710</v>
      </c>
      <c r="B79" s="1" t="s">
        <v>829</v>
      </c>
      <c r="C79" t="s">
        <v>1</v>
      </c>
      <c r="D79" t="s">
        <v>54</v>
      </c>
      <c r="E79" t="s">
        <v>680</v>
      </c>
      <c r="F79" t="s">
        <v>681</v>
      </c>
      <c r="G79">
        <v>64</v>
      </c>
      <c r="H79">
        <v>64</v>
      </c>
      <c r="I79">
        <v>64</v>
      </c>
      <c r="J79">
        <v>64</v>
      </c>
      <c r="L79" s="2">
        <v>0</v>
      </c>
      <c r="M79" s="2">
        <v>0</v>
      </c>
      <c r="N79" s="2">
        <v>0</v>
      </c>
      <c r="O79" s="2">
        <v>60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>+Tabla3[[#This Row],[V GRAVADAS]]</f>
        <v>60</v>
      </c>
      <c r="V79" t="s">
        <v>31</v>
      </c>
    </row>
    <row r="80" spans="1:22" x14ac:dyDescent="0.25">
      <c r="A80" t="s">
        <v>710</v>
      </c>
      <c r="B80" s="1" t="s">
        <v>830</v>
      </c>
      <c r="C80" t="s">
        <v>1</v>
      </c>
      <c r="D80" t="s">
        <v>54</v>
      </c>
      <c r="E80" t="s">
        <v>680</v>
      </c>
      <c r="F80" t="s">
        <v>681</v>
      </c>
      <c r="G80">
        <v>63</v>
      </c>
      <c r="H80">
        <v>63</v>
      </c>
      <c r="I80">
        <v>63</v>
      </c>
      <c r="J80">
        <v>63</v>
      </c>
      <c r="L80" s="2">
        <v>0</v>
      </c>
      <c r="M80" s="2">
        <v>0</v>
      </c>
      <c r="N80" s="2">
        <v>0</v>
      </c>
      <c r="O80" s="2">
        <v>65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>+Tabla3[[#This Row],[V GRAVADAS]]</f>
        <v>65</v>
      </c>
      <c r="V80" t="s">
        <v>31</v>
      </c>
    </row>
    <row r="81" spans="1:22" x14ac:dyDescent="0.25">
      <c r="A81" t="s">
        <v>710</v>
      </c>
      <c r="B81" s="1" t="s">
        <v>830</v>
      </c>
      <c r="C81" t="s">
        <v>1</v>
      </c>
      <c r="D81" t="s">
        <v>54</v>
      </c>
      <c r="E81" t="s">
        <v>680</v>
      </c>
      <c r="F81" t="s">
        <v>681</v>
      </c>
      <c r="G81">
        <v>62</v>
      </c>
      <c r="H81">
        <v>62</v>
      </c>
      <c r="I81">
        <v>62</v>
      </c>
      <c r="J81">
        <v>62</v>
      </c>
      <c r="L81" s="2">
        <v>0</v>
      </c>
      <c r="M81" s="2">
        <v>0</v>
      </c>
      <c r="N81" s="2">
        <v>0</v>
      </c>
      <c r="O81" s="2">
        <v>296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>+Tabla3[[#This Row],[V GRAVADAS]]</f>
        <v>296</v>
      </c>
      <c r="V81" t="s">
        <v>31</v>
      </c>
    </row>
    <row r="82" spans="1:22" x14ac:dyDescent="0.25">
      <c r="A82" t="s">
        <v>710</v>
      </c>
      <c r="B82" s="1" t="s">
        <v>831</v>
      </c>
      <c r="C82" t="s">
        <v>1</v>
      </c>
      <c r="D82" t="s">
        <v>54</v>
      </c>
      <c r="E82" t="s">
        <v>680</v>
      </c>
      <c r="F82" t="s">
        <v>681</v>
      </c>
      <c r="G82">
        <v>61</v>
      </c>
      <c r="H82">
        <v>61</v>
      </c>
      <c r="I82">
        <v>61</v>
      </c>
      <c r="J82">
        <v>61</v>
      </c>
      <c r="L82" s="2">
        <v>0</v>
      </c>
      <c r="M82" s="2">
        <v>0</v>
      </c>
      <c r="N82" s="2">
        <v>0</v>
      </c>
      <c r="O82" s="2">
        <v>255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f>+Tabla3[[#This Row],[V GRAVADAS]]</f>
        <v>255</v>
      </c>
      <c r="V82" t="s">
        <v>31</v>
      </c>
    </row>
    <row r="83" spans="1:22" x14ac:dyDescent="0.25">
      <c r="A83" t="s">
        <v>710</v>
      </c>
      <c r="B83" s="1" t="s">
        <v>831</v>
      </c>
      <c r="C83" t="s">
        <v>1</v>
      </c>
      <c r="D83" t="s">
        <v>54</v>
      </c>
      <c r="E83" t="s">
        <v>680</v>
      </c>
      <c r="F83" t="s">
        <v>681</v>
      </c>
      <c r="G83">
        <v>60</v>
      </c>
      <c r="H83">
        <v>60</v>
      </c>
      <c r="I83">
        <v>60</v>
      </c>
      <c r="J83">
        <v>60</v>
      </c>
      <c r="L83" s="2">
        <v>0</v>
      </c>
      <c r="M83" s="2">
        <v>0</v>
      </c>
      <c r="N83" s="2">
        <v>0</v>
      </c>
      <c r="O83" s="2">
        <v>92.5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>+Tabla3[[#This Row],[V GRAVADAS]]</f>
        <v>92.5</v>
      </c>
      <c r="V83" t="s">
        <v>31</v>
      </c>
    </row>
    <row r="84" spans="1:22" x14ac:dyDescent="0.25">
      <c r="A84" t="s">
        <v>710</v>
      </c>
      <c r="B84" s="1" t="s">
        <v>832</v>
      </c>
      <c r="C84" t="s">
        <v>1</v>
      </c>
      <c r="D84" t="s">
        <v>54</v>
      </c>
      <c r="E84" t="s">
        <v>680</v>
      </c>
      <c r="F84" t="s">
        <v>681</v>
      </c>
      <c r="G84">
        <v>59</v>
      </c>
      <c r="H84">
        <v>59</v>
      </c>
      <c r="I84">
        <v>59</v>
      </c>
      <c r="J84">
        <v>59</v>
      </c>
      <c r="L84" s="2">
        <v>0</v>
      </c>
      <c r="M84" s="2">
        <v>0</v>
      </c>
      <c r="N84" s="2">
        <v>0</v>
      </c>
      <c r="O84" s="2">
        <v>50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f>+Tabla3[[#This Row],[V GRAVADAS]]</f>
        <v>50</v>
      </c>
      <c r="V84" t="s">
        <v>31</v>
      </c>
    </row>
    <row r="85" spans="1:22" x14ac:dyDescent="0.25">
      <c r="A85" t="s">
        <v>710</v>
      </c>
      <c r="B85" s="1" t="s">
        <v>832</v>
      </c>
      <c r="C85" t="s">
        <v>1</v>
      </c>
      <c r="D85" t="s">
        <v>54</v>
      </c>
      <c r="E85" t="s">
        <v>680</v>
      </c>
      <c r="F85" t="s">
        <v>681</v>
      </c>
      <c r="G85">
        <v>58</v>
      </c>
      <c r="H85">
        <v>58</v>
      </c>
      <c r="I85">
        <v>58</v>
      </c>
      <c r="J85">
        <v>58</v>
      </c>
      <c r="L85" s="2">
        <v>0</v>
      </c>
      <c r="M85" s="2">
        <v>0</v>
      </c>
      <c r="N85" s="2">
        <v>0</v>
      </c>
      <c r="O85" s="2">
        <v>28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>+Tabla3[[#This Row],[V GRAVADAS]]</f>
        <v>28</v>
      </c>
      <c r="V85" t="s">
        <v>31</v>
      </c>
    </row>
    <row r="86" spans="1:22" x14ac:dyDescent="0.25">
      <c r="A86" t="s">
        <v>709</v>
      </c>
      <c r="B86" s="1" t="s">
        <v>800</v>
      </c>
      <c r="C86" t="s">
        <v>1</v>
      </c>
      <c r="D86" t="s">
        <v>54</v>
      </c>
      <c r="E86" t="s">
        <v>680</v>
      </c>
      <c r="F86" t="s">
        <v>681</v>
      </c>
      <c r="G86">
        <v>57</v>
      </c>
      <c r="H86">
        <v>57</v>
      </c>
      <c r="I86">
        <v>57</v>
      </c>
      <c r="J86">
        <v>57</v>
      </c>
      <c r="L86" s="2">
        <v>0</v>
      </c>
      <c r="M86" s="2">
        <v>0</v>
      </c>
      <c r="N86" s="2">
        <v>0</v>
      </c>
      <c r="O86" s="2">
        <v>13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f>+Tabla3[[#This Row],[V GRAVADAS]]</f>
        <v>13</v>
      </c>
      <c r="V86" t="s">
        <v>31</v>
      </c>
    </row>
    <row r="87" spans="1:22" x14ac:dyDescent="0.25">
      <c r="A87" t="s">
        <v>709</v>
      </c>
      <c r="B87" s="1" t="s">
        <v>799</v>
      </c>
      <c r="C87" t="s">
        <v>1</v>
      </c>
      <c r="D87" t="s">
        <v>54</v>
      </c>
      <c r="E87" t="s">
        <v>680</v>
      </c>
      <c r="F87" t="s">
        <v>681</v>
      </c>
      <c r="G87">
        <v>56</v>
      </c>
      <c r="H87">
        <v>56</v>
      </c>
      <c r="I87">
        <v>56</v>
      </c>
      <c r="J87">
        <v>56</v>
      </c>
      <c r="L87" s="2">
        <v>0</v>
      </c>
      <c r="M87" s="2">
        <v>0</v>
      </c>
      <c r="N87" s="2">
        <v>0</v>
      </c>
      <c r="O87" s="2">
        <v>178.54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178.54</v>
      </c>
      <c r="V87" t="s">
        <v>31</v>
      </c>
    </row>
    <row r="88" spans="1:22" x14ac:dyDescent="0.25">
      <c r="A88" t="s">
        <v>709</v>
      </c>
      <c r="B88" s="1" t="s">
        <v>799</v>
      </c>
      <c r="C88" t="s">
        <v>1</v>
      </c>
      <c r="D88" t="s">
        <v>54</v>
      </c>
      <c r="E88" t="s">
        <v>680</v>
      </c>
      <c r="F88" t="s">
        <v>681</v>
      </c>
      <c r="G88">
        <v>55</v>
      </c>
      <c r="H88">
        <v>55</v>
      </c>
      <c r="I88">
        <v>55</v>
      </c>
      <c r="J88">
        <v>55</v>
      </c>
      <c r="L88" s="2">
        <v>0</v>
      </c>
      <c r="M88" s="2">
        <v>0</v>
      </c>
      <c r="N88" s="2">
        <v>0</v>
      </c>
      <c r="O88" s="2">
        <v>382.9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382.9</v>
      </c>
      <c r="V88" t="s">
        <v>31</v>
      </c>
    </row>
    <row r="89" spans="1:22" x14ac:dyDescent="0.25">
      <c r="A89" t="s">
        <v>709</v>
      </c>
      <c r="B89" s="1" t="s">
        <v>798</v>
      </c>
      <c r="C89" t="s">
        <v>1</v>
      </c>
      <c r="D89" t="s">
        <v>54</v>
      </c>
      <c r="E89" t="s">
        <v>680</v>
      </c>
      <c r="F89" t="s">
        <v>681</v>
      </c>
      <c r="G89">
        <v>54</v>
      </c>
      <c r="H89">
        <v>54</v>
      </c>
      <c r="I89">
        <v>54</v>
      </c>
      <c r="J89">
        <v>54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t="s">
        <v>31</v>
      </c>
    </row>
    <row r="90" spans="1:22" x14ac:dyDescent="0.25">
      <c r="A90" t="s">
        <v>709</v>
      </c>
      <c r="B90" s="1" t="s">
        <v>798</v>
      </c>
      <c r="C90" t="s">
        <v>1</v>
      </c>
      <c r="D90" t="s">
        <v>54</v>
      </c>
      <c r="E90" t="s">
        <v>680</v>
      </c>
      <c r="F90" t="s">
        <v>681</v>
      </c>
      <c r="G90">
        <v>53</v>
      </c>
      <c r="H90">
        <v>53</v>
      </c>
      <c r="I90">
        <v>53</v>
      </c>
      <c r="J90">
        <v>53</v>
      </c>
      <c r="L90" s="2">
        <v>0</v>
      </c>
      <c r="M90" s="2">
        <v>0</v>
      </c>
      <c r="N90" s="2">
        <v>0</v>
      </c>
      <c r="O90" s="2">
        <v>90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90</v>
      </c>
      <c r="V90" t="s">
        <v>31</v>
      </c>
    </row>
    <row r="91" spans="1:22" x14ac:dyDescent="0.25">
      <c r="A91" t="s">
        <v>709</v>
      </c>
      <c r="B91" s="1" t="s">
        <v>798</v>
      </c>
      <c r="C91" t="s">
        <v>1</v>
      </c>
      <c r="D91" t="s">
        <v>54</v>
      </c>
      <c r="E91" t="s">
        <v>680</v>
      </c>
      <c r="F91" t="s">
        <v>681</v>
      </c>
      <c r="G91">
        <v>52</v>
      </c>
      <c r="H91">
        <v>52</v>
      </c>
      <c r="I91">
        <v>52</v>
      </c>
      <c r="J91">
        <v>52</v>
      </c>
      <c r="L91" s="2">
        <v>0</v>
      </c>
      <c r="M91" s="2">
        <v>0</v>
      </c>
      <c r="N91" s="2">
        <v>0</v>
      </c>
      <c r="O91" s="2">
        <v>385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385</v>
      </c>
      <c r="V91" t="s">
        <v>31</v>
      </c>
    </row>
    <row r="92" spans="1:22" x14ac:dyDescent="0.25">
      <c r="A92" t="s">
        <v>709</v>
      </c>
      <c r="B92" s="1" t="s">
        <v>797</v>
      </c>
      <c r="C92" t="s">
        <v>1</v>
      </c>
      <c r="D92" t="s">
        <v>54</v>
      </c>
      <c r="E92" t="s">
        <v>680</v>
      </c>
      <c r="F92" t="s">
        <v>681</v>
      </c>
      <c r="G92">
        <v>51</v>
      </c>
      <c r="H92">
        <v>51</v>
      </c>
      <c r="I92">
        <v>51</v>
      </c>
      <c r="J92">
        <v>51</v>
      </c>
      <c r="L92" s="2">
        <v>0</v>
      </c>
      <c r="M92" s="2">
        <v>0</v>
      </c>
      <c r="N92" s="2">
        <v>0</v>
      </c>
      <c r="O92" s="2">
        <v>79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79</v>
      </c>
      <c r="V92" t="s">
        <v>31</v>
      </c>
    </row>
    <row r="93" spans="1:22" x14ac:dyDescent="0.25">
      <c r="A93" t="s">
        <v>709</v>
      </c>
      <c r="B93" s="1" t="s">
        <v>796</v>
      </c>
      <c r="C93" t="s">
        <v>1</v>
      </c>
      <c r="D93" t="s">
        <v>54</v>
      </c>
      <c r="E93" t="s">
        <v>680</v>
      </c>
      <c r="F93" t="s">
        <v>681</v>
      </c>
      <c r="G93">
        <v>50</v>
      </c>
      <c r="H93">
        <v>50</v>
      </c>
      <c r="I93">
        <v>50</v>
      </c>
      <c r="J93">
        <v>50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t="s">
        <v>31</v>
      </c>
    </row>
    <row r="94" spans="1:22" x14ac:dyDescent="0.25">
      <c r="A94" t="s">
        <v>709</v>
      </c>
      <c r="B94" s="1" t="s">
        <v>796</v>
      </c>
      <c r="C94" t="s">
        <v>1</v>
      </c>
      <c r="D94" t="s">
        <v>54</v>
      </c>
      <c r="E94" t="s">
        <v>680</v>
      </c>
      <c r="F94" t="s">
        <v>681</v>
      </c>
      <c r="G94">
        <v>49</v>
      </c>
      <c r="H94">
        <v>49</v>
      </c>
      <c r="I94">
        <v>49</v>
      </c>
      <c r="J94">
        <v>49</v>
      </c>
      <c r="L94" s="2">
        <v>0</v>
      </c>
      <c r="M94" s="2">
        <v>0</v>
      </c>
      <c r="N94" s="2">
        <v>0</v>
      </c>
      <c r="O94" s="2">
        <v>16.7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16.7</v>
      </c>
      <c r="V94" t="s">
        <v>31</v>
      </c>
    </row>
    <row r="95" spans="1:22" x14ac:dyDescent="0.25">
      <c r="A95" t="s">
        <v>708</v>
      </c>
      <c r="B95" s="1" t="s">
        <v>779</v>
      </c>
      <c r="C95" t="s">
        <v>1</v>
      </c>
      <c r="D95" t="s">
        <v>54</v>
      </c>
      <c r="E95" t="s">
        <v>680</v>
      </c>
      <c r="F95" t="s">
        <v>681</v>
      </c>
      <c r="G95">
        <v>48</v>
      </c>
      <c r="H95">
        <v>48</v>
      </c>
      <c r="I95">
        <v>48</v>
      </c>
      <c r="J95">
        <v>48</v>
      </c>
      <c r="L95" s="2">
        <v>0</v>
      </c>
      <c r="M95" s="2">
        <v>0</v>
      </c>
      <c r="N95" s="2">
        <v>0</v>
      </c>
      <c r="O95" s="2">
        <v>70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70</v>
      </c>
      <c r="V95" t="s">
        <v>31</v>
      </c>
    </row>
    <row r="96" spans="1:22" x14ac:dyDescent="0.25">
      <c r="A96" t="s">
        <v>708</v>
      </c>
      <c r="B96" s="1" t="s">
        <v>778</v>
      </c>
      <c r="C96" t="s">
        <v>1</v>
      </c>
      <c r="D96" t="s">
        <v>54</v>
      </c>
      <c r="E96" t="s">
        <v>680</v>
      </c>
      <c r="F96" t="s">
        <v>681</v>
      </c>
      <c r="G96">
        <v>47</v>
      </c>
      <c r="H96">
        <v>47</v>
      </c>
      <c r="I96">
        <v>47</v>
      </c>
      <c r="J96">
        <v>47</v>
      </c>
      <c r="L96" s="2">
        <v>0</v>
      </c>
      <c r="M96" s="2">
        <v>0</v>
      </c>
      <c r="N96" s="2">
        <v>0</v>
      </c>
      <c r="O96" s="2">
        <v>44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44</v>
      </c>
      <c r="V96" t="s">
        <v>31</v>
      </c>
    </row>
    <row r="97" spans="1:22" x14ac:dyDescent="0.25">
      <c r="A97" t="s">
        <v>708</v>
      </c>
      <c r="B97" s="1" t="s">
        <v>777</v>
      </c>
      <c r="C97" t="s">
        <v>1</v>
      </c>
      <c r="D97" t="s">
        <v>54</v>
      </c>
      <c r="E97" t="s">
        <v>680</v>
      </c>
      <c r="F97" t="s">
        <v>681</v>
      </c>
      <c r="G97">
        <v>46</v>
      </c>
      <c r="H97">
        <v>46</v>
      </c>
      <c r="I97">
        <v>46</v>
      </c>
      <c r="J97">
        <v>46</v>
      </c>
      <c r="L97" s="2">
        <v>0</v>
      </c>
      <c r="M97" s="2">
        <v>0</v>
      </c>
      <c r="N97" s="2">
        <v>0</v>
      </c>
      <c r="O97" s="2">
        <v>76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76</v>
      </c>
      <c r="V97" t="s">
        <v>31</v>
      </c>
    </row>
    <row r="98" spans="1:22" x14ac:dyDescent="0.25">
      <c r="A98" t="s">
        <v>708</v>
      </c>
      <c r="B98" s="1" t="s">
        <v>776</v>
      </c>
      <c r="C98" t="s">
        <v>1</v>
      </c>
      <c r="D98" t="s">
        <v>54</v>
      </c>
      <c r="E98" t="s">
        <v>680</v>
      </c>
      <c r="F98" t="s">
        <v>681</v>
      </c>
      <c r="G98">
        <v>45</v>
      </c>
      <c r="H98">
        <v>45</v>
      </c>
      <c r="I98">
        <v>45</v>
      </c>
      <c r="J98">
        <v>45</v>
      </c>
      <c r="L98" s="2">
        <v>0</v>
      </c>
      <c r="M98" s="2">
        <v>0</v>
      </c>
      <c r="N98" s="2">
        <v>0</v>
      </c>
      <c r="O98" s="2">
        <v>48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48</v>
      </c>
      <c r="V98" t="s">
        <v>31</v>
      </c>
    </row>
    <row r="99" spans="1:22" x14ac:dyDescent="0.25">
      <c r="A99" t="s">
        <v>708</v>
      </c>
      <c r="B99" s="1" t="s">
        <v>775</v>
      </c>
      <c r="C99" t="s">
        <v>1</v>
      </c>
      <c r="D99" t="s">
        <v>54</v>
      </c>
      <c r="E99" t="s">
        <v>680</v>
      </c>
      <c r="F99" t="s">
        <v>681</v>
      </c>
      <c r="G99">
        <v>44</v>
      </c>
      <c r="H99">
        <v>44</v>
      </c>
      <c r="I99">
        <v>44</v>
      </c>
      <c r="J99">
        <v>44</v>
      </c>
      <c r="L99" s="2">
        <v>0</v>
      </c>
      <c r="M99" s="2">
        <v>0</v>
      </c>
      <c r="N99" s="2">
        <v>0</v>
      </c>
      <c r="O99" s="2">
        <v>610.08000000000004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610.08000000000004</v>
      </c>
      <c r="V99" t="s">
        <v>31</v>
      </c>
    </row>
    <row r="100" spans="1:22" x14ac:dyDescent="0.25">
      <c r="A100" t="s">
        <v>708</v>
      </c>
      <c r="B100" s="1" t="s">
        <v>775</v>
      </c>
      <c r="C100" t="s">
        <v>1</v>
      </c>
      <c r="D100" t="s">
        <v>54</v>
      </c>
      <c r="E100" t="s">
        <v>680</v>
      </c>
      <c r="F100" t="s">
        <v>681</v>
      </c>
      <c r="G100">
        <v>43</v>
      </c>
      <c r="H100">
        <v>43</v>
      </c>
      <c r="I100">
        <v>43</v>
      </c>
      <c r="J100">
        <v>43</v>
      </c>
      <c r="L100" s="2">
        <v>0</v>
      </c>
      <c r="M100" s="2">
        <v>0</v>
      </c>
      <c r="N100" s="2">
        <v>0</v>
      </c>
      <c r="O100" s="2">
        <v>2516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2516</v>
      </c>
      <c r="V100" t="s">
        <v>31</v>
      </c>
    </row>
    <row r="101" spans="1:22" x14ac:dyDescent="0.25">
      <c r="A101" t="s">
        <v>707</v>
      </c>
      <c r="B101" s="1" t="s">
        <v>748</v>
      </c>
      <c r="C101" t="s">
        <v>1</v>
      </c>
      <c r="D101" t="s">
        <v>54</v>
      </c>
      <c r="E101" t="s">
        <v>680</v>
      </c>
      <c r="F101" t="s">
        <v>681</v>
      </c>
      <c r="G101">
        <v>42</v>
      </c>
      <c r="H101">
        <v>42</v>
      </c>
      <c r="I101">
        <v>42</v>
      </c>
      <c r="J101">
        <v>42</v>
      </c>
      <c r="L101" s="2">
        <v>0</v>
      </c>
      <c r="M101" s="2">
        <v>0</v>
      </c>
      <c r="N101" s="2">
        <v>0</v>
      </c>
      <c r="O101" s="2">
        <v>366.57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366.57</v>
      </c>
      <c r="V101" t="s">
        <v>31</v>
      </c>
    </row>
    <row r="102" spans="1:22" x14ac:dyDescent="0.25">
      <c r="A102" t="s">
        <v>707</v>
      </c>
      <c r="B102" s="1" t="s">
        <v>748</v>
      </c>
      <c r="C102" t="s">
        <v>1</v>
      </c>
      <c r="D102" t="s">
        <v>54</v>
      </c>
      <c r="E102" t="s">
        <v>680</v>
      </c>
      <c r="F102" t="s">
        <v>681</v>
      </c>
      <c r="G102">
        <v>41</v>
      </c>
      <c r="H102">
        <v>41</v>
      </c>
      <c r="I102">
        <v>41</v>
      </c>
      <c r="J102">
        <v>41</v>
      </c>
      <c r="L102" s="2">
        <v>0</v>
      </c>
      <c r="M102" s="2">
        <v>0</v>
      </c>
      <c r="N102" s="2">
        <v>0</v>
      </c>
      <c r="O102" s="2">
        <v>382.8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382.8</v>
      </c>
      <c r="V102" t="s">
        <v>31</v>
      </c>
    </row>
    <row r="103" spans="1:22" x14ac:dyDescent="0.25">
      <c r="A103" t="s">
        <v>707</v>
      </c>
      <c r="B103" s="1" t="s">
        <v>748</v>
      </c>
      <c r="C103" t="s">
        <v>1</v>
      </c>
      <c r="D103" t="s">
        <v>54</v>
      </c>
      <c r="E103" t="s">
        <v>680</v>
      </c>
      <c r="F103" t="s">
        <v>681</v>
      </c>
      <c r="G103">
        <v>40</v>
      </c>
      <c r="H103">
        <v>40</v>
      </c>
      <c r="I103">
        <v>40</v>
      </c>
      <c r="J103">
        <v>40</v>
      </c>
      <c r="L103" s="2">
        <v>0</v>
      </c>
      <c r="M103" s="2">
        <v>0</v>
      </c>
      <c r="N103" s="2">
        <v>0</v>
      </c>
      <c r="O103" s="2">
        <v>215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215</v>
      </c>
      <c r="V103" t="s">
        <v>31</v>
      </c>
    </row>
    <row r="104" spans="1:22" x14ac:dyDescent="0.25">
      <c r="A104" t="s">
        <v>707</v>
      </c>
      <c r="B104" s="1" t="s">
        <v>748</v>
      </c>
      <c r="C104" t="s">
        <v>1</v>
      </c>
      <c r="D104" t="s">
        <v>54</v>
      </c>
      <c r="E104" t="s">
        <v>680</v>
      </c>
      <c r="F104" t="s">
        <v>681</v>
      </c>
      <c r="G104">
        <v>39</v>
      </c>
      <c r="H104">
        <v>39</v>
      </c>
      <c r="I104">
        <v>39</v>
      </c>
      <c r="J104">
        <v>39</v>
      </c>
      <c r="L104" s="2">
        <v>0</v>
      </c>
      <c r="M104" s="2">
        <v>0</v>
      </c>
      <c r="N104" s="2">
        <v>0</v>
      </c>
      <c r="O104" s="2">
        <v>495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495</v>
      </c>
      <c r="V104" t="s">
        <v>31</v>
      </c>
    </row>
    <row r="105" spans="1:22" x14ac:dyDescent="0.25">
      <c r="A105" t="s">
        <v>707</v>
      </c>
      <c r="B105" s="1" t="s">
        <v>747</v>
      </c>
      <c r="C105" t="s">
        <v>1</v>
      </c>
      <c r="D105" t="s">
        <v>54</v>
      </c>
      <c r="E105" t="s">
        <v>680</v>
      </c>
      <c r="F105" t="s">
        <v>681</v>
      </c>
      <c r="G105">
        <v>38</v>
      </c>
      <c r="H105">
        <v>38</v>
      </c>
      <c r="I105">
        <v>38</v>
      </c>
      <c r="J105">
        <v>38</v>
      </c>
      <c r="L105" s="2">
        <v>0</v>
      </c>
      <c r="M105" s="2">
        <v>0</v>
      </c>
      <c r="N105" s="2">
        <v>0</v>
      </c>
      <c r="O105" s="2">
        <v>45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45</v>
      </c>
      <c r="V105" t="s">
        <v>31</v>
      </c>
    </row>
    <row r="106" spans="1:22" x14ac:dyDescent="0.25">
      <c r="A106" t="s">
        <v>707</v>
      </c>
      <c r="B106" s="1" t="s">
        <v>746</v>
      </c>
      <c r="C106" t="s">
        <v>1</v>
      </c>
      <c r="D106" t="s">
        <v>54</v>
      </c>
      <c r="E106" t="s">
        <v>680</v>
      </c>
      <c r="F106" t="s">
        <v>681</v>
      </c>
      <c r="G106">
        <v>37</v>
      </c>
      <c r="H106">
        <v>37</v>
      </c>
      <c r="I106">
        <v>37</v>
      </c>
      <c r="J106">
        <v>37</v>
      </c>
      <c r="L106" s="2">
        <v>0</v>
      </c>
      <c r="M106" s="2">
        <v>0</v>
      </c>
      <c r="N106" s="2">
        <v>0</v>
      </c>
      <c r="O106" s="2">
        <v>55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55</v>
      </c>
      <c r="V106" t="s">
        <v>31</v>
      </c>
    </row>
    <row r="107" spans="1:22" x14ac:dyDescent="0.25">
      <c r="A107" t="s">
        <v>707</v>
      </c>
      <c r="B107" s="1" t="s">
        <v>746</v>
      </c>
      <c r="C107" t="s">
        <v>1</v>
      </c>
      <c r="D107" t="s">
        <v>54</v>
      </c>
      <c r="E107" t="s">
        <v>680</v>
      </c>
      <c r="F107" t="s">
        <v>681</v>
      </c>
      <c r="G107">
        <v>36</v>
      </c>
      <c r="H107">
        <v>36</v>
      </c>
      <c r="I107">
        <v>36</v>
      </c>
      <c r="J107">
        <v>36</v>
      </c>
      <c r="L107" s="2">
        <v>0</v>
      </c>
      <c r="M107" s="2">
        <v>0</v>
      </c>
      <c r="N107" s="2">
        <v>0</v>
      </c>
      <c r="O107" s="2">
        <v>90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90</v>
      </c>
      <c r="V107" t="s">
        <v>31</v>
      </c>
    </row>
    <row r="108" spans="1:22" x14ac:dyDescent="0.25">
      <c r="A108" t="s">
        <v>707</v>
      </c>
      <c r="B108" s="1" t="s">
        <v>746</v>
      </c>
      <c r="C108" t="s">
        <v>1</v>
      </c>
      <c r="D108" t="s">
        <v>54</v>
      </c>
      <c r="E108" t="s">
        <v>680</v>
      </c>
      <c r="F108" t="s">
        <v>681</v>
      </c>
      <c r="G108">
        <v>35</v>
      </c>
      <c r="H108">
        <v>35</v>
      </c>
      <c r="I108">
        <v>35</v>
      </c>
      <c r="J108">
        <v>35</v>
      </c>
      <c r="L108" s="2">
        <v>0</v>
      </c>
      <c r="M108" s="2">
        <v>0</v>
      </c>
      <c r="N108" s="2">
        <v>0</v>
      </c>
      <c r="O108" s="2">
        <v>375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375</v>
      </c>
      <c r="V108" t="s">
        <v>31</v>
      </c>
    </row>
    <row r="109" spans="1:22" x14ac:dyDescent="0.25">
      <c r="A109" t="s">
        <v>707</v>
      </c>
      <c r="B109" s="1" t="s">
        <v>745</v>
      </c>
      <c r="C109" t="s">
        <v>1</v>
      </c>
      <c r="D109" t="s">
        <v>54</v>
      </c>
      <c r="E109" t="s">
        <v>680</v>
      </c>
      <c r="F109" t="s">
        <v>681</v>
      </c>
      <c r="G109">
        <v>34</v>
      </c>
      <c r="H109">
        <v>34</v>
      </c>
      <c r="I109">
        <v>34</v>
      </c>
      <c r="J109">
        <v>34</v>
      </c>
      <c r="L109" s="2">
        <v>0</v>
      </c>
      <c r="M109" s="2">
        <v>0</v>
      </c>
      <c r="N109" s="2">
        <v>0</v>
      </c>
      <c r="O109" s="2">
        <v>20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20</v>
      </c>
      <c r="V109" t="s">
        <v>31</v>
      </c>
    </row>
    <row r="110" spans="1:22" x14ac:dyDescent="0.25">
      <c r="A110" t="s">
        <v>707</v>
      </c>
      <c r="B110" s="1" t="s">
        <v>744</v>
      </c>
      <c r="C110" t="s">
        <v>1</v>
      </c>
      <c r="D110" t="s">
        <v>54</v>
      </c>
      <c r="E110" t="s">
        <v>680</v>
      </c>
      <c r="F110" t="s">
        <v>681</v>
      </c>
      <c r="G110">
        <v>33</v>
      </c>
      <c r="H110">
        <v>33</v>
      </c>
      <c r="I110">
        <v>33</v>
      </c>
      <c r="J110">
        <v>33</v>
      </c>
      <c r="L110" s="2">
        <v>0</v>
      </c>
      <c r="M110" s="2">
        <v>0</v>
      </c>
      <c r="N110" s="2">
        <v>0</v>
      </c>
      <c r="O110" s="2">
        <v>56.5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56.5</v>
      </c>
      <c r="V110" t="s">
        <v>31</v>
      </c>
    </row>
    <row r="111" spans="1:22" x14ac:dyDescent="0.25">
      <c r="A111" t="s">
        <v>707</v>
      </c>
      <c r="B111" s="1" t="s">
        <v>744</v>
      </c>
      <c r="C111" t="s">
        <v>1</v>
      </c>
      <c r="D111" t="s">
        <v>54</v>
      </c>
      <c r="E111" t="s">
        <v>680</v>
      </c>
      <c r="F111" t="s">
        <v>681</v>
      </c>
      <c r="G111">
        <v>32</v>
      </c>
      <c r="H111">
        <v>32</v>
      </c>
      <c r="I111">
        <v>32</v>
      </c>
      <c r="J111">
        <v>32</v>
      </c>
      <c r="L111" s="2">
        <v>0</v>
      </c>
      <c r="M111" s="2">
        <v>0</v>
      </c>
      <c r="N111" s="2">
        <v>0</v>
      </c>
      <c r="O111" s="2">
        <v>293.5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293.5</v>
      </c>
      <c r="V111" t="s">
        <v>31</v>
      </c>
    </row>
    <row r="112" spans="1:22" x14ac:dyDescent="0.25">
      <c r="A112" t="s">
        <v>707</v>
      </c>
      <c r="B112" s="1" t="s">
        <v>744</v>
      </c>
      <c r="C112" t="s">
        <v>1</v>
      </c>
      <c r="D112" t="s">
        <v>54</v>
      </c>
      <c r="E112" t="s">
        <v>680</v>
      </c>
      <c r="F112" t="s">
        <v>681</v>
      </c>
      <c r="G112">
        <v>31</v>
      </c>
      <c r="H112">
        <v>31</v>
      </c>
      <c r="I112">
        <v>31</v>
      </c>
      <c r="J112">
        <v>31</v>
      </c>
      <c r="L112" s="2">
        <v>0</v>
      </c>
      <c r="M112" s="2">
        <v>0</v>
      </c>
      <c r="N112" s="2">
        <v>0</v>
      </c>
      <c r="O112" s="2">
        <v>104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104</v>
      </c>
      <c r="V112" t="s">
        <v>31</v>
      </c>
    </row>
    <row r="113" spans="1:22" x14ac:dyDescent="0.25">
      <c r="A113" t="s">
        <v>707</v>
      </c>
      <c r="B113" s="1" t="s">
        <v>744</v>
      </c>
      <c r="C113" t="s">
        <v>1</v>
      </c>
      <c r="D113" t="s">
        <v>54</v>
      </c>
      <c r="E113" t="s">
        <v>680</v>
      </c>
      <c r="F113" t="s">
        <v>681</v>
      </c>
      <c r="G113">
        <v>30</v>
      </c>
      <c r="H113">
        <v>30</v>
      </c>
      <c r="I113">
        <v>30</v>
      </c>
      <c r="J113">
        <v>30</v>
      </c>
      <c r="L113" s="2">
        <v>0</v>
      </c>
      <c r="M113" s="2">
        <v>0</v>
      </c>
      <c r="N113" s="2">
        <v>0</v>
      </c>
      <c r="O113" s="2">
        <v>309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309</v>
      </c>
      <c r="V113" t="s">
        <v>31</v>
      </c>
    </row>
    <row r="114" spans="1:22" x14ac:dyDescent="0.25">
      <c r="A114" t="s">
        <v>707</v>
      </c>
      <c r="B114" s="1" t="s">
        <v>744</v>
      </c>
      <c r="C114" t="s">
        <v>1</v>
      </c>
      <c r="D114" t="s">
        <v>54</v>
      </c>
      <c r="E114" t="s">
        <v>680</v>
      </c>
      <c r="F114" t="s">
        <v>681</v>
      </c>
      <c r="G114">
        <v>29</v>
      </c>
      <c r="H114">
        <v>29</v>
      </c>
      <c r="I114">
        <v>29</v>
      </c>
      <c r="J114">
        <v>29</v>
      </c>
      <c r="L114" s="2">
        <v>0</v>
      </c>
      <c r="M114" s="2">
        <v>0</v>
      </c>
      <c r="N114" s="2">
        <v>0</v>
      </c>
      <c r="O114" s="2">
        <v>125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125</v>
      </c>
      <c r="V114" t="s">
        <v>31</v>
      </c>
    </row>
    <row r="115" spans="1:22" x14ac:dyDescent="0.25">
      <c r="A115" t="s">
        <v>707</v>
      </c>
      <c r="B115" s="1" t="s">
        <v>743</v>
      </c>
      <c r="C115" t="s">
        <v>1</v>
      </c>
      <c r="D115" t="s">
        <v>54</v>
      </c>
      <c r="E115" t="s">
        <v>680</v>
      </c>
      <c r="F115" t="s">
        <v>681</v>
      </c>
      <c r="G115">
        <v>28</v>
      </c>
      <c r="H115">
        <v>28</v>
      </c>
      <c r="I115">
        <v>28</v>
      </c>
      <c r="J115">
        <v>28</v>
      </c>
      <c r="L115" s="2">
        <v>0</v>
      </c>
      <c r="M115" s="2">
        <v>0</v>
      </c>
      <c r="N115" s="2">
        <v>0</v>
      </c>
      <c r="O115" s="2">
        <v>124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124</v>
      </c>
      <c r="V115" t="s">
        <v>31</v>
      </c>
    </row>
    <row r="116" spans="1:22" x14ac:dyDescent="0.25">
      <c r="A116" t="s">
        <v>707</v>
      </c>
      <c r="B116" s="1" t="s">
        <v>743</v>
      </c>
      <c r="C116" t="s">
        <v>1</v>
      </c>
      <c r="D116" t="s">
        <v>54</v>
      </c>
      <c r="E116" t="s">
        <v>680</v>
      </c>
      <c r="F116" t="s">
        <v>681</v>
      </c>
      <c r="G116">
        <v>27</v>
      </c>
      <c r="H116">
        <v>27</v>
      </c>
      <c r="I116">
        <v>27</v>
      </c>
      <c r="J116">
        <v>27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t="s">
        <v>31</v>
      </c>
    </row>
    <row r="117" spans="1:22" x14ac:dyDescent="0.25">
      <c r="A117" t="s">
        <v>707</v>
      </c>
      <c r="B117" s="1" t="s">
        <v>743</v>
      </c>
      <c r="C117" t="s">
        <v>1</v>
      </c>
      <c r="D117" t="s">
        <v>54</v>
      </c>
      <c r="E117" t="s">
        <v>680</v>
      </c>
      <c r="F117" t="s">
        <v>681</v>
      </c>
      <c r="G117">
        <v>26</v>
      </c>
      <c r="H117">
        <v>26</v>
      </c>
      <c r="I117">
        <v>26</v>
      </c>
      <c r="J117">
        <v>26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t="s">
        <v>31</v>
      </c>
    </row>
    <row r="118" spans="1:22" x14ac:dyDescent="0.25">
      <c r="A118" t="s">
        <v>707</v>
      </c>
      <c r="B118" s="1" t="s">
        <v>743</v>
      </c>
      <c r="C118" t="s">
        <v>1</v>
      </c>
      <c r="D118" t="s">
        <v>54</v>
      </c>
      <c r="E118" t="s">
        <v>680</v>
      </c>
      <c r="F118" t="s">
        <v>681</v>
      </c>
      <c r="G118">
        <v>25</v>
      </c>
      <c r="H118">
        <v>25</v>
      </c>
      <c r="I118">
        <v>25</v>
      </c>
      <c r="J118">
        <v>25</v>
      </c>
      <c r="L118" s="2">
        <v>0</v>
      </c>
      <c r="M118" s="2">
        <v>0</v>
      </c>
      <c r="N118" s="2">
        <v>0</v>
      </c>
      <c r="O118" s="2">
        <v>20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20</v>
      </c>
      <c r="V118" t="s">
        <v>31</v>
      </c>
    </row>
    <row r="119" spans="1:22" x14ac:dyDescent="0.25">
      <c r="A119" t="s">
        <v>707</v>
      </c>
      <c r="B119" s="1" t="s">
        <v>743</v>
      </c>
      <c r="C119" t="s">
        <v>1</v>
      </c>
      <c r="D119" t="s">
        <v>54</v>
      </c>
      <c r="E119" t="s">
        <v>680</v>
      </c>
      <c r="F119" t="s">
        <v>681</v>
      </c>
      <c r="G119">
        <v>24</v>
      </c>
      <c r="H119">
        <v>24</v>
      </c>
      <c r="I119">
        <v>24</v>
      </c>
      <c r="J119">
        <v>24</v>
      </c>
      <c r="L119" s="2">
        <v>0</v>
      </c>
      <c r="M119" s="2">
        <v>0</v>
      </c>
      <c r="N119" s="2">
        <v>0</v>
      </c>
      <c r="O119" s="2">
        <v>75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75</v>
      </c>
      <c r="V119" t="s">
        <v>31</v>
      </c>
    </row>
    <row r="120" spans="1:22" x14ac:dyDescent="0.25">
      <c r="A120" t="s">
        <v>706</v>
      </c>
      <c r="B120" s="1" t="s">
        <v>720</v>
      </c>
      <c r="C120" t="s">
        <v>1</v>
      </c>
      <c r="D120" t="s">
        <v>54</v>
      </c>
      <c r="E120" t="s">
        <v>680</v>
      </c>
      <c r="F120" t="s">
        <v>681</v>
      </c>
      <c r="G120">
        <v>23</v>
      </c>
      <c r="H120">
        <v>23</v>
      </c>
      <c r="I120">
        <v>23</v>
      </c>
      <c r="J120">
        <v>23</v>
      </c>
      <c r="L120" s="2">
        <v>0</v>
      </c>
      <c r="M120" s="2">
        <v>0</v>
      </c>
      <c r="N120" s="2">
        <v>0</v>
      </c>
      <c r="O120" s="2">
        <v>80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80</v>
      </c>
      <c r="V120" t="s">
        <v>31</v>
      </c>
    </row>
    <row r="121" spans="1:22" x14ac:dyDescent="0.25">
      <c r="A121" t="s">
        <v>706</v>
      </c>
      <c r="B121" s="1" t="s">
        <v>719</v>
      </c>
      <c r="C121" t="s">
        <v>1</v>
      </c>
      <c r="D121" t="s">
        <v>54</v>
      </c>
      <c r="E121" t="s">
        <v>680</v>
      </c>
      <c r="F121" t="s">
        <v>681</v>
      </c>
      <c r="G121">
        <v>22</v>
      </c>
      <c r="H121">
        <v>22</v>
      </c>
      <c r="I121">
        <v>22</v>
      </c>
      <c r="J121">
        <v>22</v>
      </c>
      <c r="L121" s="2">
        <v>0</v>
      </c>
      <c r="M121" s="2">
        <v>0</v>
      </c>
      <c r="N121" s="2">
        <v>0</v>
      </c>
      <c r="O121" s="2">
        <v>115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115</v>
      </c>
      <c r="V121" t="s">
        <v>31</v>
      </c>
    </row>
    <row r="122" spans="1:22" x14ac:dyDescent="0.25">
      <c r="A122" t="s">
        <v>706</v>
      </c>
      <c r="B122" s="1" t="s">
        <v>719</v>
      </c>
      <c r="C122" t="s">
        <v>1</v>
      </c>
      <c r="D122" t="s">
        <v>54</v>
      </c>
      <c r="E122" t="s">
        <v>680</v>
      </c>
      <c r="F122" t="s">
        <v>681</v>
      </c>
      <c r="G122">
        <v>21</v>
      </c>
      <c r="H122">
        <v>21</v>
      </c>
      <c r="I122">
        <v>21</v>
      </c>
      <c r="J122">
        <v>21</v>
      </c>
      <c r="L122" s="2">
        <v>0</v>
      </c>
      <c r="M122" s="2">
        <v>0</v>
      </c>
      <c r="N122" s="2">
        <v>0</v>
      </c>
      <c r="O122" s="2">
        <v>451.37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451.37</v>
      </c>
      <c r="V122" t="s">
        <v>31</v>
      </c>
    </row>
    <row r="123" spans="1:22" x14ac:dyDescent="0.25">
      <c r="A123" t="s">
        <v>706</v>
      </c>
      <c r="B123" s="1" t="s">
        <v>718</v>
      </c>
      <c r="C123" t="s">
        <v>1</v>
      </c>
      <c r="D123" t="s">
        <v>54</v>
      </c>
      <c r="E123" t="s">
        <v>680</v>
      </c>
      <c r="F123" t="s">
        <v>681</v>
      </c>
      <c r="G123">
        <v>20</v>
      </c>
      <c r="H123">
        <v>20</v>
      </c>
      <c r="I123">
        <v>20</v>
      </c>
      <c r="J123">
        <v>20</v>
      </c>
      <c r="L123" s="2">
        <v>0</v>
      </c>
      <c r="M123" s="2">
        <v>0</v>
      </c>
      <c r="N123" s="2">
        <v>0</v>
      </c>
      <c r="O123" s="2">
        <v>35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35</v>
      </c>
      <c r="V123" t="s">
        <v>31</v>
      </c>
    </row>
    <row r="124" spans="1:22" x14ac:dyDescent="0.25">
      <c r="A124" t="s">
        <v>706</v>
      </c>
      <c r="B124" s="1" t="s">
        <v>718</v>
      </c>
      <c r="C124" t="s">
        <v>1</v>
      </c>
      <c r="D124" t="s">
        <v>54</v>
      </c>
      <c r="E124" t="s">
        <v>680</v>
      </c>
      <c r="F124" t="s">
        <v>681</v>
      </c>
      <c r="G124">
        <v>19</v>
      </c>
      <c r="H124">
        <v>19</v>
      </c>
      <c r="I124">
        <v>19</v>
      </c>
      <c r="J124">
        <v>19</v>
      </c>
      <c r="L124" s="2">
        <v>0</v>
      </c>
      <c r="M124" s="2">
        <v>0</v>
      </c>
      <c r="N124" s="2">
        <v>0</v>
      </c>
      <c r="O124" s="2">
        <v>35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35</v>
      </c>
      <c r="V124" t="s">
        <v>31</v>
      </c>
    </row>
    <row r="125" spans="1:22" x14ac:dyDescent="0.25">
      <c r="A125" t="s">
        <v>706</v>
      </c>
      <c r="B125" s="1" t="s">
        <v>717</v>
      </c>
      <c r="C125" t="s">
        <v>1</v>
      </c>
      <c r="D125" t="s">
        <v>54</v>
      </c>
      <c r="E125" t="s">
        <v>680</v>
      </c>
      <c r="F125" t="s">
        <v>681</v>
      </c>
      <c r="G125">
        <v>18</v>
      </c>
      <c r="H125">
        <v>18</v>
      </c>
      <c r="I125">
        <v>18</v>
      </c>
      <c r="J125">
        <v>18</v>
      </c>
      <c r="L125" s="2">
        <v>0</v>
      </c>
      <c r="M125" s="2">
        <v>0</v>
      </c>
      <c r="N125" s="2">
        <v>0</v>
      </c>
      <c r="O125" s="2">
        <v>207.1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207.1</v>
      </c>
      <c r="V125" t="s">
        <v>31</v>
      </c>
    </row>
    <row r="126" spans="1:22" x14ac:dyDescent="0.25">
      <c r="A126" t="s">
        <v>706</v>
      </c>
      <c r="B126" s="1" t="s">
        <v>717</v>
      </c>
      <c r="C126" t="s">
        <v>1</v>
      </c>
      <c r="D126" t="s">
        <v>54</v>
      </c>
      <c r="E126" t="s">
        <v>680</v>
      </c>
      <c r="F126" t="s">
        <v>681</v>
      </c>
      <c r="G126">
        <v>17</v>
      </c>
      <c r="H126">
        <v>17</v>
      </c>
      <c r="I126">
        <v>17</v>
      </c>
      <c r="J126">
        <v>17</v>
      </c>
      <c r="L126" s="2">
        <v>0</v>
      </c>
      <c r="M126" s="2">
        <v>0</v>
      </c>
      <c r="N126" s="2">
        <v>0</v>
      </c>
      <c r="O126" s="2">
        <v>225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225</v>
      </c>
      <c r="V126" t="s">
        <v>31</v>
      </c>
    </row>
    <row r="127" spans="1:22" x14ac:dyDescent="0.25">
      <c r="A127" t="s">
        <v>706</v>
      </c>
      <c r="B127" s="1" t="s">
        <v>716</v>
      </c>
      <c r="C127" t="s">
        <v>1</v>
      </c>
      <c r="D127" t="s">
        <v>54</v>
      </c>
      <c r="E127" t="s">
        <v>680</v>
      </c>
      <c r="F127" t="s">
        <v>681</v>
      </c>
      <c r="G127">
        <v>15</v>
      </c>
      <c r="H127">
        <v>15</v>
      </c>
      <c r="I127">
        <v>15</v>
      </c>
      <c r="J127">
        <v>15</v>
      </c>
      <c r="L127" s="2">
        <v>0</v>
      </c>
      <c r="M127" s="2">
        <v>0</v>
      </c>
      <c r="N127" s="2">
        <v>0</v>
      </c>
      <c r="O127" s="2">
        <v>60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60</v>
      </c>
      <c r="V127" t="s">
        <v>31</v>
      </c>
    </row>
    <row r="128" spans="1:22" x14ac:dyDescent="0.25">
      <c r="A128" t="s">
        <v>678</v>
      </c>
      <c r="B128" s="1" t="s">
        <v>684</v>
      </c>
      <c r="C128" t="s">
        <v>1</v>
      </c>
      <c r="D128" t="s">
        <v>54</v>
      </c>
      <c r="E128" t="s">
        <v>680</v>
      </c>
      <c r="F128" t="s">
        <v>681</v>
      </c>
      <c r="G128">
        <v>16</v>
      </c>
      <c r="H128">
        <v>16</v>
      </c>
      <c r="I128">
        <v>16</v>
      </c>
      <c r="J128">
        <v>16</v>
      </c>
      <c r="L128" s="2">
        <v>0</v>
      </c>
      <c r="M128" s="2">
        <v>0</v>
      </c>
      <c r="N128" s="2">
        <v>0</v>
      </c>
      <c r="O128" s="2">
        <v>190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190</v>
      </c>
      <c r="V128" t="s">
        <v>31</v>
      </c>
    </row>
    <row r="129" spans="1:22" x14ac:dyDescent="0.25">
      <c r="A129" t="s">
        <v>678</v>
      </c>
      <c r="B129" s="1" t="s">
        <v>684</v>
      </c>
      <c r="C129" t="s">
        <v>1</v>
      </c>
      <c r="D129" t="s">
        <v>54</v>
      </c>
      <c r="E129" t="s">
        <v>680</v>
      </c>
      <c r="F129" t="s">
        <v>681</v>
      </c>
      <c r="G129">
        <v>14</v>
      </c>
      <c r="H129">
        <v>14</v>
      </c>
      <c r="I129">
        <v>14</v>
      </c>
      <c r="J129">
        <v>14</v>
      </c>
      <c r="L129" s="2">
        <v>0</v>
      </c>
      <c r="M129" s="2">
        <v>0</v>
      </c>
      <c r="N129" s="2">
        <v>0</v>
      </c>
      <c r="O129" s="2">
        <v>215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215</v>
      </c>
      <c r="V129" t="s">
        <v>31</v>
      </c>
    </row>
    <row r="130" spans="1:22" x14ac:dyDescent="0.25">
      <c r="A130" t="s">
        <v>678</v>
      </c>
      <c r="B130" s="1" t="s">
        <v>684</v>
      </c>
      <c r="C130" t="s">
        <v>1</v>
      </c>
      <c r="D130" t="s">
        <v>54</v>
      </c>
      <c r="E130" t="s">
        <v>680</v>
      </c>
      <c r="F130" t="s">
        <v>681</v>
      </c>
      <c r="G130">
        <v>13</v>
      </c>
      <c r="H130">
        <v>13</v>
      </c>
      <c r="I130">
        <v>13</v>
      </c>
      <c r="J130">
        <v>13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t="s">
        <v>31</v>
      </c>
    </row>
    <row r="131" spans="1:22" x14ac:dyDescent="0.25">
      <c r="A131" t="s">
        <v>678</v>
      </c>
      <c r="B131" s="1" t="s">
        <v>682</v>
      </c>
      <c r="C131" t="s">
        <v>1</v>
      </c>
      <c r="D131" t="s">
        <v>54</v>
      </c>
      <c r="E131" t="s">
        <v>680</v>
      </c>
      <c r="F131" t="s">
        <v>681</v>
      </c>
      <c r="G131">
        <v>12</v>
      </c>
      <c r="H131">
        <v>12</v>
      </c>
      <c r="I131">
        <v>12</v>
      </c>
      <c r="J131">
        <v>12</v>
      </c>
      <c r="L131" s="2">
        <v>0</v>
      </c>
      <c r="M131" s="2">
        <v>0</v>
      </c>
      <c r="N131" s="2">
        <v>0</v>
      </c>
      <c r="O131" s="2">
        <v>691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691</v>
      </c>
      <c r="V131" t="s">
        <v>31</v>
      </c>
    </row>
    <row r="132" spans="1:22" x14ac:dyDescent="0.25">
      <c r="A132" t="s">
        <v>678</v>
      </c>
      <c r="B132" s="1" t="s">
        <v>679</v>
      </c>
      <c r="C132" t="s">
        <v>1</v>
      </c>
      <c r="D132" t="s">
        <v>54</v>
      </c>
      <c r="E132" t="s">
        <v>680</v>
      </c>
      <c r="F132" t="s">
        <v>681</v>
      </c>
      <c r="G132">
        <v>11</v>
      </c>
      <c r="H132">
        <v>11</v>
      </c>
      <c r="I132">
        <v>11</v>
      </c>
      <c r="J132">
        <v>11</v>
      </c>
      <c r="L132" s="2">
        <v>0</v>
      </c>
      <c r="M132" s="2">
        <v>0</v>
      </c>
      <c r="N132" s="2">
        <v>0</v>
      </c>
      <c r="O132" s="2">
        <v>572.76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572.76</v>
      </c>
      <c r="V132" t="s">
        <v>31</v>
      </c>
    </row>
    <row r="133" spans="1:22" x14ac:dyDescent="0.25">
      <c r="A133" t="s">
        <v>678</v>
      </c>
      <c r="B133" s="1" t="s">
        <v>684</v>
      </c>
      <c r="C133" t="s">
        <v>1</v>
      </c>
      <c r="D133" t="s">
        <v>54</v>
      </c>
      <c r="E133" t="s">
        <v>680</v>
      </c>
      <c r="F133" t="s">
        <v>681</v>
      </c>
      <c r="G133">
        <v>10</v>
      </c>
      <c r="H133">
        <v>10</v>
      </c>
      <c r="I133">
        <v>10</v>
      </c>
      <c r="J133">
        <v>10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t="s">
        <v>31</v>
      </c>
    </row>
    <row r="134" spans="1:22" x14ac:dyDescent="0.25">
      <c r="A134" t="s">
        <v>678</v>
      </c>
      <c r="B134" s="1" t="s">
        <v>684</v>
      </c>
      <c r="C134" t="s">
        <v>1</v>
      </c>
      <c r="D134" t="s">
        <v>54</v>
      </c>
      <c r="E134" t="s">
        <v>680</v>
      </c>
      <c r="F134" t="s">
        <v>681</v>
      </c>
      <c r="G134">
        <v>9</v>
      </c>
      <c r="H134">
        <v>9</v>
      </c>
      <c r="I134">
        <v>9</v>
      </c>
      <c r="J134">
        <v>9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t="s">
        <v>31</v>
      </c>
    </row>
    <row r="135" spans="1:22" x14ac:dyDescent="0.25">
      <c r="A135" t="s">
        <v>678</v>
      </c>
      <c r="B135" s="1" t="s">
        <v>683</v>
      </c>
      <c r="C135" t="s">
        <v>1</v>
      </c>
      <c r="D135" t="s">
        <v>54</v>
      </c>
      <c r="E135" t="s">
        <v>680</v>
      </c>
      <c r="F135" t="s">
        <v>681</v>
      </c>
      <c r="G135">
        <v>8</v>
      </c>
      <c r="H135">
        <v>8</v>
      </c>
      <c r="I135">
        <v>8</v>
      </c>
      <c r="J135">
        <v>8</v>
      </c>
      <c r="L135" s="2">
        <v>0</v>
      </c>
      <c r="M135" s="2">
        <v>0</v>
      </c>
      <c r="N135" s="2">
        <v>0</v>
      </c>
      <c r="O135" s="2">
        <v>58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58</v>
      </c>
      <c r="V135" t="s">
        <v>31</v>
      </c>
    </row>
    <row r="136" spans="1:22" x14ac:dyDescent="0.25">
      <c r="A136" t="s">
        <v>678</v>
      </c>
      <c r="B136" s="1" t="s">
        <v>682</v>
      </c>
      <c r="C136" t="s">
        <v>1</v>
      </c>
      <c r="D136" t="s">
        <v>54</v>
      </c>
      <c r="E136" t="s">
        <v>680</v>
      </c>
      <c r="F136" t="s">
        <v>681</v>
      </c>
      <c r="G136">
        <v>7</v>
      </c>
      <c r="H136">
        <v>7</v>
      </c>
      <c r="I136">
        <v>7</v>
      </c>
      <c r="J136">
        <v>7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t="s">
        <v>31</v>
      </c>
    </row>
    <row r="137" spans="1:22" x14ac:dyDescent="0.25">
      <c r="A137" t="s">
        <v>678</v>
      </c>
      <c r="B137" s="1" t="s">
        <v>682</v>
      </c>
      <c r="C137" t="s">
        <v>1</v>
      </c>
      <c r="D137" t="s">
        <v>54</v>
      </c>
      <c r="E137" t="s">
        <v>680</v>
      </c>
      <c r="F137" t="s">
        <v>681</v>
      </c>
      <c r="G137">
        <v>6</v>
      </c>
      <c r="H137">
        <v>6</v>
      </c>
      <c r="I137">
        <v>6</v>
      </c>
      <c r="J137">
        <v>6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t="s">
        <v>31</v>
      </c>
    </row>
    <row r="138" spans="1:22" x14ac:dyDescent="0.25">
      <c r="A138" t="s">
        <v>678</v>
      </c>
      <c r="B138" s="1" t="s">
        <v>682</v>
      </c>
      <c r="C138" t="s">
        <v>1</v>
      </c>
      <c r="D138" t="s">
        <v>54</v>
      </c>
      <c r="E138" t="s">
        <v>680</v>
      </c>
      <c r="F138" t="s">
        <v>681</v>
      </c>
      <c r="G138">
        <v>5</v>
      </c>
      <c r="H138">
        <v>5</v>
      </c>
      <c r="I138">
        <v>5</v>
      </c>
      <c r="J138">
        <v>5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t="s">
        <v>31</v>
      </c>
    </row>
    <row r="139" spans="1:22" x14ac:dyDescent="0.25">
      <c r="A139" t="s">
        <v>678</v>
      </c>
      <c r="B139" s="1" t="s">
        <v>679</v>
      </c>
      <c r="C139" t="s">
        <v>1</v>
      </c>
      <c r="D139" t="s">
        <v>54</v>
      </c>
      <c r="E139" t="s">
        <v>680</v>
      </c>
      <c r="F139" t="s">
        <v>681</v>
      </c>
      <c r="G139">
        <v>4</v>
      </c>
      <c r="H139">
        <v>4</v>
      </c>
      <c r="I139">
        <v>4</v>
      </c>
      <c r="J139">
        <v>4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t="s">
        <v>31</v>
      </c>
    </row>
    <row r="140" spans="1:22" x14ac:dyDescent="0.25">
      <c r="A140" t="s">
        <v>678</v>
      </c>
      <c r="B140" s="1" t="s">
        <v>679</v>
      </c>
      <c r="C140" t="s">
        <v>1</v>
      </c>
      <c r="D140" t="s">
        <v>54</v>
      </c>
      <c r="E140" t="s">
        <v>680</v>
      </c>
      <c r="F140" t="s">
        <v>681</v>
      </c>
      <c r="G140">
        <v>3</v>
      </c>
      <c r="H140">
        <v>3</v>
      </c>
      <c r="I140">
        <v>3</v>
      </c>
      <c r="J140">
        <v>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t="s">
        <v>31</v>
      </c>
    </row>
    <row r="141" spans="1:22" x14ac:dyDescent="0.25">
      <c r="A141" t="s">
        <v>678</v>
      </c>
      <c r="B141" s="1" t="s">
        <v>679</v>
      </c>
      <c r="C141" t="s">
        <v>1</v>
      </c>
      <c r="D141" t="s">
        <v>54</v>
      </c>
      <c r="E141" t="s">
        <v>680</v>
      </c>
      <c r="F141" t="s">
        <v>681</v>
      </c>
      <c r="G141">
        <v>2</v>
      </c>
      <c r="H141">
        <v>2</v>
      </c>
      <c r="I141">
        <v>2</v>
      </c>
      <c r="J141">
        <v>2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t="s">
        <v>31</v>
      </c>
    </row>
    <row r="142" spans="1:22" x14ac:dyDescent="0.25">
      <c r="A142" t="s">
        <v>678</v>
      </c>
      <c r="B142" s="1" t="s">
        <v>679</v>
      </c>
      <c r="C142" t="s">
        <v>1</v>
      </c>
      <c r="D142" t="s">
        <v>54</v>
      </c>
      <c r="E142" t="s">
        <v>680</v>
      </c>
      <c r="F142" t="s">
        <v>681</v>
      </c>
      <c r="G142">
        <v>1</v>
      </c>
      <c r="H142">
        <v>1</v>
      </c>
      <c r="I142">
        <v>1</v>
      </c>
      <c r="J142">
        <v>1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t="s">
        <v>31</v>
      </c>
    </row>
    <row r="143" spans="1:22" x14ac:dyDescent="0.25">
      <c r="A143" t="s">
        <v>678</v>
      </c>
      <c r="B143" s="1" t="s">
        <v>679</v>
      </c>
      <c r="C143" t="s">
        <v>1</v>
      </c>
      <c r="D143" t="s">
        <v>54</v>
      </c>
      <c r="E143" t="s">
        <v>648</v>
      </c>
      <c r="F143" t="s">
        <v>652</v>
      </c>
      <c r="G143">
        <v>50</v>
      </c>
      <c r="H143">
        <v>50</v>
      </c>
      <c r="I143">
        <v>50</v>
      </c>
      <c r="J143">
        <v>50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t="s">
        <v>31</v>
      </c>
    </row>
    <row r="144" spans="1:22" x14ac:dyDescent="0.25">
      <c r="A144" t="s">
        <v>458</v>
      </c>
      <c r="B144" s="101" t="s">
        <v>654</v>
      </c>
      <c r="C144" t="s">
        <v>1</v>
      </c>
      <c r="D144" t="s">
        <v>54</v>
      </c>
      <c r="E144" t="s">
        <v>648</v>
      </c>
      <c r="F144" t="s">
        <v>652</v>
      </c>
      <c r="G144">
        <v>49</v>
      </c>
      <c r="H144">
        <v>49</v>
      </c>
      <c r="I144">
        <v>49</v>
      </c>
      <c r="J144">
        <v>49</v>
      </c>
      <c r="L144" s="2">
        <v>0</v>
      </c>
      <c r="M144" s="2">
        <v>0</v>
      </c>
      <c r="N144" s="2">
        <v>0</v>
      </c>
      <c r="O144" s="2">
        <v>48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48</v>
      </c>
      <c r="V144" t="s">
        <v>31</v>
      </c>
    </row>
    <row r="145" spans="1:22" x14ac:dyDescent="0.25">
      <c r="A145" t="s">
        <v>458</v>
      </c>
      <c r="B145" s="1" t="s">
        <v>461</v>
      </c>
      <c r="C145" t="s">
        <v>1</v>
      </c>
      <c r="D145" t="s">
        <v>54</v>
      </c>
      <c r="E145" t="s">
        <v>648</v>
      </c>
      <c r="F145" t="s">
        <v>652</v>
      </c>
      <c r="G145">
        <v>48</v>
      </c>
      <c r="H145">
        <v>48</v>
      </c>
      <c r="I145">
        <v>48</v>
      </c>
      <c r="J145">
        <v>48</v>
      </c>
      <c r="L145" s="2">
        <v>0</v>
      </c>
      <c r="M145" s="2">
        <v>0</v>
      </c>
      <c r="N145" s="2">
        <v>0</v>
      </c>
      <c r="O145" s="2">
        <v>13.8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13.8</v>
      </c>
      <c r="V145" t="s">
        <v>31</v>
      </c>
    </row>
    <row r="146" spans="1:22" x14ac:dyDescent="0.25">
      <c r="A146" t="s">
        <v>458</v>
      </c>
      <c r="B146" s="1" t="s">
        <v>461</v>
      </c>
      <c r="C146" t="s">
        <v>1</v>
      </c>
      <c r="D146" t="s">
        <v>54</v>
      </c>
      <c r="E146" t="s">
        <v>648</v>
      </c>
      <c r="F146" t="s">
        <v>652</v>
      </c>
      <c r="G146">
        <v>47</v>
      </c>
      <c r="H146">
        <v>47</v>
      </c>
      <c r="I146">
        <v>47</v>
      </c>
      <c r="J146">
        <v>47</v>
      </c>
      <c r="L146" s="2">
        <v>0</v>
      </c>
      <c r="M146" s="2">
        <v>0</v>
      </c>
      <c r="N146" s="2">
        <v>0</v>
      </c>
      <c r="O146" s="2">
        <v>74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74</v>
      </c>
      <c r="V146" t="s">
        <v>31</v>
      </c>
    </row>
    <row r="147" spans="1:22" x14ac:dyDescent="0.25">
      <c r="A147" t="s">
        <v>458</v>
      </c>
      <c r="B147" s="1" t="s">
        <v>461</v>
      </c>
      <c r="C147" t="s">
        <v>1</v>
      </c>
      <c r="D147" t="s">
        <v>54</v>
      </c>
      <c r="E147" t="s">
        <v>648</v>
      </c>
      <c r="F147" t="s">
        <v>652</v>
      </c>
      <c r="G147">
        <v>46</v>
      </c>
      <c r="H147">
        <v>46</v>
      </c>
      <c r="I147">
        <v>46</v>
      </c>
      <c r="J147">
        <v>46</v>
      </c>
      <c r="L147" s="2">
        <v>0</v>
      </c>
      <c r="M147" s="2">
        <v>0</v>
      </c>
      <c r="N147" s="2">
        <v>0</v>
      </c>
      <c r="O147" s="2">
        <v>82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82</v>
      </c>
      <c r="V147" t="s">
        <v>31</v>
      </c>
    </row>
    <row r="148" spans="1:22" x14ac:dyDescent="0.25">
      <c r="A148" t="s">
        <v>458</v>
      </c>
      <c r="B148" s="1" t="s">
        <v>653</v>
      </c>
      <c r="C148" t="s">
        <v>1</v>
      </c>
      <c r="D148" t="s">
        <v>54</v>
      </c>
      <c r="E148" t="s">
        <v>648</v>
      </c>
      <c r="F148" t="s">
        <v>652</v>
      </c>
      <c r="G148">
        <v>45</v>
      </c>
      <c r="H148">
        <v>45</v>
      </c>
      <c r="I148">
        <v>45</v>
      </c>
      <c r="J148">
        <v>45</v>
      </c>
      <c r="L148" s="2">
        <v>0</v>
      </c>
      <c r="M148" s="2">
        <v>0</v>
      </c>
      <c r="N148" s="2">
        <v>0</v>
      </c>
      <c r="O148" s="2">
        <v>49.5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49.5</v>
      </c>
      <c r="V148" t="s">
        <v>31</v>
      </c>
    </row>
    <row r="149" spans="1:22" ht="15.75" thickBot="1" x14ac:dyDescent="0.3">
      <c r="A149" t="s">
        <v>458</v>
      </c>
      <c r="B149" s="1" t="s">
        <v>653</v>
      </c>
      <c r="C149" t="s">
        <v>1</v>
      </c>
      <c r="D149" t="s">
        <v>54</v>
      </c>
      <c r="E149" t="s">
        <v>648</v>
      </c>
      <c r="F149" t="s">
        <v>652</v>
      </c>
      <c r="G149">
        <v>44</v>
      </c>
      <c r="H149">
        <v>44</v>
      </c>
      <c r="I149">
        <v>44</v>
      </c>
      <c r="J149">
        <v>44</v>
      </c>
      <c r="L149" s="2">
        <v>0</v>
      </c>
      <c r="M149" s="2">
        <v>0</v>
      </c>
      <c r="N149" s="2">
        <v>0</v>
      </c>
      <c r="O149" s="2">
        <v>77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77</v>
      </c>
      <c r="V149" t="s">
        <v>31</v>
      </c>
    </row>
    <row r="150" spans="1:22" ht="15.75" thickBot="1" x14ac:dyDescent="0.3">
      <c r="A150" s="107" t="s">
        <v>51</v>
      </c>
      <c r="B150" s="108"/>
      <c r="C150" s="108"/>
      <c r="D150" s="108"/>
      <c r="E150" s="108"/>
      <c r="F150" s="108"/>
      <c r="G150" s="108"/>
      <c r="H150" s="108"/>
      <c r="I150" s="108"/>
      <c r="J150" s="108"/>
      <c r="K150" s="109"/>
      <c r="L150" s="4">
        <f>+SUBTOTAL(9,Tabla3[V EXENTA])</f>
        <v>0</v>
      </c>
      <c r="M150" s="4">
        <f>+SUBTOTAL(9,Tabla3[VENTAS NO])</f>
        <v>0</v>
      </c>
      <c r="N150" s="4">
        <f>+SUBTOTAL(9,Tabla3[V NO SUJETAS])</f>
        <v>0</v>
      </c>
      <c r="O150" s="4">
        <f>+SUBTOTAL(9,Tabla3[V GRAVADAS])</f>
        <v>36092.270000000011</v>
      </c>
      <c r="P150" s="4">
        <f>+SUBTOTAL(9,Tabla3[EX IN CA])</f>
        <v>0</v>
      </c>
      <c r="Q150" s="4">
        <f>+SUBTOTAL(9,Tabla3[EX OUT CA])</f>
        <v>0</v>
      </c>
      <c r="R150" s="4">
        <f>+SUBTOTAL(9,Tabla3[EX SERVICE])</f>
        <v>0</v>
      </c>
      <c r="S150" s="4">
        <f>+SUBTOTAL(9,Tabla3[V ZONA FRAN])</f>
        <v>0</v>
      </c>
      <c r="T150" s="4">
        <f>+SUBTOTAL(9,Tabla3[V CTA A 3ERO])</f>
        <v>0</v>
      </c>
      <c r="U150" s="4">
        <f>+SUBTOTAL(9,Tabla3[TOTAL VENTA])</f>
        <v>36092.270000000011</v>
      </c>
    </row>
  </sheetData>
  <mergeCells count="1">
    <mergeCell ref="A150:K15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B411"/>
  <sheetViews>
    <sheetView topLeftCell="A374" workbookViewId="0">
      <selection activeCell="B411" sqref="B411"/>
    </sheetView>
  </sheetViews>
  <sheetFormatPr baseColWidth="10" defaultColWidth="11.42578125" defaultRowHeight="15" x14ac:dyDescent="0.25"/>
  <cols>
    <col min="1" max="1" width="15" bestFit="1" customWidth="1"/>
    <col min="2" max="2" width="48" bestFit="1" customWidth="1"/>
  </cols>
  <sheetData>
    <row r="1" spans="1:2" x14ac:dyDescent="0.25">
      <c r="A1" s="1" t="s">
        <v>30</v>
      </c>
      <c r="B1" t="s">
        <v>29</v>
      </c>
    </row>
    <row r="2" spans="1:2" x14ac:dyDescent="0.25">
      <c r="A2" s="33" t="s">
        <v>55</v>
      </c>
      <c r="B2" s="34" t="s">
        <v>56</v>
      </c>
    </row>
    <row r="3" spans="1:2" x14ac:dyDescent="0.25">
      <c r="A3" s="35" t="s">
        <v>57</v>
      </c>
      <c r="B3" s="36" t="s">
        <v>58</v>
      </c>
    </row>
    <row r="4" spans="1:2" x14ac:dyDescent="0.25">
      <c r="A4" s="35" t="s">
        <v>59</v>
      </c>
      <c r="B4" s="36" t="s">
        <v>60</v>
      </c>
    </row>
    <row r="5" spans="1:2" x14ac:dyDescent="0.25">
      <c r="A5" s="35" t="s">
        <v>61</v>
      </c>
      <c r="B5" s="36" t="s">
        <v>62</v>
      </c>
    </row>
    <row r="6" spans="1:2" x14ac:dyDescent="0.25">
      <c r="A6" s="35" t="s">
        <v>63</v>
      </c>
      <c r="B6" s="36" t="s">
        <v>64</v>
      </c>
    </row>
    <row r="7" spans="1:2" x14ac:dyDescent="0.25">
      <c r="A7" s="37" t="s">
        <v>65</v>
      </c>
      <c r="B7" s="36" t="s">
        <v>66</v>
      </c>
    </row>
    <row r="8" spans="1:2" x14ac:dyDescent="0.25">
      <c r="A8" s="35" t="s">
        <v>67</v>
      </c>
      <c r="B8" s="38" t="s">
        <v>68</v>
      </c>
    </row>
    <row r="9" spans="1:2" x14ac:dyDescent="0.25">
      <c r="A9" s="35" t="s">
        <v>69</v>
      </c>
      <c r="B9" s="38" t="s">
        <v>70</v>
      </c>
    </row>
    <row r="10" spans="1:2" x14ac:dyDescent="0.25">
      <c r="A10" s="35" t="s">
        <v>71</v>
      </c>
      <c r="B10" s="38" t="s">
        <v>72</v>
      </c>
    </row>
    <row r="11" spans="1:2" x14ac:dyDescent="0.25">
      <c r="A11" s="35" t="s">
        <v>396</v>
      </c>
      <c r="B11" s="38" t="s">
        <v>398</v>
      </c>
    </row>
    <row r="12" spans="1:2" x14ac:dyDescent="0.25">
      <c r="A12" s="35" t="s">
        <v>399</v>
      </c>
      <c r="B12" s="38" t="s">
        <v>400</v>
      </c>
    </row>
    <row r="13" spans="1:2" x14ac:dyDescent="0.25">
      <c r="A13" s="35" t="s">
        <v>401</v>
      </c>
      <c r="B13" s="38" t="s">
        <v>402</v>
      </c>
    </row>
    <row r="14" spans="1:2" x14ac:dyDescent="0.25">
      <c r="A14" s="35" t="s">
        <v>403</v>
      </c>
      <c r="B14" s="38" t="s">
        <v>404</v>
      </c>
    </row>
    <row r="15" spans="1:2" x14ac:dyDescent="0.25">
      <c r="A15" s="35" t="s">
        <v>412</v>
      </c>
      <c r="B15" s="38" t="s">
        <v>413</v>
      </c>
    </row>
    <row r="16" spans="1:2" x14ac:dyDescent="0.25">
      <c r="A16" s="35" t="s">
        <v>407</v>
      </c>
      <c r="B16" s="38" t="s">
        <v>408</v>
      </c>
    </row>
    <row r="17" spans="1:2" x14ac:dyDescent="0.25">
      <c r="A17" s="35" t="s">
        <v>390</v>
      </c>
      <c r="B17" s="38" t="s">
        <v>411</v>
      </c>
    </row>
    <row r="18" spans="1:2" x14ac:dyDescent="0.25">
      <c r="A18" s="35" t="s">
        <v>419</v>
      </c>
      <c r="B18" s="38" t="s">
        <v>420</v>
      </c>
    </row>
    <row r="19" spans="1:2" x14ac:dyDescent="0.25">
      <c r="A19" s="35" t="s">
        <v>421</v>
      </c>
      <c r="B19" s="38" t="s">
        <v>422</v>
      </c>
    </row>
    <row r="20" spans="1:2" x14ac:dyDescent="0.25">
      <c r="A20" s="35" t="s">
        <v>437</v>
      </c>
      <c r="B20" s="38" t="s">
        <v>438</v>
      </c>
    </row>
    <row r="21" spans="1:2" x14ac:dyDescent="0.25">
      <c r="A21" s="35" t="s">
        <v>439</v>
      </c>
      <c r="B21" s="38" t="s">
        <v>440</v>
      </c>
    </row>
    <row r="22" spans="1:2" x14ac:dyDescent="0.25">
      <c r="A22" s="39" t="s">
        <v>441</v>
      </c>
      <c r="B22" s="40" t="s">
        <v>442</v>
      </c>
    </row>
    <row r="23" spans="1:2" x14ac:dyDescent="0.25">
      <c r="A23" s="28" t="s">
        <v>443</v>
      </c>
      <c r="B23" s="29" t="s">
        <v>444</v>
      </c>
    </row>
    <row r="24" spans="1:2" x14ac:dyDescent="0.25">
      <c r="A24" s="43" t="s">
        <v>425</v>
      </c>
      <c r="B24" s="42" t="s">
        <v>426</v>
      </c>
    </row>
    <row r="25" spans="1:2" x14ac:dyDescent="0.25">
      <c r="A25" s="43" t="s">
        <v>73</v>
      </c>
      <c r="B25" s="42" t="s">
        <v>74</v>
      </c>
    </row>
    <row r="26" spans="1:2" x14ac:dyDescent="0.25">
      <c r="A26" s="43"/>
      <c r="B26" s="42" t="s">
        <v>75</v>
      </c>
    </row>
    <row r="27" spans="1:2" x14ac:dyDescent="0.25">
      <c r="A27" s="43" t="s">
        <v>427</v>
      </c>
      <c r="B27" s="42" t="s">
        <v>428</v>
      </c>
    </row>
    <row r="28" spans="1:2" x14ac:dyDescent="0.25">
      <c r="A28" s="43" t="s">
        <v>429</v>
      </c>
      <c r="B28" s="42" t="s">
        <v>430</v>
      </c>
    </row>
    <row r="29" spans="1:2" x14ac:dyDescent="0.25">
      <c r="A29" s="43"/>
      <c r="B29" s="42" t="s">
        <v>76</v>
      </c>
    </row>
    <row r="30" spans="1:2" x14ac:dyDescent="0.25">
      <c r="A30" s="43"/>
      <c r="B30" s="42" t="s">
        <v>77</v>
      </c>
    </row>
    <row r="31" spans="1:2" x14ac:dyDescent="0.25">
      <c r="A31" s="43" t="s">
        <v>405</v>
      </c>
      <c r="B31" s="42" t="s">
        <v>431</v>
      </c>
    </row>
    <row r="32" spans="1:2" x14ac:dyDescent="0.25">
      <c r="A32" s="43" t="s">
        <v>432</v>
      </c>
      <c r="B32" s="42" t="s">
        <v>433</v>
      </c>
    </row>
    <row r="33" spans="1:2" x14ac:dyDescent="0.25">
      <c r="A33" s="43"/>
      <c r="B33" s="42" t="s">
        <v>78</v>
      </c>
    </row>
    <row r="34" spans="1:2" x14ac:dyDescent="0.25">
      <c r="A34" s="43" t="s">
        <v>79</v>
      </c>
      <c r="B34" s="42" t="s">
        <v>80</v>
      </c>
    </row>
    <row r="35" spans="1:2" x14ac:dyDescent="0.25">
      <c r="A35" s="43" t="s">
        <v>434</v>
      </c>
      <c r="B35" s="42" t="s">
        <v>435</v>
      </c>
    </row>
    <row r="36" spans="1:2" x14ac:dyDescent="0.25">
      <c r="A36" s="43"/>
      <c r="B36" s="42" t="s">
        <v>81</v>
      </c>
    </row>
    <row r="37" spans="1:2" x14ac:dyDescent="0.25">
      <c r="A37" s="43" t="s">
        <v>82</v>
      </c>
      <c r="B37" s="44" t="s">
        <v>82</v>
      </c>
    </row>
    <row r="38" spans="1:2" x14ac:dyDescent="0.25">
      <c r="A38" s="43"/>
      <c r="B38" s="42" t="s">
        <v>83</v>
      </c>
    </row>
    <row r="39" spans="1:2" x14ac:dyDescent="0.25">
      <c r="A39" s="43" t="s">
        <v>84</v>
      </c>
      <c r="B39" s="42" t="s">
        <v>85</v>
      </c>
    </row>
    <row r="40" spans="1:2" x14ac:dyDescent="0.25">
      <c r="A40" s="43"/>
      <c r="B40" s="42" t="s">
        <v>86</v>
      </c>
    </row>
    <row r="41" spans="1:2" x14ac:dyDescent="0.25">
      <c r="A41" s="43"/>
      <c r="B41" s="42" t="s">
        <v>87</v>
      </c>
    </row>
    <row r="42" spans="1:2" x14ac:dyDescent="0.25">
      <c r="A42" s="43"/>
      <c r="B42" s="42" t="s">
        <v>88</v>
      </c>
    </row>
    <row r="43" spans="1:2" x14ac:dyDescent="0.25">
      <c r="A43" s="43" t="s">
        <v>423</v>
      </c>
      <c r="B43" s="42" t="s">
        <v>424</v>
      </c>
    </row>
    <row r="44" spans="1:2" x14ac:dyDescent="0.25">
      <c r="A44" s="43"/>
      <c r="B44" s="42" t="s">
        <v>90</v>
      </c>
    </row>
    <row r="45" spans="1:2" x14ac:dyDescent="0.25">
      <c r="A45" s="43"/>
      <c r="B45" s="44" t="s">
        <v>91</v>
      </c>
    </row>
    <row r="46" spans="1:2" x14ac:dyDescent="0.25">
      <c r="A46" s="43"/>
      <c r="B46" s="42" t="s">
        <v>92</v>
      </c>
    </row>
    <row r="47" spans="1:2" x14ac:dyDescent="0.25">
      <c r="A47" s="43"/>
      <c r="B47" s="42" t="s">
        <v>93</v>
      </c>
    </row>
    <row r="48" spans="1:2" x14ac:dyDescent="0.25">
      <c r="A48" s="43"/>
      <c r="B48" s="42" t="s">
        <v>94</v>
      </c>
    </row>
    <row r="49" spans="1:2" x14ac:dyDescent="0.25">
      <c r="A49" s="43"/>
      <c r="B49" s="42" t="s">
        <v>95</v>
      </c>
    </row>
    <row r="50" spans="1:2" x14ac:dyDescent="0.25">
      <c r="A50" s="43" t="s">
        <v>406</v>
      </c>
      <c r="B50" s="42" t="s">
        <v>96</v>
      </c>
    </row>
    <row r="51" spans="1:2" x14ac:dyDescent="0.25">
      <c r="A51" s="43"/>
      <c r="B51" s="42" t="s">
        <v>97</v>
      </c>
    </row>
    <row r="52" spans="1:2" x14ac:dyDescent="0.25">
      <c r="A52" s="43"/>
      <c r="B52" s="42" t="s">
        <v>98</v>
      </c>
    </row>
    <row r="53" spans="1:2" x14ac:dyDescent="0.25">
      <c r="A53" s="43"/>
      <c r="B53" s="42" t="s">
        <v>99</v>
      </c>
    </row>
    <row r="54" spans="1:2" x14ac:dyDescent="0.25">
      <c r="A54" s="43"/>
      <c r="B54" s="42" t="s">
        <v>100</v>
      </c>
    </row>
    <row r="55" spans="1:2" x14ac:dyDescent="0.25">
      <c r="A55" s="43" t="s">
        <v>101</v>
      </c>
      <c r="B55" s="42" t="s">
        <v>102</v>
      </c>
    </row>
    <row r="56" spans="1:2" x14ac:dyDescent="0.25">
      <c r="A56" s="43" t="s">
        <v>103</v>
      </c>
      <c r="B56" s="42" t="s">
        <v>104</v>
      </c>
    </row>
    <row r="57" spans="1:2" x14ac:dyDescent="0.25">
      <c r="A57" s="43"/>
      <c r="B57" s="42" t="s">
        <v>105</v>
      </c>
    </row>
    <row r="58" spans="1:2" x14ac:dyDescent="0.25">
      <c r="A58" s="43"/>
      <c r="B58" s="42" t="s">
        <v>106</v>
      </c>
    </row>
    <row r="59" spans="1:2" x14ac:dyDescent="0.25">
      <c r="A59" s="43"/>
      <c r="B59" s="42" t="s">
        <v>107</v>
      </c>
    </row>
    <row r="60" spans="1:2" x14ac:dyDescent="0.25">
      <c r="A60" s="43"/>
      <c r="B60" s="42" t="s">
        <v>108</v>
      </c>
    </row>
    <row r="61" spans="1:2" x14ac:dyDescent="0.25">
      <c r="A61" s="43" t="s">
        <v>436</v>
      </c>
      <c r="B61" s="42" t="s">
        <v>109</v>
      </c>
    </row>
    <row r="62" spans="1:2" x14ac:dyDescent="0.25">
      <c r="A62" s="43"/>
      <c r="B62" s="42" t="s">
        <v>110</v>
      </c>
    </row>
    <row r="63" spans="1:2" x14ac:dyDescent="0.25">
      <c r="A63" s="43"/>
      <c r="B63" s="42" t="s">
        <v>111</v>
      </c>
    </row>
    <row r="64" spans="1:2" x14ac:dyDescent="0.25">
      <c r="A64" s="43"/>
      <c r="B64" s="42" t="s">
        <v>112</v>
      </c>
    </row>
    <row r="65" spans="1:2" x14ac:dyDescent="0.25">
      <c r="A65" s="43"/>
      <c r="B65" s="42" t="s">
        <v>113</v>
      </c>
    </row>
    <row r="66" spans="1:2" x14ac:dyDescent="0.25">
      <c r="A66" s="43"/>
      <c r="B66" s="42" t="s">
        <v>114</v>
      </c>
    </row>
    <row r="67" spans="1:2" x14ac:dyDescent="0.25">
      <c r="A67" s="43"/>
      <c r="B67" s="42" t="s">
        <v>115</v>
      </c>
    </row>
    <row r="68" spans="1:2" x14ac:dyDescent="0.25">
      <c r="A68" s="43"/>
      <c r="B68" s="42" t="s">
        <v>116</v>
      </c>
    </row>
    <row r="69" spans="1:2" x14ac:dyDescent="0.25">
      <c r="A69" s="43"/>
      <c r="B69" s="42" t="s">
        <v>117</v>
      </c>
    </row>
    <row r="70" spans="1:2" x14ac:dyDescent="0.25">
      <c r="A70" s="43" t="s">
        <v>118</v>
      </c>
      <c r="B70" s="42" t="s">
        <v>119</v>
      </c>
    </row>
    <row r="71" spans="1:2" x14ac:dyDescent="0.25">
      <c r="A71" s="43" t="s">
        <v>118</v>
      </c>
      <c r="B71" s="42" t="s">
        <v>120</v>
      </c>
    </row>
    <row r="72" spans="1:2" x14ac:dyDescent="0.25">
      <c r="A72" s="43" t="s">
        <v>121</v>
      </c>
      <c r="B72" s="42" t="s">
        <v>122</v>
      </c>
    </row>
    <row r="73" spans="1:2" x14ac:dyDescent="0.25">
      <c r="A73" s="43" t="s">
        <v>123</v>
      </c>
      <c r="B73" s="42" t="s">
        <v>124</v>
      </c>
    </row>
    <row r="74" spans="1:2" x14ac:dyDescent="0.25">
      <c r="A74" s="43" t="s">
        <v>125</v>
      </c>
      <c r="B74" s="42" t="s">
        <v>126</v>
      </c>
    </row>
    <row r="75" spans="1:2" x14ac:dyDescent="0.25">
      <c r="A75" s="43" t="s">
        <v>125</v>
      </c>
      <c r="B75" s="42" t="s">
        <v>127</v>
      </c>
    </row>
    <row r="76" spans="1:2" x14ac:dyDescent="0.25">
      <c r="A76" s="43" t="s">
        <v>128</v>
      </c>
      <c r="B76" s="42" t="s">
        <v>129</v>
      </c>
    </row>
    <row r="77" spans="1:2" x14ac:dyDescent="0.25">
      <c r="A77" s="43" t="s">
        <v>121</v>
      </c>
      <c r="B77" s="42" t="s">
        <v>130</v>
      </c>
    </row>
    <row r="78" spans="1:2" x14ac:dyDescent="0.25">
      <c r="A78" s="43" t="s">
        <v>131</v>
      </c>
      <c r="B78" s="42" t="s">
        <v>88</v>
      </c>
    </row>
    <row r="79" spans="1:2" x14ac:dyDescent="0.25">
      <c r="A79" s="43" t="s">
        <v>132</v>
      </c>
      <c r="B79" s="42" t="s">
        <v>133</v>
      </c>
    </row>
    <row r="80" spans="1:2" x14ac:dyDescent="0.25">
      <c r="A80" s="43" t="s">
        <v>134</v>
      </c>
      <c r="B80" s="42" t="s">
        <v>78</v>
      </c>
    </row>
    <row r="81" spans="1:2" x14ac:dyDescent="0.25">
      <c r="A81" s="43" t="s">
        <v>128</v>
      </c>
      <c r="B81" s="42" t="s">
        <v>135</v>
      </c>
    </row>
    <row r="82" spans="1:2" x14ac:dyDescent="0.25">
      <c r="A82" s="43" t="s">
        <v>136</v>
      </c>
      <c r="B82" s="42" t="s">
        <v>137</v>
      </c>
    </row>
    <row r="83" spans="1:2" x14ac:dyDescent="0.25">
      <c r="A83" s="43" t="s">
        <v>121</v>
      </c>
      <c r="B83" s="42" t="s">
        <v>138</v>
      </c>
    </row>
    <row r="84" spans="1:2" x14ac:dyDescent="0.25">
      <c r="A84" s="43" t="s">
        <v>128</v>
      </c>
      <c r="B84" s="42" t="s">
        <v>139</v>
      </c>
    </row>
    <row r="85" spans="1:2" x14ac:dyDescent="0.25">
      <c r="A85" s="43" t="s">
        <v>140</v>
      </c>
      <c r="B85" s="42" t="s">
        <v>141</v>
      </c>
    </row>
    <row r="86" spans="1:2" x14ac:dyDescent="0.25">
      <c r="A86" s="43" t="s">
        <v>125</v>
      </c>
      <c r="B86" s="42" t="s">
        <v>142</v>
      </c>
    </row>
    <row r="87" spans="1:2" x14ac:dyDescent="0.25">
      <c r="A87" s="43" t="s">
        <v>121</v>
      </c>
      <c r="B87" s="42" t="s">
        <v>143</v>
      </c>
    </row>
    <row r="88" spans="1:2" x14ac:dyDescent="0.25">
      <c r="A88" s="43" t="s">
        <v>118</v>
      </c>
      <c r="B88" s="42" t="s">
        <v>144</v>
      </c>
    </row>
    <row r="89" spans="1:2" x14ac:dyDescent="0.25">
      <c r="A89" s="43" t="s">
        <v>118</v>
      </c>
      <c r="B89" s="42" t="s">
        <v>145</v>
      </c>
    </row>
    <row r="90" spans="1:2" x14ac:dyDescent="0.25">
      <c r="A90" s="43" t="s">
        <v>121</v>
      </c>
      <c r="B90" s="42" t="s">
        <v>146</v>
      </c>
    </row>
    <row r="91" spans="1:2" x14ac:dyDescent="0.25">
      <c r="A91" s="43" t="s">
        <v>128</v>
      </c>
      <c r="B91" s="42" t="s">
        <v>147</v>
      </c>
    </row>
    <row r="92" spans="1:2" x14ac:dyDescent="0.25">
      <c r="A92" s="43" t="s">
        <v>128</v>
      </c>
      <c r="B92" s="42" t="s">
        <v>96</v>
      </c>
    </row>
    <row r="93" spans="1:2" x14ac:dyDescent="0.25">
      <c r="A93" s="43" t="s">
        <v>125</v>
      </c>
      <c r="B93" s="42" t="s">
        <v>148</v>
      </c>
    </row>
    <row r="94" spans="1:2" x14ac:dyDescent="0.25">
      <c r="A94" s="43" t="s">
        <v>125</v>
      </c>
      <c r="B94" s="42" t="s">
        <v>149</v>
      </c>
    </row>
    <row r="95" spans="1:2" x14ac:dyDescent="0.25">
      <c r="A95" s="43" t="s">
        <v>128</v>
      </c>
      <c r="B95" s="42" t="s">
        <v>150</v>
      </c>
    </row>
    <row r="96" spans="1:2" x14ac:dyDescent="0.25">
      <c r="A96" s="43" t="s">
        <v>125</v>
      </c>
      <c r="B96" s="42" t="s">
        <v>151</v>
      </c>
    </row>
    <row r="97" spans="1:2" x14ac:dyDescent="0.25">
      <c r="A97" s="43" t="s">
        <v>118</v>
      </c>
      <c r="B97" s="42" t="s">
        <v>152</v>
      </c>
    </row>
    <row r="98" spans="1:2" x14ac:dyDescent="0.25">
      <c r="A98" s="43" t="s">
        <v>128</v>
      </c>
      <c r="B98" s="42" t="s">
        <v>153</v>
      </c>
    </row>
    <row r="99" spans="1:2" x14ac:dyDescent="0.25">
      <c r="A99" s="43" t="s">
        <v>118</v>
      </c>
      <c r="B99" s="42" t="s">
        <v>154</v>
      </c>
    </row>
    <row r="100" spans="1:2" x14ac:dyDescent="0.25">
      <c r="A100" s="43" t="s">
        <v>121</v>
      </c>
      <c r="B100" s="42" t="s">
        <v>155</v>
      </c>
    </row>
    <row r="101" spans="1:2" x14ac:dyDescent="0.25">
      <c r="A101" s="43" t="s">
        <v>128</v>
      </c>
      <c r="B101" s="42" t="s">
        <v>156</v>
      </c>
    </row>
    <row r="102" spans="1:2" x14ac:dyDescent="0.25">
      <c r="A102" s="43" t="s">
        <v>157</v>
      </c>
      <c r="B102" s="42" t="s">
        <v>158</v>
      </c>
    </row>
    <row r="103" spans="1:2" x14ac:dyDescent="0.25">
      <c r="A103" s="43" t="s">
        <v>159</v>
      </c>
      <c r="B103" s="42" t="s">
        <v>160</v>
      </c>
    </row>
    <row r="104" spans="1:2" x14ac:dyDescent="0.25">
      <c r="A104" s="43" t="s">
        <v>125</v>
      </c>
      <c r="B104" s="42" t="s">
        <v>161</v>
      </c>
    </row>
    <row r="105" spans="1:2" x14ac:dyDescent="0.25">
      <c r="A105" s="43" t="s">
        <v>132</v>
      </c>
      <c r="B105" s="42" t="s">
        <v>162</v>
      </c>
    </row>
    <row r="106" spans="1:2" x14ac:dyDescent="0.25">
      <c r="A106" s="43" t="s">
        <v>163</v>
      </c>
      <c r="B106" s="42" t="s">
        <v>77</v>
      </c>
    </row>
    <row r="107" spans="1:2" x14ac:dyDescent="0.25">
      <c r="A107" s="43" t="s">
        <v>136</v>
      </c>
      <c r="B107" s="42" t="s">
        <v>164</v>
      </c>
    </row>
    <row r="108" spans="1:2" x14ac:dyDescent="0.25">
      <c r="A108" s="43" t="s">
        <v>125</v>
      </c>
      <c r="B108" s="42" t="s">
        <v>165</v>
      </c>
    </row>
    <row r="109" spans="1:2" x14ac:dyDescent="0.25">
      <c r="A109" s="43" t="s">
        <v>121</v>
      </c>
      <c r="B109" s="42" t="s">
        <v>166</v>
      </c>
    </row>
    <row r="110" spans="1:2" x14ac:dyDescent="0.25">
      <c r="A110" s="43" t="s">
        <v>121</v>
      </c>
      <c r="B110" s="42" t="s">
        <v>167</v>
      </c>
    </row>
    <row r="111" spans="1:2" x14ac:dyDescent="0.25">
      <c r="A111" s="43" t="s">
        <v>128</v>
      </c>
      <c r="B111" s="42" t="s">
        <v>168</v>
      </c>
    </row>
    <row r="112" spans="1:2" x14ac:dyDescent="0.25">
      <c r="A112" s="43" t="s">
        <v>118</v>
      </c>
      <c r="B112" s="42" t="s">
        <v>169</v>
      </c>
    </row>
    <row r="113" spans="1:2" x14ac:dyDescent="0.25">
      <c r="A113" s="43" t="s">
        <v>121</v>
      </c>
      <c r="B113" s="42" t="s">
        <v>170</v>
      </c>
    </row>
    <row r="114" spans="1:2" x14ac:dyDescent="0.25">
      <c r="A114" s="43" t="s">
        <v>128</v>
      </c>
      <c r="B114" s="42" t="s">
        <v>171</v>
      </c>
    </row>
    <row r="115" spans="1:2" x14ac:dyDescent="0.25">
      <c r="A115" s="43" t="s">
        <v>128</v>
      </c>
      <c r="B115" s="42" t="s">
        <v>172</v>
      </c>
    </row>
    <row r="116" spans="1:2" x14ac:dyDescent="0.25">
      <c r="A116" s="43" t="s">
        <v>121</v>
      </c>
      <c r="B116" s="42" t="s">
        <v>173</v>
      </c>
    </row>
    <row r="117" spans="1:2" x14ac:dyDescent="0.25">
      <c r="A117" s="43" t="s">
        <v>128</v>
      </c>
      <c r="B117" s="42" t="s">
        <v>174</v>
      </c>
    </row>
    <row r="118" spans="1:2" x14ac:dyDescent="0.25">
      <c r="A118" s="43" t="s">
        <v>128</v>
      </c>
      <c r="B118" s="42" t="s">
        <v>175</v>
      </c>
    </row>
    <row r="119" spans="1:2" x14ac:dyDescent="0.25">
      <c r="A119" s="43" t="s">
        <v>125</v>
      </c>
      <c r="B119" s="42" t="s">
        <v>176</v>
      </c>
    </row>
    <row r="120" spans="1:2" x14ac:dyDescent="0.25">
      <c r="A120" s="43" t="s">
        <v>118</v>
      </c>
      <c r="B120" s="42" t="s">
        <v>177</v>
      </c>
    </row>
    <row r="121" spans="1:2" x14ac:dyDescent="0.25">
      <c r="A121" s="43" t="s">
        <v>118</v>
      </c>
      <c r="B121" s="42" t="s">
        <v>178</v>
      </c>
    </row>
    <row r="122" spans="1:2" x14ac:dyDescent="0.25">
      <c r="A122" s="43" t="s">
        <v>118</v>
      </c>
      <c r="B122" s="42" t="s">
        <v>179</v>
      </c>
    </row>
    <row r="123" spans="1:2" x14ac:dyDescent="0.25">
      <c r="A123" s="43" t="s">
        <v>134</v>
      </c>
      <c r="B123" s="42" t="s">
        <v>180</v>
      </c>
    </row>
    <row r="124" spans="1:2" x14ac:dyDescent="0.25">
      <c r="A124" s="43" t="s">
        <v>128</v>
      </c>
      <c r="B124" s="42" t="s">
        <v>89</v>
      </c>
    </row>
    <row r="125" spans="1:2" x14ac:dyDescent="0.25">
      <c r="A125" s="43" t="s">
        <v>121</v>
      </c>
      <c r="B125" s="42" t="s">
        <v>181</v>
      </c>
    </row>
    <row r="126" spans="1:2" x14ac:dyDescent="0.25">
      <c r="A126" s="43" t="s">
        <v>121</v>
      </c>
      <c r="B126" s="42" t="s">
        <v>182</v>
      </c>
    </row>
    <row r="127" spans="1:2" x14ac:dyDescent="0.25">
      <c r="A127" s="43" t="s">
        <v>183</v>
      </c>
      <c r="B127" s="42" t="s">
        <v>184</v>
      </c>
    </row>
    <row r="128" spans="1:2" x14ac:dyDescent="0.25">
      <c r="A128" s="43" t="s">
        <v>132</v>
      </c>
      <c r="B128" s="42" t="s">
        <v>185</v>
      </c>
    </row>
    <row r="129" spans="1:2" x14ac:dyDescent="0.25">
      <c r="A129" s="43" t="s">
        <v>118</v>
      </c>
      <c r="B129" s="42" t="s">
        <v>186</v>
      </c>
    </row>
    <row r="130" spans="1:2" x14ac:dyDescent="0.25">
      <c r="A130" s="43" t="s">
        <v>140</v>
      </c>
      <c r="B130" s="42" t="s">
        <v>187</v>
      </c>
    </row>
    <row r="131" spans="1:2" x14ac:dyDescent="0.25">
      <c r="A131" s="43" t="s">
        <v>140</v>
      </c>
      <c r="B131" s="42" t="s">
        <v>188</v>
      </c>
    </row>
    <row r="132" spans="1:2" x14ac:dyDescent="0.25">
      <c r="A132" s="43" t="s">
        <v>125</v>
      </c>
      <c r="B132" s="42" t="s">
        <v>189</v>
      </c>
    </row>
    <row r="133" spans="1:2" x14ac:dyDescent="0.25">
      <c r="A133" s="43" t="s">
        <v>121</v>
      </c>
      <c r="B133" s="42" t="s">
        <v>190</v>
      </c>
    </row>
    <row r="134" spans="1:2" x14ac:dyDescent="0.25">
      <c r="A134" s="43" t="s">
        <v>121</v>
      </c>
      <c r="B134" s="42" t="s">
        <v>191</v>
      </c>
    </row>
    <row r="135" spans="1:2" x14ac:dyDescent="0.25">
      <c r="A135" s="43" t="s">
        <v>118</v>
      </c>
      <c r="B135" s="42" t="s">
        <v>192</v>
      </c>
    </row>
    <row r="136" spans="1:2" x14ac:dyDescent="0.25">
      <c r="A136" s="43" t="s">
        <v>118</v>
      </c>
      <c r="B136" s="42" t="s">
        <v>193</v>
      </c>
    </row>
    <row r="137" spans="1:2" x14ac:dyDescent="0.25">
      <c r="A137" s="43" t="s">
        <v>121</v>
      </c>
      <c r="B137" s="42" t="s">
        <v>194</v>
      </c>
    </row>
    <row r="138" spans="1:2" x14ac:dyDescent="0.25">
      <c r="A138" s="43" t="s">
        <v>140</v>
      </c>
      <c r="B138" s="42" t="s">
        <v>195</v>
      </c>
    </row>
    <row r="139" spans="1:2" x14ac:dyDescent="0.25">
      <c r="A139" s="43" t="s">
        <v>125</v>
      </c>
      <c r="B139" s="42" t="s">
        <v>196</v>
      </c>
    </row>
    <row r="140" spans="1:2" x14ac:dyDescent="0.25">
      <c r="A140" s="43" t="s">
        <v>197</v>
      </c>
      <c r="B140" s="42" t="s">
        <v>198</v>
      </c>
    </row>
    <row r="141" spans="1:2" x14ac:dyDescent="0.25">
      <c r="A141" s="43" t="s">
        <v>125</v>
      </c>
      <c r="B141" s="42" t="s">
        <v>199</v>
      </c>
    </row>
    <row r="142" spans="1:2" x14ac:dyDescent="0.25">
      <c r="A142" s="43" t="s">
        <v>121</v>
      </c>
      <c r="B142" s="42" t="s">
        <v>200</v>
      </c>
    </row>
    <row r="143" spans="1:2" x14ac:dyDescent="0.25">
      <c r="A143" s="43" t="s">
        <v>118</v>
      </c>
      <c r="B143" s="42" t="s">
        <v>201</v>
      </c>
    </row>
    <row r="144" spans="1:2" x14ac:dyDescent="0.25">
      <c r="A144" s="43" t="s">
        <v>128</v>
      </c>
      <c r="B144" s="42" t="s">
        <v>202</v>
      </c>
    </row>
    <row r="145" spans="1:2" x14ac:dyDescent="0.25">
      <c r="A145" s="43" t="s">
        <v>118</v>
      </c>
      <c r="B145" s="42" t="s">
        <v>203</v>
      </c>
    </row>
    <row r="146" spans="1:2" x14ac:dyDescent="0.25">
      <c r="A146" s="43" t="s">
        <v>121</v>
      </c>
      <c r="B146" s="42" t="s">
        <v>204</v>
      </c>
    </row>
    <row r="147" spans="1:2" x14ac:dyDescent="0.25">
      <c r="A147" s="43" t="s">
        <v>964</v>
      </c>
      <c r="B147" s="42" t="s">
        <v>205</v>
      </c>
    </row>
    <row r="148" spans="1:2" x14ac:dyDescent="0.25">
      <c r="A148" s="43" t="s">
        <v>118</v>
      </c>
      <c r="B148" s="42" t="s">
        <v>206</v>
      </c>
    </row>
    <row r="149" spans="1:2" x14ac:dyDescent="0.25">
      <c r="A149" s="43" t="s">
        <v>118</v>
      </c>
      <c r="B149" s="42" t="s">
        <v>207</v>
      </c>
    </row>
    <row r="150" spans="1:2" x14ac:dyDescent="0.25">
      <c r="A150" s="43" t="s">
        <v>125</v>
      </c>
      <c r="B150" s="42" t="s">
        <v>208</v>
      </c>
    </row>
    <row r="151" spans="1:2" x14ac:dyDescent="0.25">
      <c r="A151" s="43" t="s">
        <v>118</v>
      </c>
      <c r="B151" s="42" t="s">
        <v>209</v>
      </c>
    </row>
    <row r="152" spans="1:2" x14ac:dyDescent="0.25">
      <c r="A152" s="43" t="s">
        <v>125</v>
      </c>
      <c r="B152" s="42" t="s">
        <v>210</v>
      </c>
    </row>
    <row r="153" spans="1:2" x14ac:dyDescent="0.25">
      <c r="A153" s="43" t="s">
        <v>132</v>
      </c>
      <c r="B153" s="42" t="s">
        <v>211</v>
      </c>
    </row>
    <row r="154" spans="1:2" x14ac:dyDescent="0.25">
      <c r="A154" s="43" t="s">
        <v>128</v>
      </c>
      <c r="B154" s="42" t="s">
        <v>212</v>
      </c>
    </row>
    <row r="155" spans="1:2" x14ac:dyDescent="0.25">
      <c r="A155" s="43" t="s">
        <v>128</v>
      </c>
      <c r="B155" s="42" t="s">
        <v>213</v>
      </c>
    </row>
    <row r="156" spans="1:2" x14ac:dyDescent="0.25">
      <c r="A156" s="43" t="s">
        <v>128</v>
      </c>
      <c r="B156" s="42" t="s">
        <v>214</v>
      </c>
    </row>
    <row r="157" spans="1:2" x14ac:dyDescent="0.25">
      <c r="A157" s="43" t="s">
        <v>118</v>
      </c>
      <c r="B157" s="42" t="s">
        <v>215</v>
      </c>
    </row>
    <row r="158" spans="1:2" x14ac:dyDescent="0.25">
      <c r="A158" s="43" t="s">
        <v>118</v>
      </c>
      <c r="B158" s="42" t="s">
        <v>216</v>
      </c>
    </row>
    <row r="159" spans="1:2" x14ac:dyDescent="0.25">
      <c r="A159" s="43" t="s">
        <v>128</v>
      </c>
      <c r="B159" s="42" t="s">
        <v>74</v>
      </c>
    </row>
    <row r="160" spans="1:2" x14ac:dyDescent="0.25">
      <c r="A160" s="43" t="s">
        <v>128</v>
      </c>
      <c r="B160" s="42" t="s">
        <v>217</v>
      </c>
    </row>
    <row r="161" spans="1:2" x14ac:dyDescent="0.25">
      <c r="A161" s="43" t="s">
        <v>136</v>
      </c>
      <c r="B161" s="42" t="s">
        <v>218</v>
      </c>
    </row>
    <row r="162" spans="1:2" x14ac:dyDescent="0.25">
      <c r="A162" s="43" t="s">
        <v>121</v>
      </c>
      <c r="B162" s="42" t="s">
        <v>219</v>
      </c>
    </row>
    <row r="163" spans="1:2" x14ac:dyDescent="0.25">
      <c r="A163" s="43" t="s">
        <v>125</v>
      </c>
      <c r="B163" s="42" t="s">
        <v>220</v>
      </c>
    </row>
    <row r="164" spans="1:2" x14ac:dyDescent="0.25">
      <c r="A164" s="43" t="s">
        <v>125</v>
      </c>
      <c r="B164" s="42" t="s">
        <v>221</v>
      </c>
    </row>
    <row r="165" spans="1:2" x14ac:dyDescent="0.25">
      <c r="A165" s="43" t="s">
        <v>118</v>
      </c>
      <c r="B165" s="42" t="s">
        <v>222</v>
      </c>
    </row>
    <row r="166" spans="1:2" x14ac:dyDescent="0.25">
      <c r="A166" s="43" t="s">
        <v>128</v>
      </c>
      <c r="B166" s="42" t="s">
        <v>223</v>
      </c>
    </row>
    <row r="167" spans="1:2" x14ac:dyDescent="0.25">
      <c r="A167" s="43" t="s">
        <v>125</v>
      </c>
      <c r="B167" s="42" t="s">
        <v>81</v>
      </c>
    </row>
    <row r="168" spans="1:2" x14ac:dyDescent="0.25">
      <c r="A168" s="43" t="s">
        <v>128</v>
      </c>
      <c r="B168" s="42" t="s">
        <v>224</v>
      </c>
    </row>
    <row r="169" spans="1:2" x14ac:dyDescent="0.25">
      <c r="A169" s="43" t="s">
        <v>121</v>
      </c>
      <c r="B169" s="42" t="s">
        <v>225</v>
      </c>
    </row>
    <row r="170" spans="1:2" x14ac:dyDescent="0.25">
      <c r="A170" s="43" t="s">
        <v>125</v>
      </c>
      <c r="B170" s="42" t="s">
        <v>226</v>
      </c>
    </row>
    <row r="171" spans="1:2" x14ac:dyDescent="0.25">
      <c r="A171" s="43" t="s">
        <v>227</v>
      </c>
      <c r="B171" s="42" t="s">
        <v>75</v>
      </c>
    </row>
    <row r="172" spans="1:2" x14ac:dyDescent="0.25">
      <c r="A172" s="43" t="s">
        <v>121</v>
      </c>
      <c r="B172" s="42" t="s">
        <v>228</v>
      </c>
    </row>
    <row r="173" spans="1:2" x14ac:dyDescent="0.25">
      <c r="A173" s="43" t="s">
        <v>125</v>
      </c>
      <c r="B173" s="42" t="s">
        <v>229</v>
      </c>
    </row>
    <row r="174" spans="1:2" x14ac:dyDescent="0.25">
      <c r="A174" s="43" t="s">
        <v>128</v>
      </c>
      <c r="B174" s="42" t="s">
        <v>230</v>
      </c>
    </row>
    <row r="175" spans="1:2" x14ac:dyDescent="0.25">
      <c r="A175" s="43" t="s">
        <v>128</v>
      </c>
      <c r="B175" s="42" t="s">
        <v>231</v>
      </c>
    </row>
    <row r="176" spans="1:2" x14ac:dyDescent="0.25">
      <c r="A176" s="43" t="s">
        <v>121</v>
      </c>
      <c r="B176" s="42" t="s">
        <v>232</v>
      </c>
    </row>
    <row r="177" spans="1:2" x14ac:dyDescent="0.25">
      <c r="A177" s="43" t="s">
        <v>233</v>
      </c>
      <c r="B177" s="42" t="s">
        <v>234</v>
      </c>
    </row>
    <row r="178" spans="1:2" x14ac:dyDescent="0.25">
      <c r="A178" s="43" t="s">
        <v>118</v>
      </c>
      <c r="B178" s="42" t="s">
        <v>235</v>
      </c>
    </row>
    <row r="179" spans="1:2" x14ac:dyDescent="0.25">
      <c r="A179" s="43" t="s">
        <v>236</v>
      </c>
      <c r="B179" s="42" t="s">
        <v>237</v>
      </c>
    </row>
    <row r="180" spans="1:2" x14ac:dyDescent="0.25">
      <c r="A180" s="43" t="s">
        <v>125</v>
      </c>
      <c r="B180" s="42" t="s">
        <v>238</v>
      </c>
    </row>
    <row r="181" spans="1:2" x14ac:dyDescent="0.25">
      <c r="A181" s="43" t="s">
        <v>118</v>
      </c>
      <c r="B181" s="42" t="s">
        <v>239</v>
      </c>
    </row>
    <row r="182" spans="1:2" x14ac:dyDescent="0.25">
      <c r="A182" s="43" t="s">
        <v>121</v>
      </c>
      <c r="B182" s="42" t="s">
        <v>240</v>
      </c>
    </row>
    <row r="183" spans="1:2" x14ac:dyDescent="0.25">
      <c r="A183" s="43" t="s">
        <v>128</v>
      </c>
      <c r="B183" s="42" t="s">
        <v>241</v>
      </c>
    </row>
    <row r="184" spans="1:2" x14ac:dyDescent="0.25">
      <c r="A184" s="43" t="s">
        <v>121</v>
      </c>
      <c r="B184" s="42" t="s">
        <v>242</v>
      </c>
    </row>
    <row r="185" spans="1:2" x14ac:dyDescent="0.25">
      <c r="A185" s="43" t="s">
        <v>121</v>
      </c>
      <c r="B185" s="42" t="s">
        <v>243</v>
      </c>
    </row>
    <row r="186" spans="1:2" x14ac:dyDescent="0.25">
      <c r="A186" s="43" t="s">
        <v>132</v>
      </c>
      <c r="B186" s="42" t="s">
        <v>244</v>
      </c>
    </row>
    <row r="187" spans="1:2" x14ac:dyDescent="0.25">
      <c r="A187" s="43" t="s">
        <v>125</v>
      </c>
      <c r="B187" s="42" t="s">
        <v>245</v>
      </c>
    </row>
    <row r="188" spans="1:2" x14ac:dyDescent="0.25">
      <c r="A188" s="43" t="s">
        <v>118</v>
      </c>
      <c r="B188" s="42" t="s">
        <v>246</v>
      </c>
    </row>
    <row r="189" spans="1:2" x14ac:dyDescent="0.25">
      <c r="A189" s="43" t="s">
        <v>134</v>
      </c>
      <c r="B189" s="42" t="s">
        <v>247</v>
      </c>
    </row>
    <row r="190" spans="1:2" x14ac:dyDescent="0.25">
      <c r="A190" s="43" t="s">
        <v>248</v>
      </c>
      <c r="B190" s="42" t="s">
        <v>249</v>
      </c>
    </row>
    <row r="191" spans="1:2" x14ac:dyDescent="0.25">
      <c r="A191" s="43" t="s">
        <v>128</v>
      </c>
      <c r="B191" s="42" t="s">
        <v>250</v>
      </c>
    </row>
    <row r="192" spans="1:2" x14ac:dyDescent="0.25">
      <c r="A192" s="43" t="s">
        <v>128</v>
      </c>
      <c r="B192" s="42" t="s">
        <v>251</v>
      </c>
    </row>
    <row r="193" spans="1:2" x14ac:dyDescent="0.25">
      <c r="A193" s="43" t="s">
        <v>121</v>
      </c>
      <c r="B193" s="42" t="s">
        <v>252</v>
      </c>
    </row>
    <row r="194" spans="1:2" x14ac:dyDescent="0.25">
      <c r="A194" s="43" t="s">
        <v>132</v>
      </c>
      <c r="B194" s="42" t="s">
        <v>253</v>
      </c>
    </row>
    <row r="195" spans="1:2" x14ac:dyDescent="0.25">
      <c r="A195" s="43" t="s">
        <v>118</v>
      </c>
      <c r="B195" s="42" t="s">
        <v>254</v>
      </c>
    </row>
    <row r="196" spans="1:2" x14ac:dyDescent="0.25">
      <c r="A196" s="43" t="s">
        <v>125</v>
      </c>
      <c r="B196" s="42" t="s">
        <v>124</v>
      </c>
    </row>
    <row r="197" spans="1:2" x14ac:dyDescent="0.25">
      <c r="A197" s="43" t="s">
        <v>670</v>
      </c>
      <c r="B197" s="42" t="s">
        <v>255</v>
      </c>
    </row>
    <row r="198" spans="1:2" x14ac:dyDescent="0.25">
      <c r="A198" s="43" t="s">
        <v>128</v>
      </c>
      <c r="B198" s="42" t="s">
        <v>256</v>
      </c>
    </row>
    <row r="199" spans="1:2" x14ac:dyDescent="0.25">
      <c r="A199" s="43" t="s">
        <v>125</v>
      </c>
      <c r="B199" s="42" t="s">
        <v>257</v>
      </c>
    </row>
    <row r="200" spans="1:2" x14ac:dyDescent="0.25">
      <c r="A200" s="43" t="s">
        <v>125</v>
      </c>
      <c r="B200" s="42" t="s">
        <v>258</v>
      </c>
    </row>
    <row r="201" spans="1:2" x14ac:dyDescent="0.25">
      <c r="A201" s="43" t="s">
        <v>132</v>
      </c>
      <c r="B201" s="42" t="s">
        <v>259</v>
      </c>
    </row>
    <row r="202" spans="1:2" x14ac:dyDescent="0.25">
      <c r="A202" s="43" t="s">
        <v>121</v>
      </c>
      <c r="B202" s="42" t="s">
        <v>260</v>
      </c>
    </row>
    <row r="203" spans="1:2" x14ac:dyDescent="0.25">
      <c r="A203" s="43" t="s">
        <v>121</v>
      </c>
      <c r="B203" s="42" t="s">
        <v>253</v>
      </c>
    </row>
    <row r="204" spans="1:2" x14ac:dyDescent="0.25">
      <c r="A204" s="43" t="s">
        <v>140</v>
      </c>
      <c r="B204" s="42" t="s">
        <v>261</v>
      </c>
    </row>
    <row r="205" spans="1:2" x14ac:dyDescent="0.25">
      <c r="A205" s="43" t="s">
        <v>262</v>
      </c>
      <c r="B205" s="42" t="s">
        <v>263</v>
      </c>
    </row>
    <row r="206" spans="1:2" x14ac:dyDescent="0.25">
      <c r="A206" s="43" t="s">
        <v>121</v>
      </c>
      <c r="B206" s="42" t="s">
        <v>264</v>
      </c>
    </row>
    <row r="207" spans="1:2" x14ac:dyDescent="0.25">
      <c r="A207" s="43" t="s">
        <v>125</v>
      </c>
      <c r="B207" s="42" t="s">
        <v>265</v>
      </c>
    </row>
    <row r="208" spans="1:2" x14ac:dyDescent="0.25">
      <c r="A208" s="43" t="s">
        <v>125</v>
      </c>
      <c r="B208" s="42" t="s">
        <v>266</v>
      </c>
    </row>
    <row r="209" spans="1:2" x14ac:dyDescent="0.25">
      <c r="A209" s="43" t="s">
        <v>118</v>
      </c>
      <c r="B209" s="42" t="s">
        <v>267</v>
      </c>
    </row>
    <row r="210" spans="1:2" x14ac:dyDescent="0.25">
      <c r="A210" s="43" t="s">
        <v>128</v>
      </c>
      <c r="B210" s="42" t="s">
        <v>268</v>
      </c>
    </row>
    <row r="211" spans="1:2" x14ac:dyDescent="0.25">
      <c r="A211" s="43" t="s">
        <v>134</v>
      </c>
      <c r="B211" s="42" t="s">
        <v>158</v>
      </c>
    </row>
    <row r="212" spans="1:2" x14ac:dyDescent="0.25">
      <c r="A212" s="43" t="s">
        <v>269</v>
      </c>
      <c r="B212" s="42" t="s">
        <v>270</v>
      </c>
    </row>
    <row r="213" spans="1:2" x14ac:dyDescent="0.25">
      <c r="A213" s="43" t="s">
        <v>125</v>
      </c>
      <c r="B213" s="42" t="s">
        <v>137</v>
      </c>
    </row>
    <row r="214" spans="1:2" x14ac:dyDescent="0.25">
      <c r="A214" s="43" t="s">
        <v>271</v>
      </c>
      <c r="B214" s="42" t="s">
        <v>272</v>
      </c>
    </row>
    <row r="215" spans="1:2" x14ac:dyDescent="0.25">
      <c r="A215" s="43" t="s">
        <v>273</v>
      </c>
      <c r="B215" s="42" t="s">
        <v>274</v>
      </c>
    </row>
    <row r="216" spans="1:2" x14ac:dyDescent="0.25">
      <c r="A216" s="43" t="s">
        <v>275</v>
      </c>
      <c r="B216" s="42" t="s">
        <v>276</v>
      </c>
    </row>
    <row r="217" spans="1:2" x14ac:dyDescent="0.25">
      <c r="A217" s="43" t="s">
        <v>277</v>
      </c>
      <c r="B217" s="42" t="s">
        <v>278</v>
      </c>
    </row>
    <row r="218" spans="1:2" x14ac:dyDescent="0.25">
      <c r="A218" s="43" t="s">
        <v>279</v>
      </c>
      <c r="B218" s="42" t="s">
        <v>280</v>
      </c>
    </row>
    <row r="219" spans="1:2" x14ac:dyDescent="0.25">
      <c r="A219" s="43" t="s">
        <v>281</v>
      </c>
      <c r="B219" s="42" t="s">
        <v>282</v>
      </c>
    </row>
    <row r="220" spans="1:2" x14ac:dyDescent="0.25">
      <c r="A220" s="43" t="s">
        <v>283</v>
      </c>
      <c r="B220" s="42" t="s">
        <v>284</v>
      </c>
    </row>
    <row r="221" spans="1:2" x14ac:dyDescent="0.25">
      <c r="A221" s="43" t="s">
        <v>285</v>
      </c>
      <c r="B221" s="42" t="s">
        <v>286</v>
      </c>
    </row>
    <row r="222" spans="1:2" x14ac:dyDescent="0.25">
      <c r="A222" s="43" t="s">
        <v>287</v>
      </c>
      <c r="B222" s="42" t="s">
        <v>288</v>
      </c>
    </row>
    <row r="223" spans="1:2" x14ac:dyDescent="0.25">
      <c r="A223" s="43" t="s">
        <v>289</v>
      </c>
      <c r="B223" s="42" t="s">
        <v>290</v>
      </c>
    </row>
    <row r="224" spans="1:2" x14ac:dyDescent="0.25">
      <c r="A224" s="43" t="s">
        <v>291</v>
      </c>
      <c r="B224" s="42" t="s">
        <v>292</v>
      </c>
    </row>
    <row r="225" spans="1:2" x14ac:dyDescent="0.25">
      <c r="A225" s="43" t="s">
        <v>293</v>
      </c>
      <c r="B225" s="42" t="s">
        <v>294</v>
      </c>
    </row>
    <row r="226" spans="1:2" x14ac:dyDescent="0.25">
      <c r="A226" s="43" t="s">
        <v>295</v>
      </c>
      <c r="B226" s="42" t="s">
        <v>296</v>
      </c>
    </row>
    <row r="227" spans="1:2" x14ac:dyDescent="0.25">
      <c r="A227" s="43" t="s">
        <v>297</v>
      </c>
      <c r="B227" s="42" t="s">
        <v>298</v>
      </c>
    </row>
    <row r="228" spans="1:2" x14ac:dyDescent="0.25">
      <c r="A228" s="43" t="s">
        <v>299</v>
      </c>
      <c r="B228" s="42" t="s">
        <v>300</v>
      </c>
    </row>
    <row r="229" spans="1:2" x14ac:dyDescent="0.25">
      <c r="A229" s="43" t="s">
        <v>301</v>
      </c>
      <c r="B229" s="42" t="s">
        <v>302</v>
      </c>
    </row>
    <row r="230" spans="1:2" x14ac:dyDescent="0.25">
      <c r="A230" s="43" t="s">
        <v>84</v>
      </c>
      <c r="B230" s="42" t="s">
        <v>303</v>
      </c>
    </row>
    <row r="231" spans="1:2" x14ac:dyDescent="0.25">
      <c r="A231" s="43" t="s">
        <v>304</v>
      </c>
      <c r="B231" s="42" t="s">
        <v>305</v>
      </c>
    </row>
    <row r="232" spans="1:2" x14ac:dyDescent="0.25">
      <c r="A232" s="43" t="s">
        <v>306</v>
      </c>
      <c r="B232" s="42" t="s">
        <v>307</v>
      </c>
    </row>
    <row r="233" spans="1:2" x14ac:dyDescent="0.25">
      <c r="A233" s="43" t="s">
        <v>308</v>
      </c>
      <c r="B233" s="42" t="s">
        <v>309</v>
      </c>
    </row>
    <row r="234" spans="1:2" x14ac:dyDescent="0.25">
      <c r="A234" s="43" t="s">
        <v>310</v>
      </c>
      <c r="B234" s="42" t="s">
        <v>311</v>
      </c>
    </row>
    <row r="235" spans="1:2" x14ac:dyDescent="0.25">
      <c r="A235" s="43" t="s">
        <v>312</v>
      </c>
      <c r="B235" s="42" t="s">
        <v>268</v>
      </c>
    </row>
    <row r="236" spans="1:2" x14ac:dyDescent="0.25">
      <c r="A236" s="43" t="s">
        <v>313</v>
      </c>
      <c r="B236" s="42" t="s">
        <v>314</v>
      </c>
    </row>
    <row r="237" spans="1:2" x14ac:dyDescent="0.25">
      <c r="A237" s="43" t="s">
        <v>315</v>
      </c>
      <c r="B237" s="42" t="s">
        <v>316</v>
      </c>
    </row>
    <row r="238" spans="1:2" x14ac:dyDescent="0.25">
      <c r="A238" s="43" t="s">
        <v>317</v>
      </c>
      <c r="B238" s="42" t="s">
        <v>318</v>
      </c>
    </row>
    <row r="239" spans="1:2" x14ac:dyDescent="0.25">
      <c r="A239" s="43" t="s">
        <v>319</v>
      </c>
      <c r="B239" s="42" t="s">
        <v>320</v>
      </c>
    </row>
    <row r="240" spans="1:2" x14ac:dyDescent="0.25">
      <c r="A240" s="43" t="s">
        <v>321</v>
      </c>
      <c r="B240" s="42" t="s">
        <v>322</v>
      </c>
    </row>
    <row r="241" spans="1:2" x14ac:dyDescent="0.25">
      <c r="A241" s="43" t="s">
        <v>323</v>
      </c>
      <c r="B241" s="42" t="s">
        <v>324</v>
      </c>
    </row>
    <row r="242" spans="1:2" x14ac:dyDescent="0.25">
      <c r="A242" s="43" t="s">
        <v>325</v>
      </c>
      <c r="B242" s="42" t="s">
        <v>278</v>
      </c>
    </row>
    <row r="243" spans="1:2" x14ac:dyDescent="0.25">
      <c r="A243" s="43" t="s">
        <v>326</v>
      </c>
      <c r="B243" s="42" t="s">
        <v>327</v>
      </c>
    </row>
    <row r="244" spans="1:2" x14ac:dyDescent="0.25">
      <c r="A244" s="43" t="s">
        <v>328</v>
      </c>
      <c r="B244" s="42" t="s">
        <v>329</v>
      </c>
    </row>
    <row r="245" spans="1:2" x14ac:dyDescent="0.25">
      <c r="A245" s="43" t="s">
        <v>330</v>
      </c>
      <c r="B245" s="42" t="s">
        <v>331</v>
      </c>
    </row>
    <row r="246" spans="1:2" x14ac:dyDescent="0.25">
      <c r="A246" s="43" t="s">
        <v>332</v>
      </c>
      <c r="B246" s="42" t="s">
        <v>333</v>
      </c>
    </row>
    <row r="247" spans="1:2" x14ac:dyDescent="0.25">
      <c r="A247" s="43" t="s">
        <v>334</v>
      </c>
      <c r="B247" s="42" t="s">
        <v>335</v>
      </c>
    </row>
    <row r="248" spans="1:2" x14ac:dyDescent="0.25">
      <c r="A248" s="43" t="s">
        <v>336</v>
      </c>
      <c r="B248" s="42" t="s">
        <v>337</v>
      </c>
    </row>
    <row r="249" spans="1:2" x14ac:dyDescent="0.25">
      <c r="A249" s="43" t="s">
        <v>338</v>
      </c>
      <c r="B249" s="42" t="s">
        <v>339</v>
      </c>
    </row>
    <row r="250" spans="1:2" x14ac:dyDescent="0.25">
      <c r="A250" s="43" t="s">
        <v>340</v>
      </c>
      <c r="B250" s="42" t="s">
        <v>341</v>
      </c>
    </row>
    <row r="251" spans="1:2" x14ac:dyDescent="0.25">
      <c r="A251" s="43" t="s">
        <v>342</v>
      </c>
      <c r="B251" s="42" t="s">
        <v>343</v>
      </c>
    </row>
    <row r="252" spans="1:2" x14ac:dyDescent="0.25">
      <c r="A252" s="43" t="s">
        <v>344</v>
      </c>
      <c r="B252" s="42" t="s">
        <v>345</v>
      </c>
    </row>
    <row r="253" spans="1:2" x14ac:dyDescent="0.25">
      <c r="A253" s="43" t="s">
        <v>346</v>
      </c>
      <c r="B253" s="42" t="s">
        <v>347</v>
      </c>
    </row>
    <row r="254" spans="1:2" x14ac:dyDescent="0.25">
      <c r="A254" s="43" t="s">
        <v>348</v>
      </c>
      <c r="B254" s="42" t="s">
        <v>349</v>
      </c>
    </row>
    <row r="255" spans="1:2" x14ac:dyDescent="0.25">
      <c r="A255" s="43" t="s">
        <v>350</v>
      </c>
      <c r="B255" s="42" t="s">
        <v>351</v>
      </c>
    </row>
    <row r="256" spans="1:2" x14ac:dyDescent="0.25">
      <c r="A256" s="43" t="s">
        <v>352</v>
      </c>
      <c r="B256" s="42" t="s">
        <v>353</v>
      </c>
    </row>
    <row r="257" spans="1:2" x14ac:dyDescent="0.25">
      <c r="A257" s="43" t="s">
        <v>354</v>
      </c>
      <c r="B257" s="42" t="s">
        <v>355</v>
      </c>
    </row>
    <row r="258" spans="1:2" x14ac:dyDescent="0.25">
      <c r="A258" s="43" t="s">
        <v>356</v>
      </c>
      <c r="B258" s="42" t="s">
        <v>357</v>
      </c>
    </row>
    <row r="259" spans="1:2" x14ac:dyDescent="0.25">
      <c r="A259" s="43" t="s">
        <v>55</v>
      </c>
      <c r="B259" s="42" t="s">
        <v>358</v>
      </c>
    </row>
    <row r="260" spans="1:2" x14ac:dyDescent="0.25">
      <c r="A260" s="43" t="s">
        <v>359</v>
      </c>
      <c r="B260" s="42" t="s">
        <v>360</v>
      </c>
    </row>
    <row r="261" spans="1:2" x14ac:dyDescent="0.25">
      <c r="A261" s="43" t="s">
        <v>361</v>
      </c>
      <c r="B261" s="42" t="s">
        <v>362</v>
      </c>
    </row>
    <row r="262" spans="1:2" x14ac:dyDescent="0.25">
      <c r="A262" s="43" t="s">
        <v>363</v>
      </c>
      <c r="B262" s="42" t="s">
        <v>364</v>
      </c>
    </row>
    <row r="263" spans="1:2" x14ac:dyDescent="0.25">
      <c r="A263" s="43" t="s">
        <v>365</v>
      </c>
      <c r="B263" s="42" t="s">
        <v>366</v>
      </c>
    </row>
    <row r="264" spans="1:2" x14ac:dyDescent="0.25">
      <c r="A264" s="43" t="s">
        <v>367</v>
      </c>
      <c r="B264" s="42" t="s">
        <v>368</v>
      </c>
    </row>
    <row r="265" spans="1:2" x14ac:dyDescent="0.25">
      <c r="A265" s="43" t="s">
        <v>369</v>
      </c>
      <c r="B265" s="42" t="s">
        <v>370</v>
      </c>
    </row>
    <row r="266" spans="1:2" x14ac:dyDescent="0.25">
      <c r="A266" s="43" t="s">
        <v>371</v>
      </c>
      <c r="B266" s="42" t="s">
        <v>372</v>
      </c>
    </row>
    <row r="267" spans="1:2" x14ac:dyDescent="0.25">
      <c r="A267" s="43" t="s">
        <v>269</v>
      </c>
      <c r="B267" s="42" t="s">
        <v>373</v>
      </c>
    </row>
    <row r="268" spans="1:2" x14ac:dyDescent="0.25">
      <c r="A268" s="43" t="s">
        <v>374</v>
      </c>
      <c r="B268" s="42" t="s">
        <v>375</v>
      </c>
    </row>
    <row r="269" spans="1:2" x14ac:dyDescent="0.25">
      <c r="A269" s="43" t="s">
        <v>376</v>
      </c>
      <c r="B269" s="42" t="s">
        <v>377</v>
      </c>
    </row>
    <row r="270" spans="1:2" x14ac:dyDescent="0.25">
      <c r="A270" s="43" t="s">
        <v>378</v>
      </c>
      <c r="B270" s="42" t="s">
        <v>379</v>
      </c>
    </row>
    <row r="271" spans="1:2" x14ac:dyDescent="0.25">
      <c r="A271" s="43" t="s">
        <v>380</v>
      </c>
      <c r="B271" s="42" t="s">
        <v>381</v>
      </c>
    </row>
    <row r="272" spans="1:2" x14ac:dyDescent="0.25">
      <c r="A272" s="43" t="s">
        <v>382</v>
      </c>
      <c r="B272" s="42" t="s">
        <v>383</v>
      </c>
    </row>
    <row r="273" spans="1:2" x14ac:dyDescent="0.25">
      <c r="A273" s="43" t="s">
        <v>384</v>
      </c>
      <c r="B273" s="42" t="s">
        <v>385</v>
      </c>
    </row>
    <row r="274" spans="1:2" x14ac:dyDescent="0.25">
      <c r="A274" s="43" t="s">
        <v>386</v>
      </c>
      <c r="B274" s="42" t="s">
        <v>387</v>
      </c>
    </row>
    <row r="275" spans="1:2" x14ac:dyDescent="0.25">
      <c r="A275" s="45" t="s">
        <v>388</v>
      </c>
      <c r="B275" s="46" t="s">
        <v>389</v>
      </c>
    </row>
    <row r="276" spans="1:2" x14ac:dyDescent="0.25">
      <c r="A276" s="45" t="s">
        <v>390</v>
      </c>
      <c r="B276" s="46" t="s">
        <v>391</v>
      </c>
    </row>
    <row r="277" spans="1:2" x14ac:dyDescent="0.25">
      <c r="A277" s="45" t="s">
        <v>392</v>
      </c>
      <c r="B277" s="46" t="s">
        <v>393</v>
      </c>
    </row>
    <row r="278" spans="1:2" x14ac:dyDescent="0.25">
      <c r="A278" s="45" t="s">
        <v>394</v>
      </c>
      <c r="B278" s="46" t="s">
        <v>395</v>
      </c>
    </row>
    <row r="279" spans="1:2" x14ac:dyDescent="0.25">
      <c r="A279" s="45" t="s">
        <v>295</v>
      </c>
      <c r="B279" s="57" t="s">
        <v>414</v>
      </c>
    </row>
    <row r="280" spans="1:2" x14ac:dyDescent="0.25">
      <c r="A280" s="45" t="s">
        <v>415</v>
      </c>
      <c r="B280" s="44" t="s">
        <v>416</v>
      </c>
    </row>
    <row r="281" spans="1:2" x14ac:dyDescent="0.25">
      <c r="A281" s="45" t="s">
        <v>417</v>
      </c>
      <c r="B281" s="44" t="s">
        <v>418</v>
      </c>
    </row>
    <row r="282" spans="1:2" x14ac:dyDescent="0.25">
      <c r="A282" s="55" t="s">
        <v>446</v>
      </c>
      <c r="B282" s="60" t="s">
        <v>447</v>
      </c>
    </row>
    <row r="283" spans="1:2" x14ac:dyDescent="0.25">
      <c r="A283" s="45" t="s">
        <v>448</v>
      </c>
      <c r="B283" s="44" t="s">
        <v>449</v>
      </c>
    </row>
    <row r="284" spans="1:2" x14ac:dyDescent="0.25">
      <c r="A284" s="45" t="s">
        <v>450</v>
      </c>
      <c r="B284" s="44" t="s">
        <v>451</v>
      </c>
    </row>
    <row r="285" spans="1:2" x14ac:dyDescent="0.25">
      <c r="A285" s="56" t="s">
        <v>452</v>
      </c>
      <c r="B285" s="59" t="s">
        <v>453</v>
      </c>
    </row>
    <row r="286" spans="1:2" x14ac:dyDescent="0.25">
      <c r="A286" s="45" t="s">
        <v>409</v>
      </c>
      <c r="B286" s="44" t="s">
        <v>454</v>
      </c>
    </row>
    <row r="287" spans="1:2" x14ac:dyDescent="0.25">
      <c r="A287" s="45" t="s">
        <v>410</v>
      </c>
      <c r="B287" s="44" t="s">
        <v>455</v>
      </c>
    </row>
    <row r="288" spans="1:2" x14ac:dyDescent="0.25">
      <c r="A288" s="54" t="s">
        <v>456</v>
      </c>
      <c r="B288" s="47" t="s">
        <v>457</v>
      </c>
    </row>
    <row r="289" spans="1:2" x14ac:dyDescent="0.25">
      <c r="A289" s="54" t="s">
        <v>464</v>
      </c>
      <c r="B289" s="58" t="s">
        <v>465</v>
      </c>
    </row>
    <row r="290" spans="1:2" x14ac:dyDescent="0.25">
      <c r="A290" s="45" t="s">
        <v>467</v>
      </c>
      <c r="B290" s="58" t="s">
        <v>468</v>
      </c>
    </row>
    <row r="291" spans="1:2" x14ac:dyDescent="0.25">
      <c r="A291" s="43" t="s">
        <v>469</v>
      </c>
      <c r="B291" s="58" t="s">
        <v>470</v>
      </c>
    </row>
    <row r="292" spans="1:2" x14ac:dyDescent="0.25">
      <c r="A292" s="43" t="s">
        <v>471</v>
      </c>
      <c r="B292" s="29" t="s">
        <v>472</v>
      </c>
    </row>
    <row r="293" spans="1:2" x14ac:dyDescent="0.25">
      <c r="A293" s="45" t="s">
        <v>473</v>
      </c>
      <c r="B293" s="29" t="s">
        <v>474</v>
      </c>
    </row>
    <row r="294" spans="1:2" x14ac:dyDescent="0.25">
      <c r="A294" s="45" t="s">
        <v>475</v>
      </c>
      <c r="B294" s="29" t="s">
        <v>476</v>
      </c>
    </row>
    <row r="295" spans="1:2" x14ac:dyDescent="0.25">
      <c r="A295" s="45" t="s">
        <v>477</v>
      </c>
      <c r="B295" s="29" t="s">
        <v>478</v>
      </c>
    </row>
    <row r="296" spans="1:2" x14ac:dyDescent="0.25">
      <c r="A296" s="45" t="s">
        <v>479</v>
      </c>
      <c r="B296" s="29" t="s">
        <v>480</v>
      </c>
    </row>
    <row r="297" spans="1:2" x14ac:dyDescent="0.25">
      <c r="A297" s="45" t="s">
        <v>481</v>
      </c>
      <c r="B297" s="29" t="s">
        <v>482</v>
      </c>
    </row>
    <row r="298" spans="1:2" x14ac:dyDescent="0.25">
      <c r="A298" s="45" t="s">
        <v>483</v>
      </c>
      <c r="B298" s="29" t="s">
        <v>484</v>
      </c>
    </row>
    <row r="299" spans="1:2" x14ac:dyDescent="0.25">
      <c r="A299" s="45" t="s">
        <v>485</v>
      </c>
      <c r="B299" s="29" t="s">
        <v>486</v>
      </c>
    </row>
    <row r="300" spans="1:2" x14ac:dyDescent="0.25">
      <c r="A300" s="45" t="s">
        <v>487</v>
      </c>
      <c r="B300" s="29" t="s">
        <v>488</v>
      </c>
    </row>
    <row r="301" spans="1:2" x14ac:dyDescent="0.25">
      <c r="A301" s="45" t="s">
        <v>382</v>
      </c>
      <c r="B301" s="29" t="s">
        <v>489</v>
      </c>
    </row>
    <row r="302" spans="1:2" x14ac:dyDescent="0.25">
      <c r="A302" s="45" t="s">
        <v>490</v>
      </c>
      <c r="B302" s="29" t="s">
        <v>491</v>
      </c>
    </row>
    <row r="303" spans="1:2" x14ac:dyDescent="0.25">
      <c r="A303" s="45" t="s">
        <v>492</v>
      </c>
      <c r="B303" s="29" t="s">
        <v>493</v>
      </c>
    </row>
    <row r="304" spans="1:2" x14ac:dyDescent="0.25">
      <c r="A304" s="45" t="s">
        <v>494</v>
      </c>
      <c r="B304" s="29" t="s">
        <v>495</v>
      </c>
    </row>
    <row r="305" spans="1:2" x14ac:dyDescent="0.25">
      <c r="A305" s="45" t="s">
        <v>496</v>
      </c>
      <c r="B305" s="29" t="s">
        <v>497</v>
      </c>
    </row>
    <row r="306" spans="1:2" x14ac:dyDescent="0.25">
      <c r="A306" s="45" t="s">
        <v>498</v>
      </c>
      <c r="B306" s="29" t="s">
        <v>499</v>
      </c>
    </row>
    <row r="307" spans="1:2" x14ac:dyDescent="0.25">
      <c r="A307" s="45" t="s">
        <v>500</v>
      </c>
      <c r="B307" s="29" t="s">
        <v>501</v>
      </c>
    </row>
    <row r="308" spans="1:2" x14ac:dyDescent="0.25">
      <c r="A308" s="45" t="s">
        <v>502</v>
      </c>
      <c r="B308" s="29" t="s">
        <v>503</v>
      </c>
    </row>
    <row r="309" spans="1:2" x14ac:dyDescent="0.25">
      <c r="A309" s="45" t="s">
        <v>504</v>
      </c>
      <c r="B309" s="29" t="s">
        <v>505</v>
      </c>
    </row>
    <row r="310" spans="1:2" x14ac:dyDescent="0.25">
      <c r="A310" s="53" t="s">
        <v>506</v>
      </c>
      <c r="B310" s="29" t="s">
        <v>507</v>
      </c>
    </row>
    <row r="311" spans="1:2" x14ac:dyDescent="0.25">
      <c r="A311" s="53" t="s">
        <v>508</v>
      </c>
      <c r="B311" s="29" t="s">
        <v>509</v>
      </c>
    </row>
    <row r="312" spans="1:2" x14ac:dyDescent="0.25">
      <c r="A312" s="53" t="s">
        <v>510</v>
      </c>
      <c r="B312" s="29" t="s">
        <v>511</v>
      </c>
    </row>
    <row r="313" spans="1:2" x14ac:dyDescent="0.25">
      <c r="A313" s="31" t="s">
        <v>512</v>
      </c>
      <c r="B313" s="29" t="s">
        <v>513</v>
      </c>
    </row>
    <row r="314" spans="1:2" x14ac:dyDescent="0.25">
      <c r="A314" s="31" t="s">
        <v>514</v>
      </c>
      <c r="B314" s="29" t="s">
        <v>515</v>
      </c>
    </row>
    <row r="315" spans="1:2" x14ac:dyDescent="0.25">
      <c r="A315" s="31" t="s">
        <v>516</v>
      </c>
      <c r="B315" s="29" t="s">
        <v>517</v>
      </c>
    </row>
    <row r="316" spans="1:2" x14ac:dyDescent="0.25">
      <c r="A316" s="31" t="s">
        <v>518</v>
      </c>
      <c r="B316" s="29" t="s">
        <v>519</v>
      </c>
    </row>
    <row r="317" spans="1:2" x14ac:dyDescent="0.25">
      <c r="A317" s="31" t="s">
        <v>520</v>
      </c>
      <c r="B317" s="29" t="s">
        <v>521</v>
      </c>
    </row>
    <row r="318" spans="1:2" x14ac:dyDescent="0.25">
      <c r="A318" s="31" t="s">
        <v>522</v>
      </c>
      <c r="B318" s="29" t="s">
        <v>523</v>
      </c>
    </row>
    <row r="319" spans="1:2" x14ac:dyDescent="0.25">
      <c r="A319" s="31" t="s">
        <v>524</v>
      </c>
      <c r="B319" s="29" t="s">
        <v>525</v>
      </c>
    </row>
    <row r="320" spans="1:2" x14ac:dyDescent="0.25">
      <c r="A320" s="31" t="s">
        <v>526</v>
      </c>
      <c r="B320" s="29" t="s">
        <v>527</v>
      </c>
    </row>
    <row r="321" spans="1:2" x14ac:dyDescent="0.25">
      <c r="A321" s="31" t="s">
        <v>528</v>
      </c>
      <c r="B321" s="29" t="s">
        <v>529</v>
      </c>
    </row>
    <row r="322" spans="1:2" x14ac:dyDescent="0.25">
      <c r="A322" s="31" t="s">
        <v>530</v>
      </c>
      <c r="B322" s="29" t="s">
        <v>531</v>
      </c>
    </row>
    <row r="323" spans="1:2" x14ac:dyDescent="0.25">
      <c r="A323" s="31" t="s">
        <v>532</v>
      </c>
      <c r="B323" s="29" t="s">
        <v>533</v>
      </c>
    </row>
    <row r="324" spans="1:2" x14ac:dyDescent="0.25">
      <c r="A324" s="31" t="s">
        <v>534</v>
      </c>
      <c r="B324" s="29" t="s">
        <v>535</v>
      </c>
    </row>
    <row r="325" spans="1:2" x14ac:dyDescent="0.25">
      <c r="A325" s="31" t="s">
        <v>536</v>
      </c>
      <c r="B325" s="29" t="s">
        <v>537</v>
      </c>
    </row>
    <row r="326" spans="1:2" x14ac:dyDescent="0.25">
      <c r="A326" s="31" t="s">
        <v>538</v>
      </c>
      <c r="B326" s="29" t="s">
        <v>539</v>
      </c>
    </row>
    <row r="327" spans="1:2" x14ac:dyDescent="0.25">
      <c r="A327" s="31" t="s">
        <v>540</v>
      </c>
      <c r="B327" s="29" t="s">
        <v>541</v>
      </c>
    </row>
    <row r="328" spans="1:2" x14ac:dyDescent="0.25">
      <c r="A328" s="31" t="s">
        <v>542</v>
      </c>
      <c r="B328" s="29" t="s">
        <v>543</v>
      </c>
    </row>
    <row r="329" spans="1:2" x14ac:dyDescent="0.25">
      <c r="A329" s="31" t="s">
        <v>544</v>
      </c>
      <c r="B329" s="29" t="s">
        <v>545</v>
      </c>
    </row>
    <row r="330" spans="1:2" x14ac:dyDescent="0.25">
      <c r="A330" s="31" t="s">
        <v>546</v>
      </c>
      <c r="B330" s="29" t="s">
        <v>547</v>
      </c>
    </row>
    <row r="331" spans="1:2" x14ac:dyDescent="0.25">
      <c r="A331" s="31" t="s">
        <v>548</v>
      </c>
      <c r="B331" s="29" t="s">
        <v>549</v>
      </c>
    </row>
    <row r="332" spans="1:2" x14ac:dyDescent="0.25">
      <c r="A332" s="31" t="s">
        <v>550</v>
      </c>
      <c r="B332" s="29" t="s">
        <v>551</v>
      </c>
    </row>
    <row r="333" spans="1:2" x14ac:dyDescent="0.25">
      <c r="A333" s="31" t="s">
        <v>450</v>
      </c>
      <c r="B333" s="29" t="s">
        <v>93</v>
      </c>
    </row>
    <row r="334" spans="1:2" x14ac:dyDescent="0.25">
      <c r="A334" s="31" t="s">
        <v>552</v>
      </c>
      <c r="B334" s="29" t="s">
        <v>553</v>
      </c>
    </row>
    <row r="335" spans="1:2" x14ac:dyDescent="0.25">
      <c r="A335" s="30" t="s">
        <v>504</v>
      </c>
      <c r="B335" s="29" t="s">
        <v>519</v>
      </c>
    </row>
    <row r="336" spans="1:2" x14ac:dyDescent="0.25">
      <c r="A336" s="31" t="s">
        <v>554</v>
      </c>
      <c r="B336" s="29" t="s">
        <v>555</v>
      </c>
    </row>
    <row r="337" spans="1:2" x14ac:dyDescent="0.25">
      <c r="A337" s="31" t="s">
        <v>556</v>
      </c>
      <c r="B337" s="29" t="s">
        <v>557</v>
      </c>
    </row>
    <row r="338" spans="1:2" x14ac:dyDescent="0.25">
      <c r="A338" s="31" t="s">
        <v>558</v>
      </c>
      <c r="B338" s="29" t="s">
        <v>559</v>
      </c>
    </row>
    <row r="339" spans="1:2" x14ac:dyDescent="0.25">
      <c r="A339" s="31" t="s">
        <v>560</v>
      </c>
      <c r="B339" s="29" t="s">
        <v>561</v>
      </c>
    </row>
    <row r="340" spans="1:2" x14ac:dyDescent="0.25">
      <c r="A340" s="31" t="s">
        <v>562</v>
      </c>
      <c r="B340" s="29" t="s">
        <v>563</v>
      </c>
    </row>
    <row r="341" spans="1:2" x14ac:dyDescent="0.25">
      <c r="A341" s="31" t="s">
        <v>359</v>
      </c>
      <c r="B341" s="29" t="s">
        <v>564</v>
      </c>
    </row>
    <row r="342" spans="1:2" x14ac:dyDescent="0.25">
      <c r="A342" s="31" t="s">
        <v>565</v>
      </c>
      <c r="B342" s="29" t="s">
        <v>566</v>
      </c>
    </row>
    <row r="343" spans="1:2" x14ac:dyDescent="0.25">
      <c r="A343" s="31" t="s">
        <v>567</v>
      </c>
      <c r="B343" s="29" t="s">
        <v>568</v>
      </c>
    </row>
    <row r="344" spans="1:2" x14ac:dyDescent="0.25">
      <c r="A344" s="31" t="s">
        <v>569</v>
      </c>
      <c r="B344" s="29" t="s">
        <v>570</v>
      </c>
    </row>
    <row r="345" spans="1:2" x14ac:dyDescent="0.25">
      <c r="A345" s="31" t="s">
        <v>571</v>
      </c>
      <c r="B345" s="29" t="s">
        <v>572</v>
      </c>
    </row>
    <row r="346" spans="1:2" x14ac:dyDescent="0.25">
      <c r="A346" s="31" t="s">
        <v>573</v>
      </c>
      <c r="B346" s="29" t="s">
        <v>574</v>
      </c>
    </row>
    <row r="347" spans="1:2" x14ac:dyDescent="0.25">
      <c r="A347" s="31" t="s">
        <v>575</v>
      </c>
      <c r="B347" s="29" t="s">
        <v>576</v>
      </c>
    </row>
    <row r="348" spans="1:2" x14ac:dyDescent="0.25">
      <c r="A348" s="31" t="s">
        <v>577</v>
      </c>
      <c r="B348" s="29" t="s">
        <v>578</v>
      </c>
    </row>
    <row r="349" spans="1:2" x14ac:dyDescent="0.25">
      <c r="A349" s="31" t="s">
        <v>579</v>
      </c>
      <c r="B349" s="29" t="s">
        <v>580</v>
      </c>
    </row>
    <row r="350" spans="1:2" x14ac:dyDescent="0.25">
      <c r="A350" s="31" t="s">
        <v>581</v>
      </c>
      <c r="B350" s="29" t="s">
        <v>582</v>
      </c>
    </row>
    <row r="351" spans="1:2" x14ac:dyDescent="0.25">
      <c r="A351" s="31" t="s">
        <v>57</v>
      </c>
      <c r="B351" s="29" t="s">
        <v>82</v>
      </c>
    </row>
    <row r="352" spans="1:2" x14ac:dyDescent="0.25">
      <c r="A352" s="31" t="s">
        <v>583</v>
      </c>
      <c r="B352" s="29" t="s">
        <v>584</v>
      </c>
    </row>
    <row r="353" spans="1:2" x14ac:dyDescent="0.25">
      <c r="A353" s="31" t="s">
        <v>585</v>
      </c>
      <c r="B353" s="29" t="s">
        <v>586</v>
      </c>
    </row>
    <row r="354" spans="1:2" x14ac:dyDescent="0.25">
      <c r="A354" s="31" t="s">
        <v>587</v>
      </c>
      <c r="B354" s="29" t="s">
        <v>588</v>
      </c>
    </row>
    <row r="355" spans="1:2" x14ac:dyDescent="0.25">
      <c r="A355" s="31" t="s">
        <v>589</v>
      </c>
      <c r="B355" s="29" t="s">
        <v>590</v>
      </c>
    </row>
    <row r="356" spans="1:2" x14ac:dyDescent="0.25">
      <c r="A356" s="31" t="s">
        <v>591</v>
      </c>
      <c r="B356" s="29" t="s">
        <v>592</v>
      </c>
    </row>
    <row r="357" spans="1:2" x14ac:dyDescent="0.25">
      <c r="A357" s="31" t="s">
        <v>593</v>
      </c>
      <c r="B357" s="29" t="s">
        <v>594</v>
      </c>
    </row>
    <row r="358" spans="1:2" x14ac:dyDescent="0.25">
      <c r="A358" s="31" t="s">
        <v>595</v>
      </c>
      <c r="B358" s="29" t="s">
        <v>596</v>
      </c>
    </row>
    <row r="359" spans="1:2" x14ac:dyDescent="0.25">
      <c r="A359" s="31" t="s">
        <v>597</v>
      </c>
      <c r="B359" s="29" t="s">
        <v>598</v>
      </c>
    </row>
    <row r="360" spans="1:2" x14ac:dyDescent="0.25">
      <c r="A360" s="31" t="s">
        <v>599</v>
      </c>
      <c r="B360" s="29" t="s">
        <v>600</v>
      </c>
    </row>
    <row r="361" spans="1:2" x14ac:dyDescent="0.25">
      <c r="A361" s="31" t="s">
        <v>601</v>
      </c>
      <c r="B361" s="29" t="s">
        <v>588</v>
      </c>
    </row>
    <row r="362" spans="1:2" x14ac:dyDescent="0.25">
      <c r="A362" s="31" t="s">
        <v>602</v>
      </c>
      <c r="B362" s="29" t="s">
        <v>603</v>
      </c>
    </row>
    <row r="363" spans="1:2" x14ac:dyDescent="0.25">
      <c r="A363" s="31" t="s">
        <v>604</v>
      </c>
      <c r="B363" s="29" t="s">
        <v>605</v>
      </c>
    </row>
    <row r="364" spans="1:2" x14ac:dyDescent="0.25">
      <c r="A364" s="31" t="s">
        <v>606</v>
      </c>
      <c r="B364" s="29" t="s">
        <v>607</v>
      </c>
    </row>
    <row r="365" spans="1:2" x14ac:dyDescent="0.25">
      <c r="A365" s="31" t="s">
        <v>608</v>
      </c>
      <c r="B365" s="29" t="s">
        <v>609</v>
      </c>
    </row>
    <row r="366" spans="1:2" x14ac:dyDescent="0.25">
      <c r="A366" s="31" t="s">
        <v>610</v>
      </c>
      <c r="B366" s="29" t="s">
        <v>611</v>
      </c>
    </row>
    <row r="367" spans="1:2" x14ac:dyDescent="0.25">
      <c r="A367" s="31" t="s">
        <v>612</v>
      </c>
      <c r="B367" s="29" t="s">
        <v>613</v>
      </c>
    </row>
    <row r="368" spans="1:2" x14ac:dyDescent="0.25">
      <c r="A368" s="31" t="s">
        <v>614</v>
      </c>
      <c r="B368" s="29" t="s">
        <v>615</v>
      </c>
    </row>
    <row r="369" spans="1:2" x14ac:dyDescent="0.25">
      <c r="A369" s="31" t="s">
        <v>616</v>
      </c>
      <c r="B369" s="29" t="s">
        <v>617</v>
      </c>
    </row>
    <row r="370" spans="1:2" x14ac:dyDescent="0.25">
      <c r="A370" s="31" t="s">
        <v>618</v>
      </c>
      <c r="B370" s="29" t="s">
        <v>619</v>
      </c>
    </row>
    <row r="371" spans="1:2" x14ac:dyDescent="0.25">
      <c r="A371" s="31" t="s">
        <v>620</v>
      </c>
      <c r="B371" s="29" t="s">
        <v>621</v>
      </c>
    </row>
    <row r="372" spans="1:2" x14ac:dyDescent="0.25">
      <c r="A372" s="31" t="s">
        <v>622</v>
      </c>
      <c r="B372" s="29" t="s">
        <v>623</v>
      </c>
    </row>
    <row r="373" spans="1:2" x14ac:dyDescent="0.25">
      <c r="A373" s="31" t="s">
        <v>624</v>
      </c>
      <c r="B373" s="29" t="s">
        <v>625</v>
      </c>
    </row>
    <row r="374" spans="1:2" x14ac:dyDescent="0.25">
      <c r="A374" s="31" t="s">
        <v>626</v>
      </c>
      <c r="B374" s="29" t="s">
        <v>627</v>
      </c>
    </row>
    <row r="375" spans="1:2" x14ac:dyDescent="0.25">
      <c r="A375" s="31" t="s">
        <v>628</v>
      </c>
      <c r="B375" s="29" t="s">
        <v>629</v>
      </c>
    </row>
    <row r="376" spans="1:2" x14ac:dyDescent="0.25">
      <c r="A376" s="31" t="s">
        <v>630</v>
      </c>
      <c r="B376" s="29" t="s">
        <v>631</v>
      </c>
    </row>
    <row r="377" spans="1:2" x14ac:dyDescent="0.25">
      <c r="A377" s="31" t="s">
        <v>632</v>
      </c>
      <c r="B377" s="29" t="s">
        <v>633</v>
      </c>
    </row>
    <row r="378" spans="1:2" x14ac:dyDescent="0.25">
      <c r="A378" s="31" t="s">
        <v>634</v>
      </c>
      <c r="B378" s="29" t="s">
        <v>635</v>
      </c>
    </row>
    <row r="379" spans="1:2" x14ac:dyDescent="0.25">
      <c r="A379" s="31" t="s">
        <v>636</v>
      </c>
      <c r="B379" s="29" t="s">
        <v>637</v>
      </c>
    </row>
    <row r="380" spans="1:2" x14ac:dyDescent="0.25">
      <c r="A380" s="31" t="s">
        <v>640</v>
      </c>
      <c r="B380" s="29" t="s">
        <v>641</v>
      </c>
    </row>
    <row r="381" spans="1:2" x14ac:dyDescent="0.25">
      <c r="A381" s="31" t="s">
        <v>642</v>
      </c>
      <c r="B381" s="29" t="s">
        <v>643</v>
      </c>
    </row>
    <row r="382" spans="1:2" x14ac:dyDescent="0.25">
      <c r="A382" s="31" t="s">
        <v>644</v>
      </c>
      <c r="B382" s="29" t="s">
        <v>645</v>
      </c>
    </row>
    <row r="383" spans="1:2" x14ac:dyDescent="0.25">
      <c r="A383" s="31" t="s">
        <v>646</v>
      </c>
      <c r="B383" s="29" t="s">
        <v>647</v>
      </c>
    </row>
    <row r="384" spans="1:2" x14ac:dyDescent="0.25">
      <c r="A384" s="31" t="s">
        <v>657</v>
      </c>
      <c r="B384" s="29" t="s">
        <v>658</v>
      </c>
    </row>
    <row r="385" spans="1:2" x14ac:dyDescent="0.25">
      <c r="A385" s="30" t="s">
        <v>661</v>
      </c>
      <c r="B385" s="63" t="s">
        <v>662</v>
      </c>
    </row>
    <row r="386" spans="1:2" x14ac:dyDescent="0.25">
      <c r="A386" s="30" t="s">
        <v>665</v>
      </c>
      <c r="B386" s="63" t="s">
        <v>666</v>
      </c>
    </row>
    <row r="387" spans="1:2" x14ac:dyDescent="0.25">
      <c r="A387" s="30" t="s">
        <v>674</v>
      </c>
      <c r="B387" s="63" t="s">
        <v>675</v>
      </c>
    </row>
    <row r="388" spans="1:2" x14ac:dyDescent="0.25">
      <c r="A388" s="30" t="s">
        <v>695</v>
      </c>
      <c r="B388" s="63" t="s">
        <v>696</v>
      </c>
    </row>
    <row r="389" spans="1:2" x14ac:dyDescent="0.25">
      <c r="A389" s="30" t="s">
        <v>697</v>
      </c>
      <c r="B389" s="63" t="s">
        <v>698</v>
      </c>
    </row>
    <row r="390" spans="1:2" x14ac:dyDescent="0.25">
      <c r="A390" s="30" t="s">
        <v>723</v>
      </c>
      <c r="B390" s="63" t="s">
        <v>639</v>
      </c>
    </row>
    <row r="391" spans="1:2" x14ac:dyDescent="0.25">
      <c r="A391" s="30" t="s">
        <v>725</v>
      </c>
      <c r="B391" s="63" t="s">
        <v>726</v>
      </c>
    </row>
    <row r="392" spans="1:2" x14ac:dyDescent="0.25">
      <c r="A392" s="30" t="s">
        <v>740</v>
      </c>
      <c r="B392" s="63" t="s">
        <v>741</v>
      </c>
    </row>
    <row r="393" spans="1:2" x14ac:dyDescent="0.25">
      <c r="A393" s="30" t="s">
        <v>750</v>
      </c>
      <c r="B393" s="63" t="s">
        <v>751</v>
      </c>
    </row>
    <row r="394" spans="1:2" x14ac:dyDescent="0.25">
      <c r="A394" s="30" t="s">
        <v>753</v>
      </c>
      <c r="B394" s="63" t="s">
        <v>754</v>
      </c>
    </row>
    <row r="395" spans="1:2" x14ac:dyDescent="0.25">
      <c r="A395" s="30" t="s">
        <v>759</v>
      </c>
      <c r="B395" s="63" t="s">
        <v>760</v>
      </c>
    </row>
    <row r="396" spans="1:2" x14ac:dyDescent="0.25">
      <c r="A396" s="30" t="s">
        <v>766</v>
      </c>
      <c r="B396" s="63" t="s">
        <v>767</v>
      </c>
    </row>
    <row r="397" spans="1:2" x14ac:dyDescent="0.25">
      <c r="A397" s="30" t="s">
        <v>769</v>
      </c>
      <c r="B397" s="63" t="s">
        <v>770</v>
      </c>
    </row>
    <row r="398" spans="1:2" x14ac:dyDescent="0.25">
      <c r="A398" s="30" t="s">
        <v>772</v>
      </c>
      <c r="B398" s="63" t="s">
        <v>773</v>
      </c>
    </row>
    <row r="399" spans="1:2" x14ac:dyDescent="0.25">
      <c r="A399" s="30" t="s">
        <v>784</v>
      </c>
      <c r="B399" s="63" t="s">
        <v>785</v>
      </c>
    </row>
    <row r="400" spans="1:2" x14ac:dyDescent="0.25">
      <c r="A400" s="30" t="s">
        <v>793</v>
      </c>
      <c r="B400" s="63" t="s">
        <v>794</v>
      </c>
    </row>
    <row r="401" spans="1:2" x14ac:dyDescent="0.25">
      <c r="A401" s="30" t="s">
        <v>809</v>
      </c>
      <c r="B401" s="63" t="s">
        <v>810</v>
      </c>
    </row>
    <row r="402" spans="1:2" x14ac:dyDescent="0.25">
      <c r="A402" s="30" t="s">
        <v>838</v>
      </c>
      <c r="B402" s="63" t="s">
        <v>839</v>
      </c>
    </row>
    <row r="403" spans="1:2" x14ac:dyDescent="0.25">
      <c r="A403" s="65" t="s">
        <v>844</v>
      </c>
      <c r="B403" s="63" t="s">
        <v>845</v>
      </c>
    </row>
    <row r="404" spans="1:2" x14ac:dyDescent="0.25">
      <c r="A404" s="65" t="s">
        <v>847</v>
      </c>
      <c r="B404" s="63" t="s">
        <v>848</v>
      </c>
    </row>
    <row r="405" spans="1:2" x14ac:dyDescent="0.25">
      <c r="A405" s="65" t="s">
        <v>857</v>
      </c>
      <c r="B405" s="63" t="s">
        <v>858</v>
      </c>
    </row>
    <row r="406" spans="1:2" x14ac:dyDescent="0.25">
      <c r="A406" s="65" t="s">
        <v>927</v>
      </c>
      <c r="B406" s="63" t="s">
        <v>928</v>
      </c>
    </row>
    <row r="407" spans="1:2" x14ac:dyDescent="0.25">
      <c r="A407" s="65" t="s">
        <v>929</v>
      </c>
      <c r="B407" s="63" t="s">
        <v>930</v>
      </c>
    </row>
    <row r="408" spans="1:2" x14ac:dyDescent="0.25">
      <c r="A408" s="65" t="s">
        <v>953</v>
      </c>
      <c r="B408" s="63" t="s">
        <v>954</v>
      </c>
    </row>
    <row r="409" spans="1:2" x14ac:dyDescent="0.25">
      <c r="A409" s="30" t="s">
        <v>970</v>
      </c>
      <c r="B409" s="63" t="s">
        <v>971</v>
      </c>
    </row>
    <row r="410" spans="1:2" x14ac:dyDescent="0.25">
      <c r="A410" s="30" t="s">
        <v>979</v>
      </c>
      <c r="B410" s="63" t="s">
        <v>980</v>
      </c>
    </row>
    <row r="411" spans="1:2" x14ac:dyDescent="0.25">
      <c r="A411" s="102" t="s">
        <v>1001</v>
      </c>
      <c r="B411" s="63" t="s">
        <v>1002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18"/>
  <sheetViews>
    <sheetView zoomScaleNormal="100" workbookViewId="0">
      <selection activeCell="B14" sqref="B14:I17"/>
    </sheetView>
  </sheetViews>
  <sheetFormatPr baseColWidth="10" defaultRowHeight="15" x14ac:dyDescent="0.25"/>
  <cols>
    <col min="1" max="1" width="12" bestFit="1" customWidth="1"/>
    <col min="2" max="2" width="15" style="1" bestFit="1" customWidth="1"/>
    <col min="3" max="6" width="11.42578125" style="1"/>
    <col min="7" max="7" width="11.42578125" style="99"/>
    <col min="8" max="8" width="13.28515625" style="99" customWidth="1"/>
    <col min="9" max="9" width="11.42578125" style="1"/>
  </cols>
  <sheetData>
    <row r="1" spans="1:9" x14ac:dyDescent="0.25">
      <c r="A1" t="s">
        <v>17</v>
      </c>
      <c r="B1" s="1" t="s">
        <v>30</v>
      </c>
      <c r="C1" s="1" t="s">
        <v>2</v>
      </c>
      <c r="D1" s="1" t="s">
        <v>912</v>
      </c>
      <c r="E1" s="1" t="s">
        <v>44</v>
      </c>
      <c r="F1" s="1" t="s">
        <v>913</v>
      </c>
      <c r="G1" s="99" t="s">
        <v>914</v>
      </c>
      <c r="H1" s="99" t="s">
        <v>915</v>
      </c>
      <c r="I1" s="1" t="s">
        <v>18</v>
      </c>
    </row>
    <row r="2" spans="1:9" hidden="1" x14ac:dyDescent="0.25">
      <c r="A2" t="s">
        <v>712</v>
      </c>
      <c r="B2" s="1" t="s">
        <v>918</v>
      </c>
      <c r="C2" s="1" t="s">
        <v>906</v>
      </c>
      <c r="D2" s="1" t="s">
        <v>916</v>
      </c>
      <c r="E2" s="1" t="s">
        <v>919</v>
      </c>
      <c r="F2" s="1" t="s">
        <v>920</v>
      </c>
      <c r="G2" s="99">
        <v>3647.17</v>
      </c>
      <c r="H2" s="99">
        <v>36.47</v>
      </c>
      <c r="I2" s="1" t="s">
        <v>917</v>
      </c>
    </row>
    <row r="3" spans="1:9" hidden="1" x14ac:dyDescent="0.25">
      <c r="A3" t="s">
        <v>712</v>
      </c>
      <c r="B3" s="1" t="s">
        <v>918</v>
      </c>
      <c r="C3" s="1" t="s">
        <v>898</v>
      </c>
      <c r="D3" s="1" t="s">
        <v>916</v>
      </c>
      <c r="E3" s="1" t="s">
        <v>919</v>
      </c>
      <c r="F3" s="1" t="s">
        <v>921</v>
      </c>
      <c r="G3" s="99">
        <v>204.42</v>
      </c>
      <c r="H3" s="99">
        <v>2.04</v>
      </c>
      <c r="I3" s="1" t="s">
        <v>917</v>
      </c>
    </row>
    <row r="4" spans="1:9" hidden="1" x14ac:dyDescent="0.25">
      <c r="A4" t="s">
        <v>712</v>
      </c>
      <c r="B4" s="1" t="s">
        <v>918</v>
      </c>
      <c r="C4" s="1" t="s">
        <v>898</v>
      </c>
      <c r="D4" s="1" t="s">
        <v>916</v>
      </c>
      <c r="E4" s="1" t="s">
        <v>919</v>
      </c>
      <c r="F4" s="1" t="s">
        <v>922</v>
      </c>
      <c r="G4" s="99">
        <v>137.16</v>
      </c>
      <c r="H4" s="99">
        <v>1.37</v>
      </c>
      <c r="I4" s="1" t="s">
        <v>917</v>
      </c>
    </row>
    <row r="5" spans="1:9" hidden="1" x14ac:dyDescent="0.25">
      <c r="A5" t="s">
        <v>712</v>
      </c>
      <c r="B5" s="1" t="s">
        <v>923</v>
      </c>
      <c r="C5" s="1" t="s">
        <v>856</v>
      </c>
      <c r="D5" s="1" t="s">
        <v>916</v>
      </c>
      <c r="E5" s="1" t="s">
        <v>919</v>
      </c>
      <c r="F5" s="1" t="s">
        <v>924</v>
      </c>
      <c r="G5" s="99">
        <v>501.77</v>
      </c>
      <c r="H5" s="99">
        <v>5.0199999999999996</v>
      </c>
      <c r="I5" s="1" t="s">
        <v>917</v>
      </c>
    </row>
    <row r="6" spans="1:9" hidden="1" x14ac:dyDescent="0.25">
      <c r="A6" t="s">
        <v>712</v>
      </c>
      <c r="B6" s="1" t="s">
        <v>923</v>
      </c>
      <c r="C6" s="1" t="s">
        <v>856</v>
      </c>
      <c r="D6" s="1" t="s">
        <v>916</v>
      </c>
      <c r="E6" s="1" t="s">
        <v>919</v>
      </c>
      <c r="F6" s="1" t="s">
        <v>925</v>
      </c>
      <c r="G6" s="99">
        <v>336</v>
      </c>
      <c r="H6" s="99">
        <v>3.36</v>
      </c>
      <c r="I6" s="1" t="s">
        <v>917</v>
      </c>
    </row>
    <row r="7" spans="1:9" hidden="1" x14ac:dyDescent="0.25">
      <c r="A7" t="s">
        <v>713</v>
      </c>
      <c r="B7" s="1" t="s">
        <v>923</v>
      </c>
      <c r="C7" s="1" t="s">
        <v>942</v>
      </c>
      <c r="D7" s="1" t="s">
        <v>916</v>
      </c>
      <c r="E7" s="1" t="s">
        <v>981</v>
      </c>
      <c r="F7" s="1" t="s">
        <v>982</v>
      </c>
      <c r="G7" s="99">
        <v>1436.49</v>
      </c>
      <c r="H7" s="99">
        <v>14.36</v>
      </c>
      <c r="I7" s="1" t="s">
        <v>917</v>
      </c>
    </row>
    <row r="8" spans="1:9" hidden="1" x14ac:dyDescent="0.25">
      <c r="A8" t="s">
        <v>713</v>
      </c>
      <c r="B8" s="1" t="s">
        <v>923</v>
      </c>
      <c r="C8" s="1" t="s">
        <v>942</v>
      </c>
      <c r="D8" s="1" t="s">
        <v>916</v>
      </c>
      <c r="E8" s="1" t="s">
        <v>981</v>
      </c>
      <c r="F8" s="1" t="s">
        <v>983</v>
      </c>
      <c r="G8" s="99">
        <v>442.48</v>
      </c>
      <c r="H8" s="99">
        <v>4.42</v>
      </c>
      <c r="I8" s="1" t="s">
        <v>917</v>
      </c>
    </row>
    <row r="9" spans="1:9" hidden="1" x14ac:dyDescent="0.25">
      <c r="A9" t="s">
        <v>713</v>
      </c>
      <c r="B9" s="1" t="s">
        <v>923</v>
      </c>
      <c r="C9" s="1" t="s">
        <v>940</v>
      </c>
      <c r="D9" s="1" t="s">
        <v>916</v>
      </c>
      <c r="E9" s="1" t="s">
        <v>981</v>
      </c>
      <c r="F9" s="1" t="s">
        <v>984</v>
      </c>
      <c r="G9" s="99">
        <v>946.3</v>
      </c>
      <c r="H9" s="99">
        <v>9.4600000000000009</v>
      </c>
      <c r="I9" s="1" t="s">
        <v>917</v>
      </c>
    </row>
    <row r="10" spans="1:9" hidden="1" x14ac:dyDescent="0.25">
      <c r="A10" t="s">
        <v>713</v>
      </c>
      <c r="B10" s="1" t="s">
        <v>923</v>
      </c>
      <c r="C10" s="1" t="s">
        <v>940</v>
      </c>
      <c r="D10" s="1" t="s">
        <v>916</v>
      </c>
      <c r="E10" s="1" t="s">
        <v>981</v>
      </c>
      <c r="F10" s="1" t="s">
        <v>985</v>
      </c>
      <c r="G10" s="99">
        <v>283</v>
      </c>
      <c r="H10" s="99">
        <v>2.83</v>
      </c>
      <c r="I10" s="1" t="s">
        <v>917</v>
      </c>
    </row>
    <row r="11" spans="1:9" hidden="1" x14ac:dyDescent="0.25">
      <c r="A11" t="s">
        <v>713</v>
      </c>
      <c r="B11" s="1" t="s">
        <v>918</v>
      </c>
      <c r="C11" s="1" t="s">
        <v>942</v>
      </c>
      <c r="D11" s="1" t="s">
        <v>916</v>
      </c>
      <c r="E11" s="1" t="s">
        <v>919</v>
      </c>
      <c r="F11" s="1" t="s">
        <v>986</v>
      </c>
      <c r="G11" s="99">
        <v>1456.28</v>
      </c>
      <c r="H11" s="99">
        <v>14.56</v>
      </c>
      <c r="I11" s="1" t="s">
        <v>917</v>
      </c>
    </row>
    <row r="12" spans="1:9" hidden="1" x14ac:dyDescent="0.25">
      <c r="A12" t="s">
        <v>713</v>
      </c>
      <c r="B12" s="1" t="s">
        <v>918</v>
      </c>
      <c r="C12" s="1" t="s">
        <v>947</v>
      </c>
      <c r="D12" s="1" t="s">
        <v>916</v>
      </c>
      <c r="E12" s="1" t="s">
        <v>919</v>
      </c>
      <c r="F12" s="1" t="s">
        <v>987</v>
      </c>
      <c r="G12" s="99">
        <v>279.64</v>
      </c>
      <c r="H12" s="99">
        <v>2.8</v>
      </c>
      <c r="I12" s="1" t="s">
        <v>917</v>
      </c>
    </row>
    <row r="13" spans="1:9" hidden="1" x14ac:dyDescent="0.25">
      <c r="A13" t="s">
        <v>713</v>
      </c>
      <c r="B13" s="1" t="s">
        <v>918</v>
      </c>
      <c r="C13" s="1" t="s">
        <v>939</v>
      </c>
      <c r="D13" s="1" t="s">
        <v>916</v>
      </c>
      <c r="E13" s="1" t="s">
        <v>919</v>
      </c>
      <c r="F13" s="1" t="s">
        <v>825</v>
      </c>
      <c r="G13" s="99">
        <v>710.44</v>
      </c>
      <c r="H13" s="99">
        <v>7.1</v>
      </c>
      <c r="I13" s="1" t="s">
        <v>917</v>
      </c>
    </row>
    <row r="14" spans="1:9" x14ac:dyDescent="0.25">
      <c r="A14" t="s">
        <v>715</v>
      </c>
      <c r="B14" s="1" t="s">
        <v>918</v>
      </c>
      <c r="C14" s="1" t="s">
        <v>998</v>
      </c>
      <c r="D14" s="1" t="s">
        <v>916</v>
      </c>
      <c r="E14" s="1" t="s">
        <v>919</v>
      </c>
      <c r="F14" s="1" t="s">
        <v>1016</v>
      </c>
      <c r="G14" s="99">
        <v>4074.16</v>
      </c>
      <c r="H14" s="99">
        <v>40.74</v>
      </c>
      <c r="I14" s="1" t="s">
        <v>917</v>
      </c>
    </row>
    <row r="15" spans="1:9" x14ac:dyDescent="0.25">
      <c r="A15" t="s">
        <v>715</v>
      </c>
      <c r="B15" s="1" t="s">
        <v>918</v>
      </c>
      <c r="C15" s="1" t="s">
        <v>965</v>
      </c>
      <c r="D15" s="1" t="s">
        <v>916</v>
      </c>
      <c r="E15" s="1" t="s">
        <v>919</v>
      </c>
      <c r="F15" s="1" t="s">
        <v>1017</v>
      </c>
      <c r="G15" s="99">
        <v>2065.73</v>
      </c>
      <c r="H15" s="99">
        <v>20.66</v>
      </c>
      <c r="I15" s="1" t="s">
        <v>917</v>
      </c>
    </row>
    <row r="16" spans="1:9" x14ac:dyDescent="0.25">
      <c r="A16" t="s">
        <v>715</v>
      </c>
      <c r="B16" s="1" t="s">
        <v>923</v>
      </c>
      <c r="C16" s="1" t="s">
        <v>997</v>
      </c>
      <c r="D16" s="1" t="s">
        <v>916</v>
      </c>
      <c r="E16" s="1" t="s">
        <v>981</v>
      </c>
      <c r="F16" s="1" t="s">
        <v>1018</v>
      </c>
      <c r="G16" s="99">
        <v>621.42999999999995</v>
      </c>
      <c r="H16" s="99">
        <v>6.21</v>
      </c>
      <c r="I16" s="1" t="s">
        <v>917</v>
      </c>
    </row>
    <row r="17" spans="1:9" x14ac:dyDescent="0.25">
      <c r="A17" t="s">
        <v>715</v>
      </c>
      <c r="B17" s="1" t="s">
        <v>1019</v>
      </c>
      <c r="C17" s="1" t="s">
        <v>999</v>
      </c>
      <c r="D17" s="1" t="s">
        <v>916</v>
      </c>
      <c r="E17" s="1" t="s">
        <v>1020</v>
      </c>
      <c r="F17" s="1" t="s">
        <v>1021</v>
      </c>
      <c r="G17" s="99">
        <v>387</v>
      </c>
      <c r="H17" s="99">
        <v>3.42</v>
      </c>
      <c r="I17" s="1" t="s">
        <v>917</v>
      </c>
    </row>
    <row r="18" spans="1:9" x14ac:dyDescent="0.25">
      <c r="B18"/>
      <c r="C18"/>
      <c r="D18"/>
      <c r="E18"/>
      <c r="F18"/>
      <c r="G18" s="99">
        <f>SUBTOTAL(109,Tabla46[MONTO])</f>
        <v>7148.32</v>
      </c>
      <c r="H18" s="99">
        <f>SUBTOTAL(109,Tabla46[RETENCION])</f>
        <v>71.03</v>
      </c>
      <c r="I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8"/>
  <sheetViews>
    <sheetView topLeftCell="A13" workbookViewId="0">
      <selection activeCell="L47" sqref="L47"/>
    </sheetView>
  </sheetViews>
  <sheetFormatPr baseColWidth="10" defaultRowHeight="15" x14ac:dyDescent="0.25"/>
  <cols>
    <col min="3" max="3" width="11.42578125" style="51"/>
  </cols>
  <sheetData>
    <row r="1" spans="1:7" x14ac:dyDescent="0.25">
      <c r="A1" t="s">
        <v>826</v>
      </c>
      <c r="B1" t="s">
        <v>826</v>
      </c>
      <c r="C1" s="51" t="s">
        <v>826</v>
      </c>
      <c r="D1" t="s">
        <v>826</v>
      </c>
      <c r="E1" t="s">
        <v>826</v>
      </c>
      <c r="F1" t="s">
        <v>826</v>
      </c>
      <c r="G1" t="s">
        <v>826</v>
      </c>
    </row>
    <row r="2" spans="1:7" x14ac:dyDescent="0.25">
      <c r="A2">
        <v>141</v>
      </c>
      <c r="B2">
        <v>387.7</v>
      </c>
      <c r="C2" s="51" t="s">
        <v>994</v>
      </c>
      <c r="D2" s="1" t="s">
        <v>989</v>
      </c>
      <c r="E2" s="1" t="s">
        <v>825</v>
      </c>
      <c r="F2" s="1" t="s">
        <v>824</v>
      </c>
      <c r="G2" t="str">
        <f t="shared" ref="G2:G19" si="0">+C2&amp;F2&amp;D2&amp;F2&amp;E2</f>
        <v>23/12/2022</v>
      </c>
    </row>
    <row r="3" spans="1:7" x14ac:dyDescent="0.25">
      <c r="A3">
        <v>140</v>
      </c>
      <c r="B3">
        <v>1890</v>
      </c>
      <c r="C3" s="51" t="s">
        <v>994</v>
      </c>
      <c r="D3" s="1" t="s">
        <v>989</v>
      </c>
      <c r="E3" s="1" t="s">
        <v>825</v>
      </c>
      <c r="F3" s="1" t="s">
        <v>824</v>
      </c>
      <c r="G3" t="str">
        <f t="shared" si="0"/>
        <v>23/12/2022</v>
      </c>
    </row>
    <row r="4" spans="1:7" x14ac:dyDescent="0.25">
      <c r="A4">
        <v>139</v>
      </c>
      <c r="B4">
        <v>40</v>
      </c>
      <c r="C4" s="51" t="s">
        <v>993</v>
      </c>
      <c r="D4" s="1" t="s">
        <v>989</v>
      </c>
      <c r="E4" s="1" t="s">
        <v>825</v>
      </c>
      <c r="F4" s="1" t="s">
        <v>824</v>
      </c>
      <c r="G4" t="str">
        <f t="shared" si="0"/>
        <v>22/12/2022</v>
      </c>
    </row>
    <row r="5" spans="1:7" x14ac:dyDescent="0.25">
      <c r="A5">
        <v>138</v>
      </c>
      <c r="B5">
        <v>70</v>
      </c>
      <c r="C5" s="51" t="s">
        <v>993</v>
      </c>
      <c r="D5" s="1" t="s">
        <v>989</v>
      </c>
      <c r="E5" s="1" t="s">
        <v>825</v>
      </c>
      <c r="F5" s="1" t="s">
        <v>824</v>
      </c>
      <c r="G5" t="str">
        <f t="shared" si="0"/>
        <v>22/12/2022</v>
      </c>
    </row>
    <row r="6" spans="1:7" x14ac:dyDescent="0.25">
      <c r="A6">
        <v>137</v>
      </c>
      <c r="B6">
        <v>25</v>
      </c>
      <c r="C6" s="51" t="s">
        <v>993</v>
      </c>
      <c r="D6" s="1" t="s">
        <v>989</v>
      </c>
      <c r="E6" s="1" t="s">
        <v>825</v>
      </c>
      <c r="F6" s="1" t="s">
        <v>824</v>
      </c>
      <c r="G6" t="str">
        <f t="shared" si="0"/>
        <v>22/12/2022</v>
      </c>
    </row>
    <row r="7" spans="1:7" x14ac:dyDescent="0.25">
      <c r="A7">
        <v>136</v>
      </c>
      <c r="B7">
        <v>286</v>
      </c>
      <c r="C7" s="51" t="s">
        <v>993</v>
      </c>
      <c r="D7" s="1" t="s">
        <v>989</v>
      </c>
      <c r="E7" s="1" t="s">
        <v>825</v>
      </c>
      <c r="F7" s="1" t="s">
        <v>824</v>
      </c>
      <c r="G7" t="str">
        <f t="shared" si="0"/>
        <v>22/12/2022</v>
      </c>
    </row>
    <row r="8" spans="1:7" x14ac:dyDescent="0.25">
      <c r="A8">
        <v>135</v>
      </c>
      <c r="B8">
        <v>18</v>
      </c>
      <c r="C8" s="51" t="s">
        <v>993</v>
      </c>
      <c r="D8" s="1" t="s">
        <v>989</v>
      </c>
      <c r="E8" s="1" t="s">
        <v>825</v>
      </c>
      <c r="F8" s="1" t="s">
        <v>824</v>
      </c>
      <c r="G8" t="str">
        <f t="shared" si="0"/>
        <v>22/12/2022</v>
      </c>
    </row>
    <row r="9" spans="1:7" x14ac:dyDescent="0.25">
      <c r="A9">
        <v>134</v>
      </c>
      <c r="B9">
        <v>473.47</v>
      </c>
      <c r="C9" s="51" t="s">
        <v>992</v>
      </c>
      <c r="D9" s="1" t="s">
        <v>989</v>
      </c>
      <c r="E9" s="1" t="s">
        <v>825</v>
      </c>
      <c r="F9" s="1" t="s">
        <v>824</v>
      </c>
      <c r="G9" t="str">
        <f t="shared" si="0"/>
        <v>20/12/2022</v>
      </c>
    </row>
    <row r="10" spans="1:7" x14ac:dyDescent="0.25">
      <c r="A10">
        <v>133</v>
      </c>
      <c r="B10">
        <v>702.22</v>
      </c>
      <c r="C10" s="51" t="s">
        <v>992</v>
      </c>
      <c r="D10" s="1" t="s">
        <v>989</v>
      </c>
      <c r="E10" s="1" t="s">
        <v>825</v>
      </c>
      <c r="F10" s="1" t="s">
        <v>824</v>
      </c>
      <c r="G10" t="str">
        <f t="shared" si="0"/>
        <v>20/12/2022</v>
      </c>
    </row>
    <row r="11" spans="1:7" x14ac:dyDescent="0.25">
      <c r="A11">
        <v>132</v>
      </c>
      <c r="B11">
        <v>387</v>
      </c>
      <c r="C11" s="51" t="s">
        <v>991</v>
      </c>
      <c r="D11" s="1" t="s">
        <v>989</v>
      </c>
      <c r="E11" s="1" t="s">
        <v>825</v>
      </c>
      <c r="F11" s="1" t="s">
        <v>824</v>
      </c>
      <c r="G11" t="str">
        <f t="shared" si="0"/>
        <v>16/12/2022</v>
      </c>
    </row>
    <row r="12" spans="1:7" x14ac:dyDescent="0.25">
      <c r="A12">
        <v>131</v>
      </c>
      <c r="B12">
        <v>150</v>
      </c>
      <c r="C12" s="51" t="s">
        <v>991</v>
      </c>
      <c r="D12" s="1" t="s">
        <v>989</v>
      </c>
      <c r="E12" s="1" t="s">
        <v>825</v>
      </c>
      <c r="F12" s="1" t="s">
        <v>824</v>
      </c>
      <c r="G12" t="str">
        <f t="shared" si="0"/>
        <v>16/12/2022</v>
      </c>
    </row>
    <row r="13" spans="1:7" x14ac:dyDescent="0.25">
      <c r="A13">
        <v>130</v>
      </c>
      <c r="B13">
        <v>305</v>
      </c>
      <c r="C13" s="51" t="s">
        <v>991</v>
      </c>
      <c r="D13" s="1" t="s">
        <v>989</v>
      </c>
      <c r="E13" s="1" t="s">
        <v>825</v>
      </c>
      <c r="F13" s="1" t="s">
        <v>824</v>
      </c>
      <c r="G13" t="str">
        <f t="shared" si="0"/>
        <v>16/12/2022</v>
      </c>
    </row>
    <row r="14" spans="1:7" x14ac:dyDescent="0.25">
      <c r="A14">
        <v>129</v>
      </c>
      <c r="B14">
        <v>79</v>
      </c>
      <c r="C14" s="51" t="s">
        <v>991</v>
      </c>
      <c r="D14" s="1" t="s">
        <v>989</v>
      </c>
      <c r="E14" s="1" t="s">
        <v>825</v>
      </c>
      <c r="F14" s="1" t="s">
        <v>824</v>
      </c>
      <c r="G14" t="str">
        <f t="shared" si="0"/>
        <v>16/12/2022</v>
      </c>
    </row>
    <row r="15" spans="1:7" x14ac:dyDescent="0.25">
      <c r="A15">
        <v>128</v>
      </c>
      <c r="B15">
        <v>41</v>
      </c>
      <c r="C15" s="51" t="s">
        <v>991</v>
      </c>
      <c r="D15" s="1" t="s">
        <v>989</v>
      </c>
      <c r="E15" s="1" t="s">
        <v>825</v>
      </c>
      <c r="F15" s="1" t="s">
        <v>824</v>
      </c>
      <c r="G15" t="str">
        <f t="shared" si="0"/>
        <v>16/12/2022</v>
      </c>
    </row>
    <row r="16" spans="1:7" x14ac:dyDescent="0.25">
      <c r="A16">
        <v>127</v>
      </c>
      <c r="B16">
        <v>100</v>
      </c>
      <c r="C16" s="51" t="s">
        <v>850</v>
      </c>
      <c r="D16" s="1" t="s">
        <v>989</v>
      </c>
      <c r="E16" s="1" t="s">
        <v>825</v>
      </c>
      <c r="F16" s="1" t="s">
        <v>824</v>
      </c>
      <c r="G16" t="str">
        <f t="shared" si="0"/>
        <v>09/12/2022</v>
      </c>
    </row>
    <row r="17" spans="1:14" x14ac:dyDescent="0.25">
      <c r="A17">
        <v>126</v>
      </c>
      <c r="B17">
        <v>0</v>
      </c>
      <c r="C17" s="1" t="s">
        <v>850</v>
      </c>
      <c r="D17" s="1" t="s">
        <v>989</v>
      </c>
      <c r="E17" s="1" t="s">
        <v>825</v>
      </c>
      <c r="F17" s="1" t="s">
        <v>824</v>
      </c>
      <c r="G17" t="str">
        <f t="shared" si="0"/>
        <v>09/12/2022</v>
      </c>
    </row>
    <row r="18" spans="1:14" x14ac:dyDescent="0.25">
      <c r="A18">
        <v>125</v>
      </c>
      <c r="B18">
        <v>366</v>
      </c>
      <c r="C18" s="51" t="s">
        <v>850</v>
      </c>
      <c r="D18" s="1" t="s">
        <v>989</v>
      </c>
      <c r="E18" s="1" t="s">
        <v>825</v>
      </c>
      <c r="F18" s="1" t="s">
        <v>824</v>
      </c>
      <c r="G18" t="str">
        <f t="shared" si="0"/>
        <v>09/12/2022</v>
      </c>
    </row>
    <row r="19" spans="1:14" x14ac:dyDescent="0.25">
      <c r="A19">
        <v>124</v>
      </c>
      <c r="B19">
        <v>25</v>
      </c>
      <c r="C19" s="51" t="s">
        <v>990</v>
      </c>
      <c r="D19" s="1" t="s">
        <v>989</v>
      </c>
      <c r="E19" s="1" t="s">
        <v>825</v>
      </c>
      <c r="F19" s="1" t="s">
        <v>824</v>
      </c>
      <c r="G19" t="str">
        <f t="shared" si="0"/>
        <v>06/12/2022</v>
      </c>
    </row>
    <row r="20" spans="1:14" x14ac:dyDescent="0.25">
      <c r="D20" s="1"/>
      <c r="E20" s="1"/>
      <c r="F20" s="1"/>
    </row>
    <row r="24" spans="1:14" x14ac:dyDescent="0.25">
      <c r="K24">
        <v>19.12</v>
      </c>
      <c r="M24">
        <v>387.7</v>
      </c>
    </row>
    <row r="25" spans="1:14" x14ac:dyDescent="0.25">
      <c r="K25">
        <v>88.5</v>
      </c>
      <c r="M25">
        <v>40</v>
      </c>
    </row>
    <row r="26" spans="1:14" x14ac:dyDescent="0.25">
      <c r="K26">
        <v>88.5</v>
      </c>
      <c r="M26">
        <v>70</v>
      </c>
      <c r="N26">
        <f t="shared" ref="N26:N42" si="1">+M26/1.13</f>
        <v>61.946902654867266</v>
      </c>
    </row>
    <row r="27" spans="1:14" x14ac:dyDescent="0.25">
      <c r="K27">
        <v>212.39</v>
      </c>
      <c r="M27">
        <v>25</v>
      </c>
    </row>
    <row r="28" spans="1:14" x14ac:dyDescent="0.25">
      <c r="K28">
        <v>380.38</v>
      </c>
      <c r="M28">
        <v>286</v>
      </c>
    </row>
    <row r="29" spans="1:14" x14ac:dyDescent="0.25">
      <c r="K29">
        <v>110.47</v>
      </c>
      <c r="M29">
        <v>18</v>
      </c>
      <c r="N29">
        <f t="shared" si="1"/>
        <v>15.929203539823011</v>
      </c>
    </row>
    <row r="30" spans="1:14" x14ac:dyDescent="0.25">
      <c r="M30">
        <v>473.47</v>
      </c>
    </row>
    <row r="31" spans="1:14" x14ac:dyDescent="0.25">
      <c r="M31">
        <v>702.22</v>
      </c>
      <c r="N31">
        <f t="shared" si="1"/>
        <v>621.43362831858417</v>
      </c>
    </row>
    <row r="32" spans="1:14" x14ac:dyDescent="0.25">
      <c r="K32">
        <v>230.39</v>
      </c>
      <c r="M32">
        <v>387</v>
      </c>
      <c r="N32">
        <f t="shared" si="1"/>
        <v>342.47787610619474</v>
      </c>
    </row>
    <row r="33" spans="11:14" x14ac:dyDescent="0.25">
      <c r="K33">
        <v>385.19</v>
      </c>
      <c r="M33">
        <v>150</v>
      </c>
    </row>
    <row r="34" spans="11:14" x14ac:dyDescent="0.25">
      <c r="K34">
        <v>97.35</v>
      </c>
      <c r="M34">
        <v>305</v>
      </c>
      <c r="N34">
        <f t="shared" si="1"/>
        <v>269.9115044247788</v>
      </c>
    </row>
    <row r="35" spans="11:14" x14ac:dyDescent="0.25">
      <c r="K35">
        <v>45</v>
      </c>
      <c r="M35">
        <v>79</v>
      </c>
    </row>
    <row r="36" spans="11:14" x14ac:dyDescent="0.25">
      <c r="M36">
        <v>41</v>
      </c>
      <c r="N36">
        <f t="shared" si="1"/>
        <v>36.283185840707965</v>
      </c>
    </row>
    <row r="37" spans="11:14" x14ac:dyDescent="0.25">
      <c r="K37">
        <f>SUM(K24:K36)</f>
        <v>1657.29</v>
      </c>
      <c r="M37">
        <v>100</v>
      </c>
    </row>
    <row r="38" spans="11:14" x14ac:dyDescent="0.25">
      <c r="M38">
        <v>366</v>
      </c>
      <c r="N38">
        <f t="shared" si="1"/>
        <v>323.89380530973455</v>
      </c>
    </row>
    <row r="39" spans="11:14" x14ac:dyDescent="0.25">
      <c r="M39">
        <v>25</v>
      </c>
    </row>
    <row r="40" spans="11:14" x14ac:dyDescent="0.25">
      <c r="M40">
        <v>963.92</v>
      </c>
    </row>
    <row r="41" spans="11:14" x14ac:dyDescent="0.25">
      <c r="M41">
        <v>75.959999999999994</v>
      </c>
      <c r="N41">
        <f t="shared" si="1"/>
        <v>67.221238938053105</v>
      </c>
    </row>
    <row r="42" spans="11:14" x14ac:dyDescent="0.25">
      <c r="M42">
        <v>3639.88</v>
      </c>
      <c r="N42">
        <f t="shared" si="1"/>
        <v>3221.1327433628321</v>
      </c>
    </row>
    <row r="45" spans="11:14" x14ac:dyDescent="0.25">
      <c r="N45">
        <f>SUM(N24:N44)</f>
        <v>4960.2300884955757</v>
      </c>
    </row>
    <row r="46" spans="11:14" x14ac:dyDescent="0.25">
      <c r="L46" t="s">
        <v>880</v>
      </c>
    </row>
    <row r="47" spans="11:14" x14ac:dyDescent="0.25">
      <c r="L47" s="2">
        <f>+K37+N45</f>
        <v>6617.5200884955757</v>
      </c>
    </row>
    <row r="49" spans="3:3" x14ac:dyDescent="0.25">
      <c r="C49" s="51">
        <v>12119.47</v>
      </c>
    </row>
    <row r="99" spans="3:5" x14ac:dyDescent="0.25">
      <c r="C99" s="51">
        <v>10464.49</v>
      </c>
      <c r="E99" s="52"/>
    </row>
    <row r="149" spans="3:3" x14ac:dyDescent="0.25">
      <c r="C149" s="51">
        <v>10721.05</v>
      </c>
    </row>
    <row r="199" spans="3:3" x14ac:dyDescent="0.25">
      <c r="C199" s="51">
        <v>11024.04</v>
      </c>
    </row>
    <row r="249" spans="3:3" x14ac:dyDescent="0.25">
      <c r="C249" s="51">
        <v>12779.6</v>
      </c>
    </row>
    <row r="299" spans="3:5" x14ac:dyDescent="0.25">
      <c r="C299" s="51">
        <v>15068.38</v>
      </c>
      <c r="E299" s="52"/>
    </row>
    <row r="349" spans="3:3" x14ac:dyDescent="0.25">
      <c r="C349" s="51">
        <v>16239.95</v>
      </c>
    </row>
    <row r="399" spans="3:3" x14ac:dyDescent="0.25">
      <c r="C399" s="51">
        <v>11780.4</v>
      </c>
    </row>
    <row r="449" spans="3:3" x14ac:dyDescent="0.25">
      <c r="C449" s="51">
        <v>11858.96</v>
      </c>
    </row>
    <row r="499" spans="3:3" x14ac:dyDescent="0.25">
      <c r="C499" s="51">
        <v>14383.05</v>
      </c>
    </row>
    <row r="549" spans="3:3" x14ac:dyDescent="0.25">
      <c r="C549" s="51">
        <v>11336.95</v>
      </c>
    </row>
    <row r="599" spans="3:3" x14ac:dyDescent="0.25">
      <c r="C599" s="51">
        <v>7937.18</v>
      </c>
    </row>
    <row r="636" spans="2:4" x14ac:dyDescent="0.25">
      <c r="C636" s="51">
        <v>7277.81</v>
      </c>
    </row>
    <row r="638" spans="2:4" x14ac:dyDescent="0.25">
      <c r="B638">
        <f>SUM(B2:B637)</f>
        <v>5345.39</v>
      </c>
      <c r="C638" s="1">
        <f>SUM(C2:C637)</f>
        <v>152991.32999999999</v>
      </c>
      <c r="D638">
        <f>+B638-C638</f>
        <v>-147645.93999999997</v>
      </c>
    </row>
  </sheetData>
  <autoFilter ref="A1:G1">
    <sortState ref="A2:G19">
      <sortCondition descending="1" ref="A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R o I q U 7 T 4 1 M m j A A A A 9 Q A A A B I A H A B D b 2 5 m a W c v U G F j a 2 F n Z S 5 4 b W w g o h g A K K A U A A A A A A A A A A A A A A A A A A A A A A A A A A A A h Y 8 x D o I w G I W v Q r r T l h o T J D 9 l c J X E h I S 4 N q V C I x R D i + V u D h 7 J K 4 h R 1 M 3 x f e 8 b 3 r t f b 5 B N X R t c 1 G B 1 b 1 I U Y Y o C Z W R f a V O n a H T H M E Y Z h 7 2 Q J 1 G r Y J a N T S Z b p a h x 7 p w Q 4 r 3 H f o X 7 o S a M 0 o g c 8 l 0 h G 9 U J 9 J H 1 f z n U x j p h p E I c y t c Y z v C G 4 n X M M A W y M M i 1 + f Z s n v t s f y B s x 9 a N g + L K h k U J Z I l A 3 h f 4 A 1 B L A w Q U A A I A C A B G g i p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I q U y i K R 7 g O A A A A E Q A A A B M A H A B G b 3 J t d W x h c y 9 T Z W N 0 a W 9 u M S 5 t I K I Y A C i g F A A A A A A A A A A A A A A A A A A A A A A A A A A A A C t O T S 7 J z M 9 T C I b Q h t Y A U E s B A i 0 A F A A C A A g A R o I q U 7 T 4 1 M m j A A A A 9 Q A A A B I A A A A A A A A A A A A A A A A A A A A A A E N v b m Z p Z y 9 Q Y W N r Y W d l L n h t b F B L A Q I t A B Q A A g A I A E a C K l M P y u m r p A A A A O k A A A A T A A A A A A A A A A A A A A A A A O 8 A A A B b Q 2 9 u d G V u d F 9 U e X B l c 1 0 u e G 1 s U E s B A i 0 A F A A C A A g A R o I q U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A + o 7 N 3 u 4 l O u X A Q s l + K j y A A A A A A A g A A A A A A E G Y A A A A B A A A g A A A A u 5 i C t b o 2 D p K j n 6 1 x 6 s b V P z E 2 A n a l d q 9 D 3 6 M y 0 s e E r s M A A A A A D o A A A A A C A A A g A A A A 5 m y 6 N G H w F y f x C f j 2 / q 1 P J T h X z V f B z M V K W 7 V 5 o P + O / e B Q A A A A z r K C t K 4 2 M y 0 U c r a H s 2 P n A D z 4 u X h j W E 8 h S A W O i X p z o 1 F V m v b h H / I r q e K Q E o 1 l 5 T b Y i T A p S B + 8 X H K 2 5 F C q L / s E / X j l s d b 3 m k c P 0 k t q X B / A E Y N A A A A A E q H I D F s i U F 2 T G r r Q s 8 O 5 0 5 l 3 4 D E i F j y + c 0 v h c a 2 h q b f e G r Z e 1 m k V T d p + B 0 g S t H v c D Y j J y z 7 w E E J J o b k N m Y Z z G Q = = < / D a t a M a s h u p > 
</file>

<file path=customXml/itemProps1.xml><?xml version="1.0" encoding="utf-8"?>
<ds:datastoreItem xmlns:ds="http://schemas.openxmlformats.org/officeDocument/2006/customXml" ds:itemID="{C529FE95-D9A3-4EE0-AD75-9F0BC4F504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RET 1%</vt:lpstr>
      <vt:lpstr>Hoja1 (2)</vt:lpstr>
      <vt:lpstr>DECLARACION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cp:lastPrinted>2023-02-24T23:02:46Z</cp:lastPrinted>
  <dcterms:created xsi:type="dcterms:W3CDTF">2021-04-05T22:54:25Z</dcterms:created>
  <dcterms:modified xsi:type="dcterms:W3CDTF">2023-05-03T04:34:15Z</dcterms:modified>
</cp:coreProperties>
</file>