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640" windowHeight="11160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</externalReferences>
  <definedNames>
    <definedName name="_xlnm._FilterDatabase" localSheetId="6" hidden="1">'base de clientes'!$A$1:$B$889</definedName>
    <definedName name="_xlnm._FilterDatabase" localSheetId="5" hidden="1">'Libro de Consumidor'!#REF!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J4" i="6" s="1"/>
  <c r="D4" i="6" s="1"/>
  <c r="U109" i="10" l="1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G16" i="11"/>
  <c r="U93" i="10" l="1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 l="1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O110" i="10"/>
  <c r="O112" i="10" s="1"/>
  <c r="P112" i="10" s="1"/>
  <c r="V110" i="10"/>
  <c r="C637" i="11" l="1"/>
  <c r="B637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D637" i="11" l="1"/>
  <c r="K136" i="7"/>
  <c r="D9" i="6"/>
  <c r="T29" i="8" l="1"/>
  <c r="U29" i="8"/>
  <c r="R29" i="8"/>
  <c r="Q29" i="8"/>
  <c r="D15" i="5"/>
  <c r="D11" i="5" l="1"/>
  <c r="D9" i="5" l="1"/>
  <c r="D22" i="9" l="1"/>
  <c r="D9" i="9"/>
  <c r="D10" i="9" s="1"/>
  <c r="D11" i="9" s="1"/>
  <c r="D18" i="5"/>
  <c r="P136" i="7"/>
  <c r="O136" i="7"/>
  <c r="N136" i="7"/>
  <c r="M136" i="7"/>
  <c r="L136" i="7"/>
  <c r="J136" i="7"/>
  <c r="I136" i="7"/>
  <c r="H136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<sst xmlns="http://schemas.openxmlformats.org/spreadsheetml/2006/main" count="2674" uniqueCount="737">
  <si>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</si>
  <si>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</si>
  <si>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</si>
  <si>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</si>
  <si>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</si>
  <si>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</si>
  <si>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</si>
  <si>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</si>
  <si>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</si>
  <si>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</si>
  <si>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</si>
  <si>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</si>
  <si>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</si>
  <si>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</si>
  <si>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</si>
  <si>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</si>
  <si>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</si>
  <si>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</si>
  <si>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</si>
  <si>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</si>
  <si>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</si>
  <si>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</si>
  <si>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</si>
  <si>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</si>
  <si>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</si>
  <si>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</si>
  <si>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</si>
  <si>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</si>
  <si>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</si>
  <si>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</si>
  <si>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</si>
  <si>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</si>
  <si>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</si>
  <si>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</si>
  <si>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</si>
  <si>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</si>
  <si>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</si>
  <si>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</si>
  <si>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</si>
  <si>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</si>
  <si>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</si>
  <si>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</si>
  <si>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</si>
  <si>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</si>
  <si>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</si>
  <si>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</si>
  <si>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</si>
  <si>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</si>
  <si>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</si>
  <si>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</si>
  <si>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</si>
  <si>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</si>
  <si>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</si>
  <si>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</si>
  <si>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</si>
  <si>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</si>
  <si>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</si>
  <si>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</si>
  <si>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</si>
  <si>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</si>
  <si>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</si>
  <si>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</si>
  <si>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</si>
  <si>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</si>
  <si>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</si>
  <si>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</si>
  <si>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</si>
  <si>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</si>
  <si>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</si>
  <si>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</si>
  <si>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</si>
  <si>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</si>
  <si>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</si>
  <si>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</si>
  <si>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</si>
  <si>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</si>
  <si>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</si>
  <si>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</si>
  <si>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</si>
  <si>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</si>
  <si>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</si>
  <si>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</si>
  <si>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</si>
  <si>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</si>
  <si>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</si>
  <si>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</si>
  <si>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</si>
  <si>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</si>
  <si>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</si>
  <si>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</si>
  <si>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</si>
  <si>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</si>
  <si>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</si>
  <si>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</si>
  <si>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</si>
  <si>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</si>
  <si>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</si>
  <si>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</si>
  <si>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</si>
  <si>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</si>
  <si>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</si>
  <si>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</si>
  <si>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</si>
  <si>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</si>
  <si>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</si>
  <si>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</si>
  <si>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</si>
  <si>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</si>
  <si>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</si>
  <si>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</si>
  <si>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</si>
  <si>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</si>
  <si>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</si>
  <si>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</si>
  <si>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</si>
  <si>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</si>
  <si>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</si>
  <si>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</si>
  <si>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</si>
  <si>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</si>
  <si>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</si>
  <si>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</si>
  <si>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</si>
  <si>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</si>
  <si>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</si>
  <si>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</si>
  <si>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</si>
  <si>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</si>
  <si>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</si>
  <si>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</si>
  <si>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</si>
  <si>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</si>
  <si>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</si>
  <si>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</si>
  <si>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</si>
  <si>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</si>
  <si>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</si>
  <si>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</si>
  <si>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</si>
  <si>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</si>
  <si>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</si>
  <si>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</si>
  <si>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</si>
  <si>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</si>
  <si>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</si>
  <si>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</si>
  <si>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</si>
  <si>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</si>
  <si>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</si>
  <si>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</si>
  <si>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</si>
  <si>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</si>
  <si>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</si>
  <si>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</si>
  <si>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</si>
  <si>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</si>
  <si>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</si>
  <si>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</si>
  <si>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</si>
  <si>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</si>
  <si>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</si>
  <si>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</si>
  <si>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</si>
  <si>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</si>
  <si>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</si>
  <si>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</si>
  <si>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</si>
  <si>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</si>
  <si>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</si>
  <si>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</si>
  <si>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</si>
  <si>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</si>
  <si>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</si>
  <si>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</si>
  <si>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</si>
  <si>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</si>
  <si>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</si>
  <si>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</si>
  <si>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</si>
  <si>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</si>
  <si>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</si>
  <si>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</si>
  <si>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</si>
  <si>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</si>
  <si>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</si>
  <si>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</si>
  <si>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</si>
  <si>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</si>
  <si>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</si>
  <si>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</si>
  <si>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</si>
  <si>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</si>
  <si>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</si>
  <si>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</si>
  <si>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</si>
  <si>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</si>
  <si>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</si>
  <si>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</si>
  <si>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</si>
  <si>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</si>
  <si>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</si>
  <si>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</si>
  <si>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</si>
  <si>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</si>
  <si>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</si>
  <si>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</si>
  <si>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</si>
  <si>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</si>
  <si>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</si>
  <si>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</si>
  <si>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</si>
  <si>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</si>
  <si>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</si>
  <si>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</si>
  <si>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</si>
  <si>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</si>
  <si>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</si>
  <si>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</si>
  <si>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</si>
  <si>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</si>
  <si>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</si>
  <si>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</si>
  <si>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</si>
  <si>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</si>
  <si>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</si>
  <si>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</si>
  <si>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</si>
  <si>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</si>
  <si>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</si>
  <si>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</si>
  <si>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</si>
  <si>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</si>
  <si>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</si>
  <si>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</si>
  <si>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</si>
  <si>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</si>
  <si>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</si>
  <si>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</si>
  <si>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</si>
  <si>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</si>
  <si>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</si>
  <si>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</si>
  <si>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</si>
  <si>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</si>
  <si>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</si>
  <si>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</si>
  <si>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</si>
  <si>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</si>
  <si>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</si>
  <si>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</si>
  <si>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</si>
  <si>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</si>
  <si>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</si>
  <si>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</si>
  <si>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</si>
  <si>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</si>
  <si>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</si>
  <si>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</si>
  <si>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</si>
  <si>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</si>
  <si>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</si>
  <si>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</si>
  <si>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</si>
  <si>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</si>
  <si>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</si>
  <si>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</si>
  <si>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</si>
  <si>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</si>
  <si>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</si>
  <si>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</si>
  <si>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</si>
  <si>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</si>
  <si>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</si>
  <si>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</si>
  <si>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</si>
  <si>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</si>
  <si>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</si>
  <si>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</si>
  <si>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</si>
  <si>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</si>
  <si>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</si>
  <si>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</si>
  <si>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</si>
  <si>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</si>
  <si>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</si>
  <si>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</si>
  <si>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</si>
  <si>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</si>
  <si>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</si>
  <si>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</si>
  <si>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</si>
  <si>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</si>
  <si>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</si>
  <si>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</si>
  <si>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</si>
  <si>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</si>
  <si>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</si>
  <si>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</si>
  <si>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</si>
  <si>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</si>
  <si>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</si>
  <si>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</si>
  <si>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</si>
  <si>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</si>
  <si>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</si>
  <si>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</si>
  <si>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</si>
  <si>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</si>
  <si>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</si>
  <si>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</si>
  <si>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</si>
  <si>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</si>
  <si>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</si>
  <si>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</si>
  <si>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</si>
  <si>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</si>
  <si>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</si>
  <si>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</si>
  <si>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</si>
  <si>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</si>
  <si>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</si>
  <si>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</si>
  <si>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</si>
  <si>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</si>
  <si>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</si>
  <si>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</si>
  <si>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</si>
  <si>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</si>
  <si>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</si>
  <si>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</si>
  <si>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</si>
  <si>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</si>
  <si>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</si>
  <si>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</si>
  <si>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</si>
  <si>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</si>
  <si>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</si>
  <si>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</si>
  <si>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</si>
  <si>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</si>
  <si>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</si>
  <si>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</si>
  <si>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</si>
  <si>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</si>
  <si>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</si>
  <si>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</si>
  <si>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</si>
  <si>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</si>
  <si>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</si>
  <si>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</si>
  <si>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</si>
  <si>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</si>
  <si>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</si>
  <si>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</si>
  <si>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</si>
  <si>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</si>
  <si>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</si>
  <si>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</si>
  <si>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</si>
  <si>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</si>
  <si>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</si>
  <si>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</si>
  <si>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</si>
  <si>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</si>
  <si>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</si>
  <si>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</si>
  <si>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</si>
  <si>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</si>
  <si>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</si>
  <si>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</si>
  <si>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</si>
  <si>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</si>
  <si>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</si>
  <si>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</si>
  <si>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</si>
  <si>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</si>
  <si>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</si>
  <si>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</si>
  <si>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</si>
  <si>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</si>
  <si>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</si>
  <si>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</si>
  <si>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</si>
  <si>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</si>
  <si>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</si>
  <si>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</si>
  <si>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</si>
  <si>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</si>
  <si>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</si>
  <si>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</si>
  <si>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</si>
  <si>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</si>
  <si>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</si>
  <si>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</si>
  <si>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</si>
  <si>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</si>
  <si>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</si>
  <si>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</si>
  <si>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</si>
  <si>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</si>
  <si>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</si>
  <si>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</si>
  <si>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</si>
  <si>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</si>
  <si>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</si>
  <si>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</si>
  <si>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</si>
  <si>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</si>
  <si>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</si>
  <si>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</si>
  <si>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</si>
  <si>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</si>
  <si>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</si>
  <si>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</si>
  <si>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</si>
  <si>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</si>
  <si>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</si>
  <si>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</si>
  <si>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</si>
  <si>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</si>
  <si>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</si>
  <si>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</si>
  <si>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</si>
  <si>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</si>
  <si>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</si>
  <si>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</si>
  <si>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</si>
  <si>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</si>
  <si>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</si>
  <si>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</si>
  <si>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</si>
  <si>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</si>
  <si>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</si>
  <si>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</si>
  <si>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</si>
  <si>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</si>
  <si>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</si>
  <si>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</si>
  <si>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</si>
  <si>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</si>
  <si>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</si>
  <si>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</si>
  <si>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</si>
  <si>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</si>
  <si>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</si>
  <si>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</si>
  <si>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</si>
  <si>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</si>
  <si>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</si>
  <si>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</si>
  <si>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</si>
  <si>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</si>
  <si>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</si>
  <si>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</si>
  <si>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</si>
  <si>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</si>
  <si>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</si>
  <si>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</si>
  <si>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DUI</t>
  </si>
  <si>
    <t>PERCEPCION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</si>
  <si>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</si>
  <si>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</si>
  <si>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</si>
  <si>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</si>
  <si>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</si>
  <si>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</si>
  <si>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</si>
  <si>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</si>
  <si>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</si>
  <si>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</si>
  <si>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</si>
  <si>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</si>
  <si>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</si>
  <si>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</si>
  <si>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</si>
  <si>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</si>
  <si>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</si>
  <si>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</si>
  <si>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</si>
  <si>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</si>
  <si>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</si>
  <si>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</si>
  <si>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</si>
  <si>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</si>
  <si>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</si>
  <si>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</si>
  <si>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</si>
  <si>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</si>
  <si>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</si>
  <si>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</si>
  <si>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</si>
  <si>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</si>
  <si>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</si>
  <si>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</si>
  <si>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</si>
  <si>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</si>
  <si>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</si>
  <si>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</si>
  <si>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</si>
  <si>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</si>
  <si>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</si>
  <si>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</si>
  <si>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</si>
  <si>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</si>
  <si>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</si>
  <si>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</si>
  <si>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</si>
  <si>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</si>
  <si>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</si>
  <si>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</si>
  <si>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</si>
  <si>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</si>
  <si>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</si>
  <si>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</si>
  <si>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</si>
  <si>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</si>
  <si>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</si>
  <si>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</si>
  <si>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</si>
  <si>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</si>
  <si>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</si>
  <si>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</si>
  <si>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</si>
  <si>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</si>
  <si>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</si>
  <si>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</si>
  <si>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</si>
  <si>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</si>
  <si>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</si>
  <si>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</si>
  <si>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</si>
  <si>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</si>
  <si>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</si>
  <si>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</si>
  <si>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</si>
  <si>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</si>
  <si>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</si>
  <si>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</si>
  <si>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</si>
  <si>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</si>
  <si>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</si>
  <si>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</si>
  <si>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</si>
  <si>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</si>
  <si>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</si>
  <si>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</si>
  <si>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</si>
  <si>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</si>
  <si>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</si>
  <si>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</si>
  <si>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</si>
  <si>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</si>
  <si>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</si>
  <si>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</si>
  <si>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</si>
  <si>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</si>
  <si>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</si>
  <si>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</si>
  <si>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</si>
  <si>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</si>
  <si>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</si>
  <si>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</si>
  <si>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</si>
  <si>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MAYO</t>
  </si>
  <si>
    <t>15041RESIN255732022</t>
  </si>
  <si>
    <t>22NU000F</t>
  </si>
  <si>
    <t>02/05/2022</t>
  </si>
  <si>
    <t>03/05/2022</t>
  </si>
  <si>
    <t>04/05/2022</t>
  </si>
  <si>
    <t>05/05/2022</t>
  </si>
  <si>
    <t>07/05/2022</t>
  </si>
  <si>
    <t>09/05/2022</t>
  </si>
  <si>
    <t>10/05/2022</t>
  </si>
  <si>
    <t>12/05/2022</t>
  </si>
  <si>
    <t>14/05/2022</t>
  </si>
  <si>
    <t>15/05/2022</t>
  </si>
  <si>
    <t>18/05/2022</t>
  </si>
  <si>
    <t>19/05/2022</t>
  </si>
  <si>
    <t>20/05/2022</t>
  </si>
  <si>
    <t>22/05/2022</t>
  </si>
  <si>
    <t>23/05/2022</t>
  </si>
  <si>
    <t>24/05/2022</t>
  </si>
  <si>
    <t>25/05/2022</t>
  </si>
  <si>
    <t>26/05/2022</t>
  </si>
  <si>
    <t>28/05/2022</t>
  </si>
  <si>
    <t>15041RESIN0255732022</t>
  </si>
  <si>
    <t>22NU000C</t>
  </si>
  <si>
    <t>05112012001020</t>
  </si>
  <si>
    <t>MAURICIO ARIEL FIGUEROA ZAVALETA</t>
  </si>
  <si>
    <t>06141902191105</t>
  </si>
  <si>
    <t>PROYECIONES E INNOVACIONES S.A. DE C.V.</t>
  </si>
  <si>
    <t>29/05/2022</t>
  </si>
  <si>
    <t>06/05/2022</t>
  </si>
  <si>
    <t>13/05/2022</t>
  </si>
  <si>
    <t>16/05/2022</t>
  </si>
  <si>
    <t>17/05/2022</t>
  </si>
  <si>
    <t>21/05/2022</t>
  </si>
  <si>
    <t>02101809761019</t>
  </si>
  <si>
    <t>ALEJANDRO FRANSISCO MONTOYA GIRON</t>
  </si>
  <si>
    <t>31/05/2022</t>
  </si>
  <si>
    <t>JUNIO</t>
  </si>
  <si>
    <t>02/06/2022</t>
  </si>
  <si>
    <t>05/06/2022</t>
  </si>
  <si>
    <t>07/06/2022</t>
  </si>
  <si>
    <t>08/06/2022</t>
  </si>
  <si>
    <t>09/06/2022</t>
  </si>
  <si>
    <t>10/06/2022</t>
  </si>
  <si>
    <t>11/06/2022</t>
  </si>
  <si>
    <t>13/06/2022</t>
  </si>
  <si>
    <t>14/06/2022</t>
  </si>
  <si>
    <t>15/06/2022</t>
  </si>
  <si>
    <t>16/06/2022</t>
  </si>
  <si>
    <t>17/06/2022</t>
  </si>
  <si>
    <t>18/06/2022</t>
  </si>
  <si>
    <t>20/06/2022</t>
  </si>
  <si>
    <t>22/06/2022</t>
  </si>
  <si>
    <t>23/06/2022</t>
  </si>
  <si>
    <t>25/06/2022</t>
  </si>
  <si>
    <t>27/06/2022</t>
  </si>
  <si>
    <t>28/06/2022</t>
  </si>
  <si>
    <t>30/06/2022</t>
  </si>
  <si>
    <t>05040907861015</t>
  </si>
  <si>
    <t>ELIEZER FLAMINGO MARTINEZ</t>
  </si>
  <si>
    <t>03052605881018</t>
  </si>
  <si>
    <t>NOE ESAU ORELLANA LOPEZ</t>
  </si>
  <si>
    <t>06140201801026</t>
  </si>
  <si>
    <t xml:space="preserve">YENNY ESPINOZA DE AVILES </t>
  </si>
  <si>
    <t>06/06/2022</t>
  </si>
  <si>
    <t>06142006031022</t>
  </si>
  <si>
    <t>24/06/2022</t>
  </si>
  <si>
    <t>29/06/2022</t>
  </si>
  <si>
    <t>JULIO</t>
  </si>
  <si>
    <t>03/07/2022</t>
  </si>
  <si>
    <t>08/07/2022</t>
  </si>
  <si>
    <t>10/07/2022</t>
  </si>
  <si>
    <t>12/07/2022</t>
  </si>
  <si>
    <t>14/07/2022</t>
  </si>
  <si>
    <t>18/07/2022</t>
  </si>
  <si>
    <t>20/07/2022</t>
  </si>
  <si>
    <t>25/07/2022</t>
  </si>
  <si>
    <t>26/07/2022</t>
  </si>
  <si>
    <t>28/07/2022</t>
  </si>
  <si>
    <t>30/07/2022</t>
  </si>
  <si>
    <t>06/07/2022</t>
  </si>
  <si>
    <t>06142903211025</t>
  </si>
  <si>
    <t>INVERSIONES VIDA VISION EL SALVADOR S.A DE C.V.</t>
  </si>
  <si>
    <t>09/07/2022</t>
  </si>
  <si>
    <t>29/07/2022</t>
  </si>
  <si>
    <t>13/07/2022</t>
  </si>
  <si>
    <t>15/07/2022</t>
  </si>
  <si>
    <t>06140209161077</t>
  </si>
  <si>
    <t>POLITORNO CENTROAMERICA S.A DE C.V.</t>
  </si>
  <si>
    <t>19/07/2022</t>
  </si>
  <si>
    <t>22/07/2022</t>
  </si>
  <si>
    <t>AGOSTO</t>
  </si>
  <si>
    <t>04/08/2022</t>
  </si>
  <si>
    <t>2022</t>
  </si>
  <si>
    <t>/</t>
  </si>
  <si>
    <t>15</t>
  </si>
  <si>
    <t>17</t>
  </si>
  <si>
    <t>19</t>
  </si>
  <si>
    <t>23</t>
  </si>
  <si>
    <t>05/08/2022</t>
  </si>
  <si>
    <t>06/08/2022</t>
  </si>
  <si>
    <t>08/08/2022</t>
  </si>
  <si>
    <t>10/08/2022</t>
  </si>
  <si>
    <t>11/08/2022</t>
  </si>
  <si>
    <t>12/08/2022</t>
  </si>
  <si>
    <t>13/08/2022</t>
  </si>
  <si>
    <t>15/08/2022</t>
  </si>
  <si>
    <t>17/08/2022</t>
  </si>
  <si>
    <t>19/08/2022</t>
  </si>
  <si>
    <t>20/08/2022</t>
  </si>
  <si>
    <t>22/08/2022</t>
  </si>
  <si>
    <t>23/08/2022</t>
  </si>
  <si>
    <t>25/08/2022</t>
  </si>
  <si>
    <t>27/08/2022</t>
  </si>
  <si>
    <t>29/08/2022</t>
  </si>
  <si>
    <t>30/08/2022</t>
  </si>
  <si>
    <t>03110206781018</t>
  </si>
  <si>
    <t>RICARDO ERNESTO SANTOS MOLINA</t>
  </si>
  <si>
    <t>06140702191074</t>
  </si>
  <si>
    <t>CONTRUCCION AND TECHNOLOGY S.A DE C.V.</t>
  </si>
  <si>
    <t>01/08/2022</t>
  </si>
  <si>
    <t>18/08/2022</t>
  </si>
  <si>
    <t>24/08/2022</t>
  </si>
  <si>
    <t>09/08/2022</t>
  </si>
  <si>
    <t>31/08/2022</t>
  </si>
  <si>
    <t>21</t>
  </si>
  <si>
    <t>SEPTIEMBRE</t>
  </si>
  <si>
    <t>01/09/2022</t>
  </si>
  <si>
    <t>02/09/2022</t>
  </si>
  <si>
    <t>05/09/2022</t>
  </si>
  <si>
    <t>06/09/2022</t>
  </si>
  <si>
    <t>07/09/2022</t>
  </si>
  <si>
    <t>09/09/2022</t>
  </si>
  <si>
    <t>12/09/2022</t>
  </si>
  <si>
    <t>13/09/2022</t>
  </si>
  <si>
    <t>15/09/2022</t>
  </si>
  <si>
    <t>17/09/2022</t>
  </si>
  <si>
    <t>19/09/2022</t>
  </si>
  <si>
    <t>21/09/2022</t>
  </si>
  <si>
    <t>22/09/2022</t>
  </si>
  <si>
    <t>23/09/2022</t>
  </si>
  <si>
    <t>26/09/2022</t>
  </si>
  <si>
    <t>16</t>
  </si>
  <si>
    <t>25</t>
  </si>
  <si>
    <t>28</t>
  </si>
  <si>
    <t>30</t>
  </si>
  <si>
    <t>10</t>
  </si>
  <si>
    <t>OCTUBRE</t>
  </si>
  <si>
    <t>15/10/2022</t>
  </si>
  <si>
    <t>16/10/2022</t>
  </si>
  <si>
    <t>17/10/2022</t>
  </si>
  <si>
    <t>19/10/2022</t>
  </si>
  <si>
    <t>21/10/2022</t>
  </si>
  <si>
    <t>23/10/2022</t>
  </si>
  <si>
    <t>25/10/2022</t>
  </si>
  <si>
    <t>28/10/2022</t>
  </si>
  <si>
    <t>30/10/2022</t>
  </si>
  <si>
    <t>04/10/2022</t>
  </si>
  <si>
    <t>06141903791220</t>
  </si>
  <si>
    <t>ALEXANDER LANDAVERDE GONZALES</t>
  </si>
  <si>
    <t>06172804841013</t>
  </si>
  <si>
    <t>NAPOLEON ALBERTO GIRON MARTINEZ</t>
  </si>
  <si>
    <t>11/10/2022</t>
  </si>
  <si>
    <t>20/10/2022</t>
  </si>
  <si>
    <t>27/10/2022</t>
  </si>
  <si>
    <t>08/10/2022</t>
  </si>
  <si>
    <t>31/10/2022</t>
  </si>
  <si>
    <t>06141503740045</t>
  </si>
  <si>
    <t>ACACESPROMAC DE RL</t>
  </si>
  <si>
    <t>26/10/2022</t>
  </si>
  <si>
    <t>24/10/2022</t>
  </si>
  <si>
    <t>13/10/2022</t>
  </si>
  <si>
    <t>0310</t>
  </si>
  <si>
    <t>03/10/2022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</si>
</sst>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0" fontId="0" fillId="0" borderId="8" xfId="0" applyBorder="1"/>
    <xf numFmtId="49" fontId="10" fillId="0" borderId="8" xfId="0" applyNumberFormat="1" applyFont="1" applyBorder="1"/>
    <xf numFmtId="49" fontId="0" fillId="0" borderId="8" xfId="0" applyNumberFormat="1" applyBorder="1"/>
    <xf numFmtId="0" fontId="11" fillId="0" borderId="10" xfId="0" applyFont="1" applyBorder="1"/>
    <xf numFmtId="0" fontId="0" fillId="0" borderId="9" xfId="0" applyBorder="1"/>
    <xf numFmtId="2" fontId="9" fillId="0" borderId="8" xfId="0" quotePrefix="1" applyNumberFormat="1" applyFont="1" applyBorder="1" applyAlignment="1">
      <alignment horizontal="left"/>
    </xf>
    <xf numFmtId="0" fontId="0" fillId="0" borderId="9" xfId="0" applyFont="1" applyBorder="1"/>
    <xf numFmtId="2" fontId="0" fillId="0" borderId="9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9" fillId="0" borderId="11" xfId="0" applyNumberFormat="1" applyFont="1" applyBorder="1"/>
    <xf numFmtId="49" fontId="9" fillId="0" borderId="12" xfId="0" applyNumberFormat="1" applyFont="1" applyBorder="1"/>
    <xf numFmtId="49" fontId="0" fillId="0" borderId="13" xfId="0" applyNumberForma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49" fontId="9" fillId="0" borderId="1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0" fillId="0" borderId="18" xfId="0" applyFont="1" applyBorder="1"/>
    <xf numFmtId="49" fontId="0" fillId="0" borderId="20" xfId="0" applyNumberFormat="1" applyFont="1" applyBorder="1"/>
    <xf numFmtId="49" fontId="0" fillId="0" borderId="18" xfId="0" applyNumberFormat="1" applyFont="1" applyBorder="1"/>
    <xf numFmtId="49" fontId="0" fillId="0" borderId="17" xfId="0" applyNumberFormat="1" applyFont="1" applyBorder="1"/>
    <xf numFmtId="0" fontId="0" fillId="0" borderId="14" xfId="0" applyFont="1" applyBorder="1"/>
    <xf numFmtId="49" fontId="8" fillId="0" borderId="19" xfId="0" applyNumberFormat="1" applyFont="1" applyBorder="1" applyAlignment="1">
      <alignment vertical="top"/>
    </xf>
    <xf numFmtId="0" fontId="0" fillId="0" borderId="20" xfId="0" quotePrefix="1" applyFont="1" applyBorder="1"/>
    <xf numFmtId="49" fontId="9" fillId="0" borderId="18" xfId="0" applyNumberFormat="1" applyFont="1" applyBorder="1"/>
    <xf numFmtId="49" fontId="7" fillId="0" borderId="21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0" fontId="0" fillId="0" borderId="0" xfId="0" quotePrefix="1"/>
    <xf numFmtId="44" fontId="13" fillId="0" borderId="0" xfId="1" applyFont="1"/>
    <xf numFmtId="0" fontId="14" fillId="0" borderId="0" xfId="0" applyNumberFormat="1" applyFont="1"/>
    <xf numFmtId="49" fontId="15" fillId="0" borderId="0" xfId="0" applyNumberFormat="1" applyFont="1" applyAlignment="1">
      <alignment horizontal="right"/>
    </xf>
    <xf numFmtId="0" fontId="16" fillId="0" borderId="0" xfId="0" applyFont="1"/>
    <xf numFmtId="49" fontId="16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35" totalsRowShown="0" dataDxfId="34" dataCellStyle="Moneda">
  <tableColumns count="18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DxfId="33" dataCellStyle="Moneda"/>
    <tableColumn id="9" name="I. EXENTAS" dataDxfId="32" dataCellStyle="Moneda"/>
    <tableColumn id="10" name="IMPOR EX" dataDxfId="31" dataCellStyle="Moneda"/>
    <tableColumn id="11" name="C. GRAVADA" dataDxfId="30" dataCellStyle="Moneda"/>
    <tableColumn id="12" name="INTER GRAVA" dataDxfId="29" dataCellStyle="Moneda"/>
    <tableColumn id="13" name="IMPOR BIENES" dataDxfId="28" dataCellStyle="Moneda"/>
    <tableColumn id="14" name="IMPOR SERV" dataDxfId="27" dataCellStyle="Moneda"/>
    <tableColumn id="15" name="IVA" dataDxfId="26" dataCellStyle="Moneda"/>
    <tableColumn id="16" name="TOTAL C." dataDxfId="25" dataCellStyle="Moneda"/>
    <tableColumn id="17" name="DUI" dataDxfId="24" dataCellStyle="Moneda"/>
    <tableColumn id="18" name="ANEXO 4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29" totalsRowCount="1" dataDxfId="23" dataCellStyle="Moneda">
  <sortState ref="E3:W16">
    <sortCondition descending="1" ref="K2:K16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DxfId="22" dataCellStyle="Moneda"/>
    <tableColumn id="12" name="VENTA NO SUJETA" dataDxfId="21" dataCellStyle="Moneda"/>
    <tableColumn id="13" name="V. GRAVADA" totalsRowFunction="sum" dataDxfId="20" totalsRowDxfId="19" dataCellStyle="Moneda"/>
    <tableColumn id="14" name="D.FISCAL" totalsRowFunction="sum" dataDxfId="18" totalsRowDxfId="17" dataCellStyle="Moneda"/>
    <tableColumn id="15" name="V CTA DE 3" dataDxfId="16" totalsRowDxfId="15" dataCellStyle="Moneda"/>
    <tableColumn id="16" name="D. FISCAL A 3" totalsRowFunction="custom" dataDxfId="14" totalsRowDxfId="13" dataCellStyle="Moneda">
      <totalsRowFormula>SUBTOTAL(109,Tabla2[V CTA DE 3])</totalsRowFormula>
    </tableColumn>
    <tableColumn id="17" name="VENTA TOTAL" totalsRowFunction="custom" dataDxfId="12" totalsRowDxfId="11" dataCellStyle="Moneda">
      <totalsRowFormula>SUBTOTAL(109,Tabla2[V CTA DE 3])</totalsRowFormula>
    </tableColumn>
    <tableColumn id="19" name="DUI" dataDxfId="10" totalsRowDxfId="9" dataCellStyle="Moneda"/>
    <tableColumn id="18" name="ANEXO" dataDxfId="8" dataCellStyle="Mone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10" totalsRowCount="1"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/>
    <tableColumn id="13" name="VENTAS NO"/>
    <tableColumn id="14" name="V NO SUJETAS"/>
    <tableColumn id="15" name="V GRAVADAS" totalsRowFunction="sum" totalsRowDxfId="7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 totalsRowFunction="count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889" totalsRowShown="0" tableBorderDxfId="6">
  <autoFilter ref="A1:B889"/>
  <tableColumns count="2">
    <tableColumn id="1" name="NIT" dataDxfId="5"/>
    <tableColumn id="2" name="PROVEEDO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4"/>
  <sheetViews>
    <sheetView showGridLines="0" zoomScale="120" zoomScaleNormal="120" zoomScaleSheetLayoutView="85" workbookViewId="0">
      <selection activeCell="D4" sqref="D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1" t="s">
        <v>710</v>
      </c>
    </row>
    <row r="4" spans="2:10" x14ac:dyDescent="0.25">
      <c r="B4" s="5" t="s">
        <v>2</v>
      </c>
      <c r="D4" s="47" t="str">
        <f>+J4</f>
        <v>03/10/2022</v>
      </c>
      <c r="E4" s="64" t="s">
        <v>735</v>
      </c>
      <c r="F4" s="65" t="str">
        <f>+LEFT(E4,2)</f>
        <v>03</v>
      </c>
      <c r="G4" s="65" t="str">
        <f>+RIGHT(E4,2)</f>
        <v>10</v>
      </c>
      <c r="H4" s="66" t="s">
        <v>656</v>
      </c>
      <c r="I4" s="65" t="s">
        <v>657</v>
      </c>
      <c r="J4" s="65" t="str">
        <f>+F4&amp;I4&amp;G4&amp;I4&amp;H4</f>
        <v>03/10/2022</v>
      </c>
    </row>
    <row r="5" spans="2:10" hidden="1" x14ac:dyDescent="0.25">
      <c r="B5" s="5" t="s">
        <v>3</v>
      </c>
      <c r="D5" s="7" t="s">
        <v>1</v>
      </c>
    </row>
    <row r="6" spans="2:10" hidden="1" x14ac:dyDescent="0.25">
      <c r="B6" s="5" t="s">
        <v>4</v>
      </c>
      <c r="D6" s="7" t="s">
        <v>0</v>
      </c>
    </row>
    <row r="7" spans="2:10" x14ac:dyDescent="0.25">
      <c r="B7" s="5" t="s">
        <v>5</v>
      </c>
      <c r="D7" s="38"/>
    </row>
    <row r="8" spans="2:10" x14ac:dyDescent="0.25">
      <c r="B8" s="5" t="s">
        <v>6</v>
      </c>
      <c r="D8" s="12" t="s">
        <v>483</v>
      </c>
    </row>
    <row r="9" spans="2:10" x14ac:dyDescent="0.25">
      <c r="B9" s="5" t="s">
        <v>46</v>
      </c>
      <c r="D9" s="18" t="str">
        <f>IFERROR(VLOOKUP(D8,Tabla4[#All],2,0),"")</f>
        <v>SUMER, S.A. DE C.V.</v>
      </c>
    </row>
    <row r="10" spans="2:10" x14ac:dyDescent="0.25">
      <c r="B10" s="5" t="s">
        <v>7</v>
      </c>
      <c r="D10" s="8">
        <v>0</v>
      </c>
      <c r="F10" s="2"/>
    </row>
    <row r="11" spans="2:10" hidden="1" x14ac:dyDescent="0.25">
      <c r="B11" s="5" t="s">
        <v>8</v>
      </c>
      <c r="D11" s="8">
        <v>0</v>
      </c>
      <c r="F11" s="2"/>
    </row>
    <row r="12" spans="2:10" hidden="1" x14ac:dyDescent="0.25">
      <c r="B12" s="5" t="s">
        <v>9</v>
      </c>
      <c r="D12" s="8">
        <v>0</v>
      </c>
      <c r="F12" s="2"/>
    </row>
    <row r="13" spans="2:10" x14ac:dyDescent="0.25">
      <c r="B13" s="5" t="s">
        <v>10</v>
      </c>
      <c r="D13" s="13"/>
      <c r="F13" s="2"/>
      <c r="G13" s="2"/>
    </row>
    <row r="14" spans="2:10" x14ac:dyDescent="0.25">
      <c r="B14" s="5" t="s">
        <v>11</v>
      </c>
      <c r="D14" s="8">
        <v>0</v>
      </c>
      <c r="F14" s="2"/>
    </row>
    <row r="15" spans="2:10" x14ac:dyDescent="0.25">
      <c r="B15" s="5" t="s">
        <v>13</v>
      </c>
      <c r="D15" s="8">
        <v>0</v>
      </c>
      <c r="F15" s="2"/>
    </row>
    <row r="16" spans="2:10" x14ac:dyDescent="0.25">
      <c r="B16" s="5" t="s">
        <v>12</v>
      </c>
      <c r="D16" s="8">
        <v>0</v>
      </c>
      <c r="F16" s="2"/>
    </row>
    <row r="17" spans="2:6" x14ac:dyDescent="0.25">
      <c r="B17" s="5" t="s">
        <v>14</v>
      </c>
      <c r="D17" s="8">
        <f>+(D16++D15+D14+D13)*0.13</f>
        <v>0</v>
      </c>
      <c r="F17" s="2"/>
    </row>
    <row r="18" spans="2:6" x14ac:dyDescent="0.25">
      <c r="B18" s="5" t="s">
        <v>15</v>
      </c>
      <c r="D18" s="8">
        <f>+SUBTOTAL(9,D10,D11,D12,D13,D14,D15,D16,D17)</f>
        <v>0</v>
      </c>
      <c r="F18" s="2"/>
    </row>
    <row r="19" spans="2:6" x14ac:dyDescent="0.25">
      <c r="B19" s="5" t="s">
        <v>458</v>
      </c>
      <c r="D19" s="56">
        <v>0</v>
      </c>
      <c r="F19" s="2"/>
    </row>
    <row r="20" spans="2:6" ht="15.75" thickBot="1" x14ac:dyDescent="0.3">
      <c r="B20" s="5" t="s">
        <v>16</v>
      </c>
      <c r="D20" s="10">
        <v>3</v>
      </c>
    </row>
    <row r="21" spans="2:6" x14ac:dyDescent="0.25">
      <c r="B21" s="5" t="s">
        <v>44</v>
      </c>
      <c r="D21" s="57" t="s">
        <v>397</v>
      </c>
    </row>
    <row r="22" spans="2:6" x14ac:dyDescent="0.25">
      <c r="B22" s="5" t="s">
        <v>459</v>
      </c>
      <c r="D22" s="58">
        <v>0</v>
      </c>
    </row>
    <row r="23" spans="2:6" x14ac:dyDescent="0.25">
      <c r="F23" s="2"/>
    </row>
    <row r="24" spans="2:6" x14ac:dyDescent="0.25">
      <c r="F24" s="2"/>
    </row>
  </sheetData>
  <dataValidations count="2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136"/>
  <sheetViews>
    <sheetView tabSelected="1" topLeftCell="A97" workbookViewId="0">
      <selection activeCell="A135" sqref="A135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458</v>
      </c>
      <c r="R3" t="s">
        <v>445</v>
      </c>
    </row>
    <row r="4" spans="1:18" x14ac:dyDescent="0.25">
      <c r="A4" t="s">
        <v>710</v>
      </c>
      <c r="B4" t="s">
        <v>736</v>
      </c>
      <c r="C4" t="s">
        <v>1</v>
      </c>
      <c r="D4" t="s">
        <v>0</v>
      </c>
      <c r="E4">
        <v>33742</v>
      </c>
      <c r="F4" t="s">
        <v>483</v>
      </c>
      <c r="G4" t="s">
        <v>484</v>
      </c>
      <c r="H4" s="2">
        <v>0</v>
      </c>
      <c r="I4" s="2">
        <v>0</v>
      </c>
      <c r="J4" s="2">
        <v>0</v>
      </c>
      <c r="K4" s="2">
        <v>104.31</v>
      </c>
      <c r="L4" s="2">
        <v>0</v>
      </c>
      <c r="M4" s="2">
        <v>0</v>
      </c>
      <c r="N4" s="2">
        <v>0</v>
      </c>
      <c r="O4" s="2">
        <v>13.560300000000002</v>
      </c>
      <c r="P4" s="2">
        <v>117.8703</v>
      </c>
      <c r="R4">
        <v>3</v>
      </c>
    </row>
    <row r="5" spans="1:18" x14ac:dyDescent="0.25">
      <c r="A5" t="s">
        <v>710</v>
      </c>
      <c r="B5" t="s">
        <v>728</v>
      </c>
      <c r="C5" t="s">
        <v>1</v>
      </c>
      <c r="D5" t="s">
        <v>0</v>
      </c>
      <c r="E5">
        <v>33873</v>
      </c>
      <c r="F5" t="s">
        <v>483</v>
      </c>
      <c r="G5" t="s">
        <v>484</v>
      </c>
      <c r="H5" s="2">
        <v>0</v>
      </c>
      <c r="I5" s="2">
        <v>0</v>
      </c>
      <c r="J5" s="2">
        <v>0</v>
      </c>
      <c r="K5" s="2">
        <v>130.25</v>
      </c>
      <c r="L5" s="2">
        <v>0</v>
      </c>
      <c r="M5" s="2">
        <v>0</v>
      </c>
      <c r="N5" s="2">
        <v>0</v>
      </c>
      <c r="O5" s="2">
        <v>16.932500000000001</v>
      </c>
      <c r="P5" s="2">
        <v>147.1825</v>
      </c>
      <c r="R5">
        <v>3</v>
      </c>
    </row>
    <row r="6" spans="1:18" x14ac:dyDescent="0.25">
      <c r="A6" t="s">
        <v>710</v>
      </c>
      <c r="B6" t="s">
        <v>734</v>
      </c>
      <c r="C6" t="s">
        <v>1</v>
      </c>
      <c r="D6" t="s">
        <v>0</v>
      </c>
      <c r="E6">
        <v>33927</v>
      </c>
      <c r="F6" t="s">
        <v>483</v>
      </c>
      <c r="G6" t="s">
        <v>484</v>
      </c>
      <c r="H6" s="2">
        <v>0</v>
      </c>
      <c r="I6" s="2">
        <v>0</v>
      </c>
      <c r="J6" s="2">
        <v>0</v>
      </c>
      <c r="K6" s="2">
        <v>40.130000000000003</v>
      </c>
      <c r="L6" s="2">
        <v>0</v>
      </c>
      <c r="M6" s="2">
        <v>0</v>
      </c>
      <c r="N6" s="2">
        <v>0</v>
      </c>
      <c r="O6" s="2">
        <v>5.2169000000000008</v>
      </c>
      <c r="P6" s="2">
        <v>45.346900000000005</v>
      </c>
      <c r="R6">
        <v>3</v>
      </c>
    </row>
    <row r="7" spans="1:18" x14ac:dyDescent="0.25">
      <c r="A7" t="s">
        <v>710</v>
      </c>
      <c r="B7" t="s">
        <v>715</v>
      </c>
      <c r="C7" t="s">
        <v>1</v>
      </c>
      <c r="D7" t="s">
        <v>0</v>
      </c>
      <c r="E7">
        <v>44092</v>
      </c>
      <c r="F7" t="s">
        <v>483</v>
      </c>
      <c r="G7" t="s">
        <v>484</v>
      </c>
      <c r="H7" s="2">
        <v>0</v>
      </c>
      <c r="I7" s="2">
        <v>0</v>
      </c>
      <c r="J7" s="2">
        <v>0</v>
      </c>
      <c r="K7" s="2">
        <v>64.38</v>
      </c>
      <c r="L7" s="2">
        <v>0</v>
      </c>
      <c r="M7" s="2">
        <v>0</v>
      </c>
      <c r="N7" s="2">
        <v>0</v>
      </c>
      <c r="O7" s="2">
        <v>8.3693999999999988</v>
      </c>
      <c r="P7" s="2">
        <v>72.749399999999994</v>
      </c>
      <c r="R7">
        <v>3</v>
      </c>
    </row>
    <row r="8" spans="1:18" x14ac:dyDescent="0.25">
      <c r="A8" t="s">
        <v>710</v>
      </c>
      <c r="B8" t="s">
        <v>715</v>
      </c>
      <c r="C8" t="s">
        <v>1</v>
      </c>
      <c r="D8" t="s">
        <v>0</v>
      </c>
      <c r="E8">
        <v>122</v>
      </c>
      <c r="F8" t="s">
        <v>530</v>
      </c>
      <c r="G8" t="s">
        <v>531</v>
      </c>
      <c r="H8" s="2">
        <v>0</v>
      </c>
      <c r="I8" s="2">
        <v>0</v>
      </c>
      <c r="J8" s="2">
        <v>0</v>
      </c>
      <c r="K8" s="2">
        <v>34.29</v>
      </c>
      <c r="L8" s="2">
        <v>0</v>
      </c>
      <c r="M8" s="2">
        <v>0</v>
      </c>
      <c r="N8" s="2">
        <v>0</v>
      </c>
      <c r="O8" s="2">
        <v>4.4577</v>
      </c>
      <c r="P8" s="2">
        <v>38.747700000000002</v>
      </c>
      <c r="R8">
        <v>3</v>
      </c>
    </row>
    <row r="9" spans="1:18" x14ac:dyDescent="0.25">
      <c r="A9" t="s">
        <v>710</v>
      </c>
      <c r="B9" t="s">
        <v>733</v>
      </c>
      <c r="C9" t="s">
        <v>1</v>
      </c>
      <c r="D9" t="s">
        <v>0</v>
      </c>
      <c r="E9">
        <v>44132</v>
      </c>
      <c r="F9" t="s">
        <v>483</v>
      </c>
      <c r="G9" t="s">
        <v>484</v>
      </c>
      <c r="H9" s="2">
        <v>0</v>
      </c>
      <c r="I9" s="2">
        <v>0</v>
      </c>
      <c r="J9" s="2">
        <v>0</v>
      </c>
      <c r="K9" s="2">
        <v>57.08</v>
      </c>
      <c r="L9" s="2">
        <v>0</v>
      </c>
      <c r="M9" s="2">
        <v>0</v>
      </c>
      <c r="N9" s="2">
        <v>0</v>
      </c>
      <c r="O9" s="2">
        <v>7.4203999999999999</v>
      </c>
      <c r="P9" s="2">
        <v>64.500399999999999</v>
      </c>
      <c r="R9">
        <v>3</v>
      </c>
    </row>
    <row r="10" spans="1:18" x14ac:dyDescent="0.25">
      <c r="A10" t="s">
        <v>710</v>
      </c>
      <c r="B10" t="s">
        <v>717</v>
      </c>
      <c r="C10" t="s">
        <v>1</v>
      </c>
      <c r="D10" t="s">
        <v>0</v>
      </c>
      <c r="E10">
        <v>2164</v>
      </c>
      <c r="F10" t="s">
        <v>479</v>
      </c>
      <c r="G10" t="s">
        <v>480</v>
      </c>
      <c r="H10" s="2">
        <v>0</v>
      </c>
      <c r="I10" s="2">
        <v>0</v>
      </c>
      <c r="J10" s="2">
        <v>0</v>
      </c>
      <c r="K10" s="2">
        <v>186.96</v>
      </c>
      <c r="L10" s="2">
        <v>0</v>
      </c>
      <c r="M10" s="2">
        <v>0</v>
      </c>
      <c r="N10" s="2">
        <v>0</v>
      </c>
      <c r="O10" s="2">
        <v>24.3048</v>
      </c>
      <c r="P10" s="2">
        <v>211.26480000000001</v>
      </c>
      <c r="R10">
        <v>3</v>
      </c>
    </row>
    <row r="11" spans="1:18" x14ac:dyDescent="0.25">
      <c r="A11" t="s">
        <v>710</v>
      </c>
      <c r="B11" t="s">
        <v>729</v>
      </c>
      <c r="C11" t="s">
        <v>1</v>
      </c>
      <c r="D11" t="s">
        <v>0</v>
      </c>
      <c r="E11">
        <v>44218</v>
      </c>
      <c r="F11" t="s">
        <v>483</v>
      </c>
      <c r="G11" t="s">
        <v>484</v>
      </c>
      <c r="H11" s="2">
        <v>0</v>
      </c>
      <c r="I11" s="2">
        <v>0</v>
      </c>
      <c r="J11" s="2">
        <v>0</v>
      </c>
      <c r="K11" s="2">
        <v>119.1</v>
      </c>
      <c r="L11" s="2">
        <v>0</v>
      </c>
      <c r="M11" s="2">
        <v>0</v>
      </c>
      <c r="N11" s="2">
        <v>0</v>
      </c>
      <c r="O11" s="2">
        <v>15.483000000000001</v>
      </c>
      <c r="P11" s="2">
        <v>134.583</v>
      </c>
      <c r="R11">
        <v>3</v>
      </c>
    </row>
    <row r="12" spans="1:18" x14ac:dyDescent="0.25">
      <c r="A12" t="s">
        <v>710</v>
      </c>
      <c r="B12" t="s">
        <v>732</v>
      </c>
      <c r="C12" t="s">
        <v>1</v>
      </c>
      <c r="D12" t="s">
        <v>0</v>
      </c>
      <c r="E12">
        <v>189245</v>
      </c>
      <c r="F12" t="s">
        <v>730</v>
      </c>
      <c r="G12" t="s">
        <v>731</v>
      </c>
      <c r="H12" s="2">
        <v>0</v>
      </c>
      <c r="I12" s="2">
        <v>0</v>
      </c>
      <c r="J12" s="2">
        <v>0</v>
      </c>
      <c r="K12" s="2">
        <v>33.979999999999997</v>
      </c>
      <c r="L12" s="2">
        <v>0</v>
      </c>
      <c r="M12" s="2">
        <v>0</v>
      </c>
      <c r="N12" s="2">
        <v>0</v>
      </c>
      <c r="O12" s="2">
        <v>4.4173999999999998</v>
      </c>
      <c r="P12" s="2">
        <v>38.397399999999998</v>
      </c>
      <c r="R12">
        <v>3</v>
      </c>
    </row>
    <row r="13" spans="1:18" x14ac:dyDescent="0.25">
      <c r="A13" t="s">
        <v>710</v>
      </c>
      <c r="B13" t="s">
        <v>726</v>
      </c>
      <c r="C13" t="s">
        <v>1</v>
      </c>
      <c r="D13" t="s">
        <v>0</v>
      </c>
      <c r="E13">
        <v>189152</v>
      </c>
      <c r="F13" t="s">
        <v>730</v>
      </c>
      <c r="G13" t="s">
        <v>731</v>
      </c>
      <c r="H13" s="2">
        <v>0</v>
      </c>
      <c r="I13" s="2">
        <v>0</v>
      </c>
      <c r="J13" s="2">
        <v>0</v>
      </c>
      <c r="K13" s="2">
        <v>191.6</v>
      </c>
      <c r="L13" s="2">
        <v>0</v>
      </c>
      <c r="M13" s="2">
        <v>0</v>
      </c>
      <c r="N13" s="2">
        <v>0</v>
      </c>
      <c r="O13" s="2">
        <v>24.908000000000001</v>
      </c>
      <c r="P13" s="2">
        <v>216.50799999999998</v>
      </c>
      <c r="R13">
        <v>3</v>
      </c>
    </row>
    <row r="14" spans="1:18" x14ac:dyDescent="0.25">
      <c r="A14" t="s">
        <v>710</v>
      </c>
      <c r="B14" t="s">
        <v>729</v>
      </c>
      <c r="C14" t="s">
        <v>1</v>
      </c>
      <c r="D14" t="s">
        <v>0</v>
      </c>
      <c r="E14">
        <v>49033</v>
      </c>
      <c r="F14" t="s">
        <v>516</v>
      </c>
      <c r="G14" t="s">
        <v>517</v>
      </c>
      <c r="H14" s="2">
        <v>0</v>
      </c>
      <c r="I14" s="2">
        <v>0</v>
      </c>
      <c r="J14" s="2">
        <v>0</v>
      </c>
      <c r="K14" s="2">
        <v>109.07</v>
      </c>
      <c r="L14" s="2">
        <v>0</v>
      </c>
      <c r="M14" s="2">
        <v>0</v>
      </c>
      <c r="N14" s="2">
        <v>0</v>
      </c>
      <c r="O14" s="2">
        <v>14.1791</v>
      </c>
      <c r="P14" s="2">
        <v>123.2491</v>
      </c>
      <c r="R14">
        <v>3</v>
      </c>
    </row>
    <row r="15" spans="1:18" x14ac:dyDescent="0.25">
      <c r="A15" t="s">
        <v>710</v>
      </c>
      <c r="B15" t="s">
        <v>727</v>
      </c>
      <c r="C15" t="s">
        <v>1</v>
      </c>
      <c r="D15" t="s">
        <v>0</v>
      </c>
      <c r="E15">
        <v>44179</v>
      </c>
      <c r="F15" t="s">
        <v>483</v>
      </c>
      <c r="G15" t="s">
        <v>484</v>
      </c>
      <c r="H15" s="2">
        <v>0</v>
      </c>
      <c r="I15" s="2">
        <v>0</v>
      </c>
      <c r="J15" s="2">
        <v>0</v>
      </c>
      <c r="K15" s="2">
        <v>19.38</v>
      </c>
      <c r="L15" s="2">
        <v>0</v>
      </c>
      <c r="M15" s="2">
        <v>0</v>
      </c>
      <c r="N15" s="2">
        <v>0</v>
      </c>
      <c r="O15" s="2">
        <v>2.5194000000000001</v>
      </c>
      <c r="P15" s="2">
        <v>21.8994</v>
      </c>
      <c r="R15">
        <v>3</v>
      </c>
    </row>
    <row r="16" spans="1:18" x14ac:dyDescent="0.25">
      <c r="A16" t="s">
        <v>710</v>
      </c>
      <c r="B16" t="s">
        <v>728</v>
      </c>
      <c r="C16" t="s">
        <v>1</v>
      </c>
      <c r="D16" t="s">
        <v>0</v>
      </c>
      <c r="E16">
        <v>6584</v>
      </c>
      <c r="F16" t="s">
        <v>628</v>
      </c>
      <c r="G16" t="s">
        <v>255</v>
      </c>
      <c r="H16" s="2">
        <v>0</v>
      </c>
      <c r="I16" s="2">
        <v>0</v>
      </c>
      <c r="J16" s="2">
        <v>0</v>
      </c>
      <c r="K16" s="2">
        <v>16.420000000000002</v>
      </c>
      <c r="L16" s="2">
        <v>0</v>
      </c>
      <c r="M16" s="2">
        <v>0</v>
      </c>
      <c r="N16" s="2">
        <v>0</v>
      </c>
      <c r="O16" s="2">
        <v>2.1346000000000003</v>
      </c>
      <c r="P16" s="2">
        <v>18.554600000000001</v>
      </c>
      <c r="R16">
        <v>3</v>
      </c>
    </row>
    <row r="17" spans="1:18" x14ac:dyDescent="0.25">
      <c r="A17" t="s">
        <v>710</v>
      </c>
      <c r="B17" t="s">
        <v>727</v>
      </c>
      <c r="C17" t="s">
        <v>1</v>
      </c>
      <c r="D17" t="s">
        <v>0</v>
      </c>
      <c r="E17">
        <v>1013928</v>
      </c>
      <c r="F17" t="s">
        <v>197</v>
      </c>
      <c r="G17" t="s">
        <v>198</v>
      </c>
      <c r="H17" s="2">
        <v>0</v>
      </c>
      <c r="I17" s="2">
        <v>0</v>
      </c>
      <c r="J17" s="2">
        <v>0</v>
      </c>
      <c r="K17" s="2">
        <v>16.45</v>
      </c>
      <c r="L17" s="2">
        <v>0</v>
      </c>
      <c r="M17" s="2">
        <v>0</v>
      </c>
      <c r="N17" s="2">
        <v>0</v>
      </c>
      <c r="O17" s="2">
        <v>2.1385000000000001</v>
      </c>
      <c r="P17" s="2">
        <v>18.5885</v>
      </c>
      <c r="R17">
        <v>3</v>
      </c>
    </row>
    <row r="18" spans="1:18" x14ac:dyDescent="0.25">
      <c r="A18" t="s">
        <v>710</v>
      </c>
      <c r="B18" t="s">
        <v>720</v>
      </c>
      <c r="C18" t="s">
        <v>1</v>
      </c>
      <c r="D18" t="s">
        <v>0</v>
      </c>
      <c r="E18">
        <v>5796</v>
      </c>
      <c r="F18" t="s">
        <v>628</v>
      </c>
      <c r="G18" t="s">
        <v>255</v>
      </c>
      <c r="H18" s="2">
        <v>0</v>
      </c>
      <c r="I18" s="2">
        <v>0</v>
      </c>
      <c r="J18" s="2">
        <v>0</v>
      </c>
      <c r="K18" s="2">
        <v>16.47</v>
      </c>
      <c r="L18" s="2">
        <v>0</v>
      </c>
      <c r="M18" s="2">
        <v>0</v>
      </c>
      <c r="N18" s="2">
        <v>0</v>
      </c>
      <c r="O18" s="2">
        <v>2.1410999999999998</v>
      </c>
      <c r="P18" s="2">
        <v>18.6111</v>
      </c>
      <c r="R18">
        <v>3</v>
      </c>
    </row>
    <row r="19" spans="1:18" x14ac:dyDescent="0.25">
      <c r="A19" t="s">
        <v>710</v>
      </c>
      <c r="B19" t="s">
        <v>726</v>
      </c>
      <c r="C19" t="s">
        <v>1</v>
      </c>
      <c r="D19" t="s">
        <v>0</v>
      </c>
      <c r="E19">
        <v>8465</v>
      </c>
      <c r="F19" t="s">
        <v>628</v>
      </c>
      <c r="G19" t="s">
        <v>255</v>
      </c>
      <c r="H19" s="2">
        <v>0</v>
      </c>
      <c r="I19" s="2">
        <v>0</v>
      </c>
      <c r="J19" s="2">
        <v>0</v>
      </c>
      <c r="K19" s="2">
        <v>16.420000000000002</v>
      </c>
      <c r="L19" s="2">
        <v>0</v>
      </c>
      <c r="M19" s="2">
        <v>0</v>
      </c>
      <c r="N19" s="2">
        <v>0</v>
      </c>
      <c r="O19" s="2">
        <v>2.1346000000000003</v>
      </c>
      <c r="P19" s="2">
        <v>18.554600000000001</v>
      </c>
      <c r="R19">
        <v>3</v>
      </c>
    </row>
    <row r="20" spans="1:18" x14ac:dyDescent="0.25">
      <c r="A20" t="s">
        <v>689</v>
      </c>
      <c r="B20" t="s">
        <v>697</v>
      </c>
      <c r="C20" t="s">
        <v>1</v>
      </c>
      <c r="D20" t="s">
        <v>0</v>
      </c>
      <c r="E20">
        <v>33416</v>
      </c>
      <c r="F20" t="s">
        <v>483</v>
      </c>
      <c r="G20" t="s">
        <v>484</v>
      </c>
      <c r="H20" s="2">
        <v>0</v>
      </c>
      <c r="I20" s="2">
        <v>0</v>
      </c>
      <c r="J20" s="2">
        <v>0</v>
      </c>
      <c r="K20" s="2">
        <v>222.88</v>
      </c>
      <c r="L20" s="2">
        <v>0</v>
      </c>
      <c r="M20" s="2">
        <v>0</v>
      </c>
      <c r="N20" s="2">
        <v>0</v>
      </c>
      <c r="O20" s="2">
        <v>28.974399999999999</v>
      </c>
      <c r="P20" s="2">
        <v>251.8544</v>
      </c>
      <c r="R20">
        <v>3</v>
      </c>
    </row>
    <row r="21" spans="1:18" x14ac:dyDescent="0.25">
      <c r="A21" t="s">
        <v>689</v>
      </c>
      <c r="B21" t="s">
        <v>696</v>
      </c>
      <c r="C21" t="s">
        <v>1</v>
      </c>
      <c r="D21" t="s">
        <v>0</v>
      </c>
      <c r="E21">
        <v>33392</v>
      </c>
      <c r="F21" t="s">
        <v>483</v>
      </c>
      <c r="G21" t="s">
        <v>484</v>
      </c>
      <c r="H21" s="2">
        <v>0</v>
      </c>
      <c r="I21" s="2">
        <v>0</v>
      </c>
      <c r="J21" s="2">
        <v>0</v>
      </c>
      <c r="K21" s="2">
        <v>193.46</v>
      </c>
      <c r="L21" s="2">
        <v>0</v>
      </c>
      <c r="M21" s="2">
        <v>0</v>
      </c>
      <c r="N21" s="2">
        <v>0</v>
      </c>
      <c r="O21" s="2">
        <v>25.149800000000003</v>
      </c>
      <c r="P21" s="2">
        <v>218.60980000000001</v>
      </c>
      <c r="R21">
        <v>3</v>
      </c>
    </row>
    <row r="22" spans="1:18" x14ac:dyDescent="0.25">
      <c r="A22" t="s">
        <v>689</v>
      </c>
      <c r="B22" t="s">
        <v>693</v>
      </c>
      <c r="C22" t="s">
        <v>1</v>
      </c>
      <c r="D22" t="s">
        <v>0</v>
      </c>
      <c r="E22">
        <v>33280</v>
      </c>
      <c r="F22" t="s">
        <v>483</v>
      </c>
      <c r="G22" t="s">
        <v>484</v>
      </c>
      <c r="H22" s="2">
        <v>0</v>
      </c>
      <c r="I22" s="2">
        <v>0</v>
      </c>
      <c r="J22" s="2">
        <v>0</v>
      </c>
      <c r="K22" s="2">
        <v>11.68</v>
      </c>
      <c r="L22" s="2">
        <v>0</v>
      </c>
      <c r="M22" s="2">
        <v>0</v>
      </c>
      <c r="N22" s="2">
        <v>0</v>
      </c>
      <c r="O22" s="2">
        <v>1.5184</v>
      </c>
      <c r="P22" s="2">
        <v>13.198399999999999</v>
      </c>
      <c r="R22">
        <v>3</v>
      </c>
    </row>
    <row r="23" spans="1:18" x14ac:dyDescent="0.25">
      <c r="A23" t="s">
        <v>689</v>
      </c>
      <c r="B23" t="s">
        <v>693</v>
      </c>
      <c r="C23" t="s">
        <v>1</v>
      </c>
      <c r="D23" t="s">
        <v>0</v>
      </c>
      <c r="E23">
        <v>33285</v>
      </c>
      <c r="F23" t="s">
        <v>483</v>
      </c>
      <c r="G23" t="s">
        <v>484</v>
      </c>
      <c r="H23" s="2">
        <v>0</v>
      </c>
      <c r="I23" s="2">
        <v>0</v>
      </c>
      <c r="J23" s="2">
        <v>0</v>
      </c>
      <c r="K23" s="2">
        <v>106.42</v>
      </c>
      <c r="L23" s="2">
        <v>0</v>
      </c>
      <c r="M23" s="2">
        <v>0</v>
      </c>
      <c r="N23" s="2">
        <v>0</v>
      </c>
      <c r="O23" s="2">
        <v>13.8346</v>
      </c>
      <c r="P23" s="2">
        <v>120.2546</v>
      </c>
      <c r="R23">
        <v>3</v>
      </c>
    </row>
    <row r="24" spans="1:18" x14ac:dyDescent="0.25">
      <c r="A24" t="s">
        <v>689</v>
      </c>
      <c r="B24" t="s">
        <v>691</v>
      </c>
      <c r="C24" t="s">
        <v>1</v>
      </c>
      <c r="D24" t="s">
        <v>0</v>
      </c>
      <c r="E24">
        <v>20917</v>
      </c>
      <c r="F24" t="s">
        <v>508</v>
      </c>
      <c r="G24" t="s">
        <v>509</v>
      </c>
      <c r="H24" s="2">
        <v>0</v>
      </c>
      <c r="I24" s="2">
        <v>0</v>
      </c>
      <c r="J24" s="2">
        <v>0</v>
      </c>
      <c r="K24" s="2">
        <v>502.39</v>
      </c>
      <c r="L24" s="2">
        <v>0</v>
      </c>
      <c r="M24" s="2">
        <v>0</v>
      </c>
      <c r="N24" s="2">
        <v>0</v>
      </c>
      <c r="O24" s="2">
        <v>65.310699999999997</v>
      </c>
      <c r="P24" s="2">
        <v>567.70069999999998</v>
      </c>
      <c r="R24">
        <v>3</v>
      </c>
    </row>
    <row r="25" spans="1:18" x14ac:dyDescent="0.25">
      <c r="A25" t="s">
        <v>654</v>
      </c>
      <c r="B25" t="s">
        <v>687</v>
      </c>
      <c r="C25" t="s">
        <v>1</v>
      </c>
      <c r="D25" t="s">
        <v>0</v>
      </c>
      <c r="E25">
        <v>33208</v>
      </c>
      <c r="F25" t="s">
        <v>483</v>
      </c>
      <c r="G25" t="s">
        <v>484</v>
      </c>
      <c r="H25" s="2">
        <v>0</v>
      </c>
      <c r="I25" s="2">
        <v>0</v>
      </c>
      <c r="J25" s="2">
        <v>0</v>
      </c>
      <c r="K25" s="2">
        <v>56.99</v>
      </c>
      <c r="L25" s="2">
        <v>0</v>
      </c>
      <c r="M25" s="2">
        <v>0</v>
      </c>
      <c r="N25" s="2">
        <v>0</v>
      </c>
      <c r="O25" s="2">
        <v>7.4087000000000005</v>
      </c>
      <c r="P25" s="2">
        <v>64.398700000000005</v>
      </c>
      <c r="R25">
        <v>3</v>
      </c>
    </row>
    <row r="26" spans="1:18" x14ac:dyDescent="0.25">
      <c r="A26" t="s">
        <v>654</v>
      </c>
      <c r="B26" t="s">
        <v>665</v>
      </c>
      <c r="C26" t="s">
        <v>1</v>
      </c>
      <c r="D26" t="s">
        <v>0</v>
      </c>
      <c r="E26">
        <v>32824</v>
      </c>
      <c r="F26" t="s">
        <v>483</v>
      </c>
      <c r="G26" t="s">
        <v>484</v>
      </c>
      <c r="H26" s="2">
        <v>0</v>
      </c>
      <c r="I26" s="2">
        <v>0</v>
      </c>
      <c r="J26" s="2">
        <v>0</v>
      </c>
      <c r="K26" s="2">
        <v>81.42</v>
      </c>
      <c r="L26" s="2">
        <v>0</v>
      </c>
      <c r="M26" s="2">
        <v>0</v>
      </c>
      <c r="N26" s="2">
        <v>0</v>
      </c>
      <c r="O26" s="2">
        <v>10.5846</v>
      </c>
      <c r="P26" s="2">
        <v>92.004599999999996</v>
      </c>
      <c r="R26">
        <v>3</v>
      </c>
    </row>
    <row r="27" spans="1:18" x14ac:dyDescent="0.25">
      <c r="A27" t="s">
        <v>654</v>
      </c>
      <c r="B27" t="s">
        <v>675</v>
      </c>
      <c r="C27" t="s">
        <v>1</v>
      </c>
      <c r="D27" t="s">
        <v>0</v>
      </c>
      <c r="E27">
        <v>12651</v>
      </c>
      <c r="F27" t="s">
        <v>510</v>
      </c>
      <c r="G27" t="s">
        <v>511</v>
      </c>
      <c r="H27" s="2">
        <v>0</v>
      </c>
      <c r="I27" s="2">
        <v>0</v>
      </c>
      <c r="J27" s="2">
        <v>0</v>
      </c>
      <c r="K27" s="2">
        <v>161.02000000000001</v>
      </c>
      <c r="L27" s="2">
        <v>0</v>
      </c>
      <c r="M27" s="2">
        <v>0</v>
      </c>
      <c r="N27" s="2">
        <v>0</v>
      </c>
      <c r="O27" s="2">
        <v>20.932600000000001</v>
      </c>
      <c r="P27" s="2">
        <v>181.95260000000002</v>
      </c>
      <c r="R27">
        <v>3</v>
      </c>
    </row>
    <row r="28" spans="1:18" x14ac:dyDescent="0.25">
      <c r="A28" t="s">
        <v>654</v>
      </c>
      <c r="B28" t="s">
        <v>675</v>
      </c>
      <c r="C28" t="s">
        <v>1</v>
      </c>
      <c r="D28" t="s">
        <v>0</v>
      </c>
      <c r="E28">
        <v>12891</v>
      </c>
      <c r="F28" t="s">
        <v>510</v>
      </c>
      <c r="G28" t="s">
        <v>511</v>
      </c>
      <c r="H28" s="2">
        <v>0</v>
      </c>
      <c r="I28" s="2">
        <v>0</v>
      </c>
      <c r="J28" s="2">
        <v>0</v>
      </c>
      <c r="K28" s="2">
        <v>187.79</v>
      </c>
      <c r="L28" s="2">
        <v>0</v>
      </c>
      <c r="M28" s="2">
        <v>0</v>
      </c>
      <c r="N28" s="2">
        <v>0</v>
      </c>
      <c r="O28" s="2">
        <v>24.412700000000001</v>
      </c>
      <c r="P28" s="2">
        <v>212.20269999999999</v>
      </c>
      <c r="R28">
        <v>3</v>
      </c>
    </row>
    <row r="29" spans="1:18" x14ac:dyDescent="0.25">
      <c r="A29" t="s">
        <v>654</v>
      </c>
      <c r="B29" t="s">
        <v>677</v>
      </c>
      <c r="C29" t="s">
        <v>1</v>
      </c>
      <c r="D29" t="s">
        <v>0</v>
      </c>
      <c r="E29">
        <v>33163</v>
      </c>
      <c r="F29" t="s">
        <v>483</v>
      </c>
      <c r="G29" t="s">
        <v>484</v>
      </c>
      <c r="H29" s="2">
        <v>0</v>
      </c>
      <c r="I29" s="2">
        <v>0</v>
      </c>
      <c r="J29" s="2">
        <v>0</v>
      </c>
      <c r="K29" s="2">
        <v>81.42</v>
      </c>
      <c r="L29" s="2">
        <v>0</v>
      </c>
      <c r="M29" s="2">
        <v>0</v>
      </c>
      <c r="N29" s="2">
        <v>0</v>
      </c>
      <c r="O29" s="2">
        <v>10.5846</v>
      </c>
      <c r="P29" s="2">
        <v>92.004599999999996</v>
      </c>
      <c r="R29">
        <v>3</v>
      </c>
    </row>
    <row r="30" spans="1:18" x14ac:dyDescent="0.25">
      <c r="A30" t="s">
        <v>654</v>
      </c>
      <c r="B30" t="s">
        <v>677</v>
      </c>
      <c r="C30" t="s">
        <v>1</v>
      </c>
      <c r="D30" t="s">
        <v>0</v>
      </c>
      <c r="E30">
        <v>33162</v>
      </c>
      <c r="F30" t="s">
        <v>483</v>
      </c>
      <c r="G30" t="s">
        <v>484</v>
      </c>
      <c r="H30" s="2">
        <v>0</v>
      </c>
      <c r="I30" s="2">
        <v>0</v>
      </c>
      <c r="J30" s="2">
        <v>0</v>
      </c>
      <c r="K30" s="2">
        <v>194.4</v>
      </c>
      <c r="L30" s="2">
        <v>0</v>
      </c>
      <c r="M30" s="2">
        <v>0</v>
      </c>
      <c r="N30" s="2">
        <v>0</v>
      </c>
      <c r="O30" s="2">
        <v>25.272000000000002</v>
      </c>
      <c r="P30" s="2">
        <v>219.672</v>
      </c>
      <c r="R30">
        <v>3</v>
      </c>
    </row>
    <row r="31" spans="1:18" x14ac:dyDescent="0.25">
      <c r="A31" t="s">
        <v>654</v>
      </c>
      <c r="B31" t="s">
        <v>676</v>
      </c>
      <c r="C31" t="s">
        <v>1</v>
      </c>
      <c r="D31" t="s">
        <v>0</v>
      </c>
      <c r="E31">
        <v>33175</v>
      </c>
      <c r="F31" t="s">
        <v>483</v>
      </c>
      <c r="G31" t="s">
        <v>484</v>
      </c>
      <c r="H31" s="2">
        <v>0</v>
      </c>
      <c r="I31" s="2">
        <v>0</v>
      </c>
      <c r="J31" s="2">
        <v>0</v>
      </c>
      <c r="K31" s="2">
        <v>173.85</v>
      </c>
      <c r="L31" s="2">
        <v>0</v>
      </c>
      <c r="M31" s="2">
        <v>0</v>
      </c>
      <c r="N31" s="2">
        <v>0</v>
      </c>
      <c r="O31" s="2">
        <v>22.6005</v>
      </c>
      <c r="P31" s="2">
        <v>196.45050000000001</v>
      </c>
      <c r="R31">
        <v>3</v>
      </c>
    </row>
    <row r="32" spans="1:18" x14ac:dyDescent="0.25">
      <c r="A32" t="s">
        <v>654</v>
      </c>
      <c r="B32" t="s">
        <v>676</v>
      </c>
      <c r="C32" t="s">
        <v>1</v>
      </c>
      <c r="D32" t="s">
        <v>0</v>
      </c>
      <c r="E32">
        <v>33141</v>
      </c>
      <c r="F32" t="s">
        <v>483</v>
      </c>
      <c r="G32" t="s">
        <v>484</v>
      </c>
      <c r="H32" s="2">
        <v>0</v>
      </c>
      <c r="I32" s="2">
        <v>0</v>
      </c>
      <c r="J32" s="2">
        <v>0</v>
      </c>
      <c r="K32" s="2">
        <v>50.53</v>
      </c>
      <c r="L32" s="2">
        <v>0</v>
      </c>
      <c r="M32" s="2">
        <v>0</v>
      </c>
      <c r="N32" s="2">
        <v>0</v>
      </c>
      <c r="O32" s="2">
        <v>6.5689000000000002</v>
      </c>
      <c r="P32" s="2">
        <v>57.0989</v>
      </c>
      <c r="R32">
        <v>3</v>
      </c>
    </row>
    <row r="33" spans="1:18" x14ac:dyDescent="0.25">
      <c r="A33" t="s">
        <v>654</v>
      </c>
      <c r="B33" t="s">
        <v>675</v>
      </c>
      <c r="C33" t="s">
        <v>1</v>
      </c>
      <c r="D33" t="s">
        <v>0</v>
      </c>
      <c r="E33">
        <v>33100</v>
      </c>
      <c r="F33" t="s">
        <v>483</v>
      </c>
      <c r="G33" t="s">
        <v>484</v>
      </c>
      <c r="H33" s="2">
        <v>0</v>
      </c>
      <c r="I33" s="2">
        <v>0</v>
      </c>
      <c r="J33" s="2">
        <v>0</v>
      </c>
      <c r="K33" s="2">
        <v>51.86</v>
      </c>
      <c r="L33" s="2">
        <v>0</v>
      </c>
      <c r="M33" s="2">
        <v>0</v>
      </c>
      <c r="N33" s="2">
        <v>0</v>
      </c>
      <c r="O33" s="2">
        <v>6.7418000000000005</v>
      </c>
      <c r="P33" s="2">
        <v>58.601799999999997</v>
      </c>
      <c r="R33">
        <v>3</v>
      </c>
    </row>
    <row r="34" spans="1:18" x14ac:dyDescent="0.25">
      <c r="A34" t="s">
        <v>654</v>
      </c>
      <c r="B34" t="s">
        <v>670</v>
      </c>
      <c r="C34" t="s">
        <v>1</v>
      </c>
      <c r="D34" t="s">
        <v>0</v>
      </c>
      <c r="E34">
        <v>33032</v>
      </c>
      <c r="F34" t="s">
        <v>483</v>
      </c>
      <c r="G34" t="s">
        <v>484</v>
      </c>
      <c r="H34" s="2">
        <v>0</v>
      </c>
      <c r="I34" s="2">
        <v>0</v>
      </c>
      <c r="J34" s="2">
        <v>0</v>
      </c>
      <c r="K34" s="2">
        <v>183.1</v>
      </c>
      <c r="L34" s="2">
        <v>0</v>
      </c>
      <c r="M34" s="2">
        <v>0</v>
      </c>
      <c r="N34" s="2">
        <v>0</v>
      </c>
      <c r="O34" s="2">
        <v>23.803000000000001</v>
      </c>
      <c r="P34" s="2">
        <v>206.90299999999999</v>
      </c>
      <c r="R34">
        <v>3</v>
      </c>
    </row>
    <row r="35" spans="1:18" x14ac:dyDescent="0.25">
      <c r="A35" t="s">
        <v>654</v>
      </c>
      <c r="B35" t="s">
        <v>670</v>
      </c>
      <c r="C35" t="s">
        <v>1</v>
      </c>
      <c r="D35" t="s">
        <v>0</v>
      </c>
      <c r="E35">
        <v>32965</v>
      </c>
      <c r="F35" t="s">
        <v>483</v>
      </c>
      <c r="G35" t="s">
        <v>484</v>
      </c>
      <c r="H35" s="2">
        <v>0</v>
      </c>
      <c r="I35" s="2">
        <v>0</v>
      </c>
      <c r="J35" s="2">
        <v>0</v>
      </c>
      <c r="K35" s="2">
        <v>145.6</v>
      </c>
      <c r="L35" s="2">
        <v>0</v>
      </c>
      <c r="M35" s="2">
        <v>0</v>
      </c>
      <c r="N35" s="2">
        <v>0</v>
      </c>
      <c r="O35" s="2">
        <v>18.928000000000001</v>
      </c>
      <c r="P35" s="2">
        <v>164.52799999999999</v>
      </c>
      <c r="R35">
        <v>3</v>
      </c>
    </row>
    <row r="36" spans="1:18" x14ac:dyDescent="0.25">
      <c r="A36" t="s">
        <v>654</v>
      </c>
      <c r="B36" t="s">
        <v>662</v>
      </c>
      <c r="C36" t="s">
        <v>1</v>
      </c>
      <c r="D36" t="s">
        <v>0</v>
      </c>
      <c r="E36">
        <v>433</v>
      </c>
      <c r="F36" t="s">
        <v>556</v>
      </c>
      <c r="G36" t="s">
        <v>557</v>
      </c>
      <c r="H36" s="2">
        <v>0</v>
      </c>
      <c r="I36" s="2">
        <v>0</v>
      </c>
      <c r="J36" s="2">
        <v>0</v>
      </c>
      <c r="K36" s="2">
        <v>115.06</v>
      </c>
      <c r="L36" s="2">
        <v>0</v>
      </c>
      <c r="M36" s="2">
        <v>0</v>
      </c>
      <c r="N36" s="2">
        <v>0</v>
      </c>
      <c r="O36" s="2">
        <v>14.957800000000001</v>
      </c>
      <c r="P36" s="2">
        <v>130.01779999999999</v>
      </c>
      <c r="R36">
        <v>3</v>
      </c>
    </row>
    <row r="37" spans="1:18" x14ac:dyDescent="0.25">
      <c r="A37" t="s">
        <v>654</v>
      </c>
      <c r="B37" t="s">
        <v>662</v>
      </c>
      <c r="C37" t="s">
        <v>1</v>
      </c>
      <c r="D37" t="s">
        <v>0</v>
      </c>
      <c r="E37">
        <v>32761</v>
      </c>
      <c r="F37" t="s">
        <v>483</v>
      </c>
      <c r="G37" t="s">
        <v>484</v>
      </c>
      <c r="H37" s="2">
        <v>0</v>
      </c>
      <c r="I37" s="2">
        <v>0</v>
      </c>
      <c r="J37" s="2">
        <v>0</v>
      </c>
      <c r="K37" s="2">
        <v>84.98</v>
      </c>
      <c r="L37" s="2">
        <v>0</v>
      </c>
      <c r="M37" s="2">
        <v>0</v>
      </c>
      <c r="N37" s="2">
        <v>0</v>
      </c>
      <c r="O37" s="2">
        <v>11.047400000000001</v>
      </c>
      <c r="P37" s="2">
        <v>96.0274</v>
      </c>
      <c r="R37">
        <v>3</v>
      </c>
    </row>
    <row r="38" spans="1:18" x14ac:dyDescent="0.25">
      <c r="A38" t="s">
        <v>654</v>
      </c>
      <c r="B38" t="s">
        <v>671</v>
      </c>
      <c r="C38" t="s">
        <v>1</v>
      </c>
      <c r="D38" t="s">
        <v>0</v>
      </c>
      <c r="E38">
        <v>33009</v>
      </c>
      <c r="F38" t="s">
        <v>483</v>
      </c>
      <c r="G38" t="s">
        <v>484</v>
      </c>
      <c r="H38" s="2">
        <v>0</v>
      </c>
      <c r="I38" s="2">
        <v>0</v>
      </c>
      <c r="J38" s="2">
        <v>0</v>
      </c>
      <c r="K38" s="2">
        <v>32.57</v>
      </c>
      <c r="L38" s="2">
        <v>0</v>
      </c>
      <c r="M38" s="2">
        <v>0</v>
      </c>
      <c r="N38" s="2">
        <v>0</v>
      </c>
      <c r="O38" s="2">
        <v>4.2340999999999998</v>
      </c>
      <c r="P38" s="2">
        <v>36.804099999999998</v>
      </c>
      <c r="R38">
        <v>3</v>
      </c>
    </row>
    <row r="39" spans="1:18" x14ac:dyDescent="0.25">
      <c r="A39" t="s">
        <v>654</v>
      </c>
      <c r="B39" t="s">
        <v>668</v>
      </c>
      <c r="C39" t="s">
        <v>1</v>
      </c>
      <c r="D39" t="s">
        <v>0</v>
      </c>
      <c r="E39">
        <v>32899</v>
      </c>
      <c r="F39" t="s">
        <v>483</v>
      </c>
      <c r="G39" t="s">
        <v>484</v>
      </c>
      <c r="H39" s="2">
        <v>0</v>
      </c>
      <c r="I39" s="2">
        <v>0</v>
      </c>
      <c r="J39" s="2">
        <v>0</v>
      </c>
      <c r="K39" s="2">
        <v>81.42</v>
      </c>
      <c r="L39" s="2">
        <v>0</v>
      </c>
      <c r="M39" s="2">
        <v>0</v>
      </c>
      <c r="N39" s="2">
        <v>0</v>
      </c>
      <c r="O39" s="2">
        <v>10.5846</v>
      </c>
      <c r="P39" s="2">
        <v>92.004599999999996</v>
      </c>
      <c r="R39">
        <v>3</v>
      </c>
    </row>
    <row r="40" spans="1:18" x14ac:dyDescent="0.25">
      <c r="A40" t="s">
        <v>654</v>
      </c>
      <c r="B40" t="s">
        <v>664</v>
      </c>
      <c r="C40" t="s">
        <v>1</v>
      </c>
      <c r="D40" t="s">
        <v>0</v>
      </c>
      <c r="E40">
        <v>32781</v>
      </c>
      <c r="F40" t="s">
        <v>483</v>
      </c>
      <c r="G40" t="s">
        <v>484</v>
      </c>
      <c r="H40" s="2">
        <v>0</v>
      </c>
      <c r="I40" s="2">
        <v>0</v>
      </c>
      <c r="J40" s="2">
        <v>0</v>
      </c>
      <c r="K40" s="2">
        <v>148.22999999999999</v>
      </c>
      <c r="L40" s="2">
        <v>0</v>
      </c>
      <c r="M40" s="2">
        <v>0</v>
      </c>
      <c r="N40" s="2">
        <v>0</v>
      </c>
      <c r="O40" s="2">
        <v>19.2699</v>
      </c>
      <c r="P40" s="2">
        <v>167.4999</v>
      </c>
      <c r="R40">
        <v>3</v>
      </c>
    </row>
    <row r="41" spans="1:18" x14ac:dyDescent="0.25">
      <c r="A41" t="s">
        <v>654</v>
      </c>
      <c r="B41" t="s">
        <v>655</v>
      </c>
      <c r="C41" t="s">
        <v>1</v>
      </c>
      <c r="D41" t="s">
        <v>0</v>
      </c>
      <c r="E41">
        <v>32744</v>
      </c>
      <c r="F41" t="s">
        <v>483</v>
      </c>
      <c r="G41" t="s">
        <v>484</v>
      </c>
      <c r="H41" s="2">
        <v>0</v>
      </c>
      <c r="I41" s="2">
        <v>0</v>
      </c>
      <c r="J41" s="2">
        <v>0</v>
      </c>
      <c r="K41" s="2">
        <v>32.57</v>
      </c>
      <c r="L41" s="2">
        <v>0</v>
      </c>
      <c r="M41" s="2">
        <v>0</v>
      </c>
      <c r="N41" s="2">
        <v>0</v>
      </c>
      <c r="O41" s="2">
        <v>4.2340999999999998</v>
      </c>
      <c r="P41" s="2">
        <v>36.804099999999998</v>
      </c>
      <c r="R41">
        <v>3</v>
      </c>
    </row>
    <row r="42" spans="1:18" x14ac:dyDescent="0.25">
      <c r="A42" t="s">
        <v>654</v>
      </c>
      <c r="B42" t="s">
        <v>662</v>
      </c>
      <c r="C42" t="s">
        <v>1</v>
      </c>
      <c r="D42" t="s">
        <v>0</v>
      </c>
      <c r="E42">
        <v>32763</v>
      </c>
      <c r="F42" t="s">
        <v>483</v>
      </c>
      <c r="G42" t="s">
        <v>484</v>
      </c>
      <c r="H42" s="2">
        <v>0</v>
      </c>
      <c r="I42" s="2">
        <v>0</v>
      </c>
      <c r="J42" s="2">
        <v>0</v>
      </c>
      <c r="K42" s="2">
        <v>10.49</v>
      </c>
      <c r="L42" s="2">
        <v>0</v>
      </c>
      <c r="M42" s="2">
        <v>0</v>
      </c>
      <c r="N42" s="2">
        <v>0</v>
      </c>
      <c r="O42" s="2">
        <v>1.3637000000000001</v>
      </c>
      <c r="P42" s="2">
        <v>11.8537</v>
      </c>
      <c r="R42">
        <v>3</v>
      </c>
    </row>
    <row r="43" spans="1:18" x14ac:dyDescent="0.25">
      <c r="A43" t="s">
        <v>654</v>
      </c>
      <c r="B43" t="s">
        <v>655</v>
      </c>
      <c r="C43" t="s">
        <v>1</v>
      </c>
      <c r="D43" t="s">
        <v>0</v>
      </c>
      <c r="E43">
        <v>32745</v>
      </c>
      <c r="F43" t="s">
        <v>483</v>
      </c>
      <c r="G43" t="s">
        <v>484</v>
      </c>
      <c r="H43" s="2">
        <v>0</v>
      </c>
      <c r="I43" s="2">
        <v>0</v>
      </c>
      <c r="J43" s="2">
        <v>0</v>
      </c>
      <c r="K43" s="2">
        <v>56.99</v>
      </c>
      <c r="L43" s="2">
        <v>0</v>
      </c>
      <c r="M43" s="2">
        <v>0</v>
      </c>
      <c r="N43" s="2">
        <v>0</v>
      </c>
      <c r="O43" s="2">
        <v>7.4087000000000005</v>
      </c>
      <c r="P43" s="2">
        <v>64.398700000000005</v>
      </c>
      <c r="R43">
        <v>3</v>
      </c>
    </row>
    <row r="44" spans="1:18" x14ac:dyDescent="0.25">
      <c r="A44" t="s">
        <v>654</v>
      </c>
      <c r="B44" t="s">
        <v>683</v>
      </c>
      <c r="C44" t="s">
        <v>1</v>
      </c>
      <c r="D44" t="s">
        <v>0</v>
      </c>
      <c r="E44">
        <v>421</v>
      </c>
      <c r="F44" t="s">
        <v>644</v>
      </c>
      <c r="G44" t="s">
        <v>645</v>
      </c>
      <c r="H44" s="2">
        <v>0</v>
      </c>
      <c r="I44" s="2">
        <v>0</v>
      </c>
      <c r="J44" s="2">
        <v>0</v>
      </c>
      <c r="K44" s="2">
        <v>63.72</v>
      </c>
      <c r="L44" s="2">
        <v>0</v>
      </c>
      <c r="M44" s="2">
        <v>0</v>
      </c>
      <c r="N44" s="2">
        <v>0</v>
      </c>
      <c r="O44" s="2">
        <v>8.2835999999999999</v>
      </c>
      <c r="P44" s="2">
        <v>72.003600000000006</v>
      </c>
      <c r="R44">
        <v>3</v>
      </c>
    </row>
    <row r="45" spans="1:18" x14ac:dyDescent="0.25">
      <c r="A45" t="s">
        <v>654</v>
      </c>
      <c r="B45" t="s">
        <v>683</v>
      </c>
      <c r="C45" t="s">
        <v>1</v>
      </c>
      <c r="D45" t="s">
        <v>0</v>
      </c>
      <c r="E45">
        <v>32843</v>
      </c>
      <c r="F45" t="s">
        <v>483</v>
      </c>
      <c r="G45" t="s">
        <v>484</v>
      </c>
      <c r="H45" s="2">
        <v>0</v>
      </c>
      <c r="I45" s="2">
        <v>0</v>
      </c>
      <c r="J45" s="2">
        <v>0</v>
      </c>
      <c r="K45" s="2">
        <v>32.57</v>
      </c>
      <c r="L45" s="2">
        <v>0</v>
      </c>
      <c r="M45" s="2">
        <v>0</v>
      </c>
      <c r="N45" s="2">
        <v>0</v>
      </c>
      <c r="O45" s="2">
        <v>4.2340999999999998</v>
      </c>
      <c r="P45" s="2">
        <v>36.804099999999998</v>
      </c>
      <c r="R45">
        <v>3</v>
      </c>
    </row>
    <row r="46" spans="1:18" x14ac:dyDescent="0.25">
      <c r="A46" t="s">
        <v>654</v>
      </c>
      <c r="B46" t="s">
        <v>683</v>
      </c>
      <c r="C46" t="s">
        <v>1</v>
      </c>
      <c r="D46" t="s">
        <v>0</v>
      </c>
      <c r="E46">
        <v>42620</v>
      </c>
      <c r="F46" t="s">
        <v>516</v>
      </c>
      <c r="G46" t="s">
        <v>517</v>
      </c>
      <c r="H46" s="2">
        <v>0</v>
      </c>
      <c r="I46" s="2">
        <v>0</v>
      </c>
      <c r="J46" s="2">
        <v>0</v>
      </c>
      <c r="K46" s="2">
        <v>164.52</v>
      </c>
      <c r="L46" s="2">
        <v>0</v>
      </c>
      <c r="M46" s="2">
        <v>0</v>
      </c>
      <c r="N46" s="2">
        <v>0</v>
      </c>
      <c r="O46" s="2">
        <v>21.387600000000003</v>
      </c>
      <c r="P46" s="2">
        <v>185.9076</v>
      </c>
      <c r="R46">
        <v>3</v>
      </c>
    </row>
    <row r="47" spans="1:18" x14ac:dyDescent="0.25">
      <c r="A47" t="s">
        <v>654</v>
      </c>
      <c r="B47" t="s">
        <v>686</v>
      </c>
      <c r="C47" t="s">
        <v>1</v>
      </c>
      <c r="D47" t="s">
        <v>0</v>
      </c>
      <c r="E47">
        <v>99025</v>
      </c>
      <c r="F47" t="s">
        <v>510</v>
      </c>
      <c r="G47" t="s">
        <v>511</v>
      </c>
      <c r="H47" s="2">
        <v>0</v>
      </c>
      <c r="I47" s="2">
        <v>0</v>
      </c>
      <c r="J47" s="2">
        <v>0</v>
      </c>
      <c r="K47" s="2">
        <v>57.75</v>
      </c>
      <c r="L47" s="2">
        <v>0</v>
      </c>
      <c r="M47" s="2">
        <v>0</v>
      </c>
      <c r="N47" s="2">
        <v>0</v>
      </c>
      <c r="O47" s="2">
        <v>7.5075000000000003</v>
      </c>
      <c r="P47" s="2">
        <v>65.257499999999993</v>
      </c>
      <c r="R47">
        <v>3</v>
      </c>
    </row>
    <row r="48" spans="1:18" x14ac:dyDescent="0.25">
      <c r="A48" t="s">
        <v>654</v>
      </c>
      <c r="B48" t="s">
        <v>674</v>
      </c>
      <c r="C48" t="s">
        <v>1</v>
      </c>
      <c r="D48" t="s">
        <v>0</v>
      </c>
      <c r="E48">
        <v>30716</v>
      </c>
      <c r="F48" t="s">
        <v>597</v>
      </c>
      <c r="G48" t="s">
        <v>598</v>
      </c>
      <c r="H48" s="2">
        <v>0.91</v>
      </c>
      <c r="I48" s="2">
        <v>0</v>
      </c>
      <c r="J48" s="2">
        <v>0</v>
      </c>
      <c r="K48" s="2">
        <v>16.89</v>
      </c>
      <c r="L48" s="2">
        <v>0</v>
      </c>
      <c r="M48" s="2">
        <v>0</v>
      </c>
      <c r="N48" s="2">
        <v>0</v>
      </c>
      <c r="O48" s="2">
        <v>2.1957</v>
      </c>
      <c r="P48" s="2">
        <v>19.995699999999999</v>
      </c>
      <c r="R48">
        <v>3</v>
      </c>
    </row>
    <row r="49" spans="1:18" x14ac:dyDescent="0.25">
      <c r="A49" t="s">
        <v>654</v>
      </c>
      <c r="B49" t="s">
        <v>685</v>
      </c>
      <c r="C49" t="s">
        <v>1</v>
      </c>
      <c r="D49" t="s">
        <v>0</v>
      </c>
      <c r="E49">
        <v>97868</v>
      </c>
      <c r="F49" t="s">
        <v>628</v>
      </c>
      <c r="G49" t="s">
        <v>255</v>
      </c>
      <c r="H49" s="2">
        <v>0.97</v>
      </c>
      <c r="I49" s="2">
        <v>0</v>
      </c>
      <c r="J49" s="2">
        <v>0</v>
      </c>
      <c r="K49" s="2">
        <v>16.84</v>
      </c>
      <c r="L49" s="2">
        <v>0</v>
      </c>
      <c r="M49" s="2">
        <v>0</v>
      </c>
      <c r="N49" s="2">
        <v>0</v>
      </c>
      <c r="O49" s="2">
        <v>2.1892</v>
      </c>
      <c r="P49" s="2">
        <v>19.999199999999998</v>
      </c>
      <c r="R49">
        <v>3</v>
      </c>
    </row>
    <row r="50" spans="1:18" x14ac:dyDescent="0.25">
      <c r="A50" t="s">
        <v>654</v>
      </c>
      <c r="B50" t="s">
        <v>664</v>
      </c>
      <c r="C50" t="s">
        <v>1</v>
      </c>
      <c r="D50" t="s">
        <v>0</v>
      </c>
      <c r="E50">
        <v>95048</v>
      </c>
      <c r="F50" t="s">
        <v>628</v>
      </c>
      <c r="G50" t="s">
        <v>255</v>
      </c>
      <c r="H50" s="2">
        <v>0.97</v>
      </c>
      <c r="I50" s="2">
        <v>0</v>
      </c>
      <c r="J50" s="2">
        <v>0</v>
      </c>
      <c r="K50" s="2">
        <v>16.84</v>
      </c>
      <c r="L50" s="2">
        <v>0</v>
      </c>
      <c r="M50" s="2">
        <v>0</v>
      </c>
      <c r="N50" s="2">
        <v>0</v>
      </c>
      <c r="O50" s="2">
        <v>2.1892</v>
      </c>
      <c r="P50" s="2">
        <v>19.999199999999998</v>
      </c>
      <c r="R50">
        <v>3</v>
      </c>
    </row>
    <row r="51" spans="1:18" x14ac:dyDescent="0.25">
      <c r="A51" t="s">
        <v>654</v>
      </c>
      <c r="B51" t="s">
        <v>684</v>
      </c>
      <c r="C51" t="s">
        <v>1</v>
      </c>
      <c r="D51" t="s">
        <v>0</v>
      </c>
      <c r="E51">
        <v>96901</v>
      </c>
      <c r="F51" t="s">
        <v>628</v>
      </c>
      <c r="G51" t="s">
        <v>255</v>
      </c>
      <c r="H51" s="2">
        <v>0.93</v>
      </c>
      <c r="I51" s="2">
        <v>0</v>
      </c>
      <c r="J51" s="2">
        <v>0</v>
      </c>
      <c r="K51" s="2">
        <v>16.88</v>
      </c>
      <c r="L51" s="2">
        <v>0</v>
      </c>
      <c r="M51" s="2">
        <v>0</v>
      </c>
      <c r="N51" s="2">
        <v>0</v>
      </c>
      <c r="O51" s="2">
        <v>2.1943999999999999</v>
      </c>
      <c r="P51" s="2">
        <v>20.004399999999997</v>
      </c>
      <c r="R51">
        <v>3</v>
      </c>
    </row>
    <row r="52" spans="1:18" x14ac:dyDescent="0.25">
      <c r="A52" t="s">
        <v>654</v>
      </c>
      <c r="B52" t="s">
        <v>669</v>
      </c>
      <c r="C52" t="s">
        <v>1</v>
      </c>
      <c r="D52" t="s">
        <v>0</v>
      </c>
      <c r="E52">
        <v>897787</v>
      </c>
      <c r="F52" t="s">
        <v>197</v>
      </c>
      <c r="G52" t="s">
        <v>198</v>
      </c>
      <c r="H52" s="2">
        <v>0.95</v>
      </c>
      <c r="I52" s="2">
        <v>0</v>
      </c>
      <c r="J52" s="2">
        <v>0</v>
      </c>
      <c r="K52" s="2">
        <v>16.86</v>
      </c>
      <c r="L52" s="2">
        <v>0</v>
      </c>
      <c r="M52" s="2">
        <v>0</v>
      </c>
      <c r="N52" s="2">
        <v>0</v>
      </c>
      <c r="O52" s="2">
        <v>2.1918000000000002</v>
      </c>
      <c r="P52" s="2">
        <v>20.001799999999999</v>
      </c>
      <c r="R52">
        <v>3</v>
      </c>
    </row>
    <row r="53" spans="1:18" x14ac:dyDescent="0.25">
      <c r="A53" t="s">
        <v>631</v>
      </c>
      <c r="B53" t="s">
        <v>633</v>
      </c>
      <c r="C53" t="s">
        <v>1</v>
      </c>
      <c r="D53" t="s">
        <v>0</v>
      </c>
      <c r="E53">
        <v>32272</v>
      </c>
      <c r="F53" t="s">
        <v>483</v>
      </c>
      <c r="G53" t="s">
        <v>484</v>
      </c>
      <c r="H53" s="2">
        <v>0</v>
      </c>
      <c r="I53" s="2">
        <v>0</v>
      </c>
      <c r="J53" s="2">
        <v>0</v>
      </c>
      <c r="K53" s="2">
        <v>48.85</v>
      </c>
      <c r="L53" s="2">
        <v>0</v>
      </c>
      <c r="M53" s="2">
        <v>0</v>
      </c>
      <c r="N53" s="2">
        <v>0</v>
      </c>
      <c r="O53" s="2">
        <v>6.3505000000000003</v>
      </c>
      <c r="P53" s="2">
        <v>55.200500000000005</v>
      </c>
      <c r="R53">
        <v>3</v>
      </c>
    </row>
    <row r="54" spans="1:18" x14ac:dyDescent="0.25">
      <c r="A54" t="s">
        <v>631</v>
      </c>
      <c r="B54" t="s">
        <v>648</v>
      </c>
      <c r="C54" t="s">
        <v>1</v>
      </c>
      <c r="D54" t="s">
        <v>0</v>
      </c>
      <c r="E54">
        <v>32350</v>
      </c>
      <c r="F54" t="s">
        <v>483</v>
      </c>
      <c r="G54" t="s">
        <v>484</v>
      </c>
      <c r="H54" s="2">
        <v>0</v>
      </c>
      <c r="I54" s="2">
        <v>0</v>
      </c>
      <c r="J54" s="2">
        <v>0</v>
      </c>
      <c r="K54" s="2">
        <v>6.73</v>
      </c>
      <c r="L54" s="2">
        <v>0</v>
      </c>
      <c r="M54" s="2">
        <v>0</v>
      </c>
      <c r="N54" s="2">
        <v>0</v>
      </c>
      <c r="O54" s="2">
        <v>0.87490000000000012</v>
      </c>
      <c r="P54" s="2">
        <v>7.6049000000000007</v>
      </c>
      <c r="R54">
        <v>3</v>
      </c>
    </row>
    <row r="55" spans="1:18" x14ac:dyDescent="0.25">
      <c r="A55" t="s">
        <v>631</v>
      </c>
      <c r="B55" t="s">
        <v>648</v>
      </c>
      <c r="C55" t="s">
        <v>1</v>
      </c>
      <c r="D55" t="s">
        <v>0</v>
      </c>
      <c r="E55">
        <v>32345</v>
      </c>
      <c r="F55" t="s">
        <v>483</v>
      </c>
      <c r="G55" t="s">
        <v>484</v>
      </c>
      <c r="H55" s="2">
        <v>0</v>
      </c>
      <c r="I55" s="2">
        <v>0</v>
      </c>
      <c r="J55" s="2">
        <v>0</v>
      </c>
      <c r="K55" s="2">
        <v>28.54</v>
      </c>
      <c r="L55" s="2">
        <v>0</v>
      </c>
      <c r="M55" s="2">
        <v>0</v>
      </c>
      <c r="N55" s="2">
        <v>0</v>
      </c>
      <c r="O55" s="2">
        <v>3.7101999999999999</v>
      </c>
      <c r="P55" s="2">
        <v>32.2502</v>
      </c>
      <c r="R55">
        <v>3</v>
      </c>
    </row>
    <row r="56" spans="1:18" x14ac:dyDescent="0.25">
      <c r="A56" t="s">
        <v>631</v>
      </c>
      <c r="B56" t="s">
        <v>636</v>
      </c>
      <c r="C56" t="s">
        <v>1</v>
      </c>
      <c r="D56" t="s">
        <v>0</v>
      </c>
      <c r="E56">
        <v>32362</v>
      </c>
      <c r="F56" t="s">
        <v>483</v>
      </c>
      <c r="G56" t="s">
        <v>484</v>
      </c>
      <c r="H56" s="2">
        <v>0</v>
      </c>
      <c r="I56" s="2">
        <v>0</v>
      </c>
      <c r="J56" s="2">
        <v>0</v>
      </c>
      <c r="K56" s="2">
        <v>13.57</v>
      </c>
      <c r="L56" s="2">
        <v>0</v>
      </c>
      <c r="M56" s="2">
        <v>0</v>
      </c>
      <c r="N56" s="2">
        <v>0</v>
      </c>
      <c r="O56" s="2">
        <v>1.7641</v>
      </c>
      <c r="P56" s="2">
        <v>15.334099999999999</v>
      </c>
      <c r="R56">
        <v>3</v>
      </c>
    </row>
    <row r="57" spans="1:18" x14ac:dyDescent="0.25">
      <c r="A57" t="s">
        <v>631</v>
      </c>
      <c r="B57" t="s">
        <v>653</v>
      </c>
      <c r="C57" t="s">
        <v>1</v>
      </c>
      <c r="D57" t="s">
        <v>0</v>
      </c>
      <c r="E57">
        <v>32497</v>
      </c>
      <c r="F57" t="s">
        <v>483</v>
      </c>
      <c r="G57" t="s">
        <v>484</v>
      </c>
      <c r="H57" s="2">
        <v>0</v>
      </c>
      <c r="I57" s="2">
        <v>0</v>
      </c>
      <c r="J57" s="2">
        <v>0</v>
      </c>
      <c r="K57" s="2">
        <v>70.22</v>
      </c>
      <c r="L57" s="2">
        <v>0</v>
      </c>
      <c r="M57" s="2">
        <v>0</v>
      </c>
      <c r="N57" s="2">
        <v>0</v>
      </c>
      <c r="O57" s="2">
        <v>9.1286000000000005</v>
      </c>
      <c r="P57" s="2">
        <v>79.348600000000005</v>
      </c>
      <c r="R57">
        <v>3</v>
      </c>
    </row>
    <row r="58" spans="1:18" x14ac:dyDescent="0.25">
      <c r="A58" t="s">
        <v>631</v>
      </c>
      <c r="B58" t="s">
        <v>652</v>
      </c>
      <c r="C58" t="s">
        <v>1</v>
      </c>
      <c r="D58" t="s">
        <v>0</v>
      </c>
      <c r="E58">
        <v>32363</v>
      </c>
      <c r="F58" t="s">
        <v>483</v>
      </c>
      <c r="G58" t="s">
        <v>484</v>
      </c>
      <c r="H58" s="2">
        <v>0</v>
      </c>
      <c r="I58" s="2">
        <v>0</v>
      </c>
      <c r="J58" s="2">
        <v>0</v>
      </c>
      <c r="K58" s="2">
        <v>175.03</v>
      </c>
      <c r="L58" s="2">
        <v>0</v>
      </c>
      <c r="M58" s="2">
        <v>0</v>
      </c>
      <c r="N58" s="2">
        <v>0</v>
      </c>
      <c r="O58" s="2">
        <v>22.753900000000002</v>
      </c>
      <c r="P58" s="2">
        <v>197.78390000000002</v>
      </c>
      <c r="R58">
        <v>3</v>
      </c>
    </row>
    <row r="59" spans="1:18" x14ac:dyDescent="0.25">
      <c r="A59" t="s">
        <v>631</v>
      </c>
      <c r="B59" t="s">
        <v>652</v>
      </c>
      <c r="C59" t="s">
        <v>1</v>
      </c>
      <c r="D59" t="s">
        <v>0</v>
      </c>
      <c r="E59">
        <v>32509</v>
      </c>
      <c r="F59" t="s">
        <v>483</v>
      </c>
      <c r="G59" t="s">
        <v>484</v>
      </c>
      <c r="H59" s="2">
        <v>0</v>
      </c>
      <c r="I59" s="2">
        <v>0</v>
      </c>
      <c r="J59" s="2">
        <v>0</v>
      </c>
      <c r="K59" s="2">
        <v>42.26</v>
      </c>
      <c r="L59" s="2">
        <v>0</v>
      </c>
      <c r="M59" s="2">
        <v>0</v>
      </c>
      <c r="N59" s="2">
        <v>0</v>
      </c>
      <c r="O59" s="2">
        <v>5.4938000000000002</v>
      </c>
      <c r="P59" s="2">
        <v>47.753799999999998</v>
      </c>
      <c r="R59">
        <v>3</v>
      </c>
    </row>
    <row r="60" spans="1:18" x14ac:dyDescent="0.25">
      <c r="A60" t="s">
        <v>631</v>
      </c>
      <c r="B60" t="s">
        <v>652</v>
      </c>
      <c r="C60" t="s">
        <v>1</v>
      </c>
      <c r="D60" t="s">
        <v>0</v>
      </c>
      <c r="E60">
        <v>32443</v>
      </c>
      <c r="F60" t="s">
        <v>483</v>
      </c>
      <c r="G60" t="s">
        <v>484</v>
      </c>
      <c r="H60" s="2">
        <v>0</v>
      </c>
      <c r="I60" s="2">
        <v>0</v>
      </c>
      <c r="J60" s="2">
        <v>0</v>
      </c>
      <c r="K60" s="2">
        <v>24.2</v>
      </c>
      <c r="L60" s="2">
        <v>0</v>
      </c>
      <c r="M60" s="2">
        <v>0</v>
      </c>
      <c r="N60" s="2">
        <v>0</v>
      </c>
      <c r="O60" s="2">
        <v>3.1459999999999999</v>
      </c>
      <c r="P60" s="2">
        <v>27.346</v>
      </c>
      <c r="R60">
        <v>3</v>
      </c>
    </row>
    <row r="61" spans="1:18" x14ac:dyDescent="0.25">
      <c r="A61" t="s">
        <v>631</v>
      </c>
      <c r="B61" t="s">
        <v>638</v>
      </c>
      <c r="C61" t="s">
        <v>1</v>
      </c>
      <c r="D61" t="s">
        <v>0</v>
      </c>
      <c r="E61">
        <v>32458</v>
      </c>
      <c r="F61" t="s">
        <v>483</v>
      </c>
      <c r="G61" t="s">
        <v>484</v>
      </c>
      <c r="H61" s="2">
        <v>0</v>
      </c>
      <c r="I61" s="2">
        <v>0</v>
      </c>
      <c r="J61" s="2">
        <v>0</v>
      </c>
      <c r="K61" s="2">
        <v>27.17</v>
      </c>
      <c r="L61" s="2">
        <v>0</v>
      </c>
      <c r="M61" s="2">
        <v>0</v>
      </c>
      <c r="N61" s="2">
        <v>0</v>
      </c>
      <c r="O61" s="2">
        <v>3.5321000000000002</v>
      </c>
      <c r="P61" s="2">
        <v>30.702100000000002</v>
      </c>
      <c r="R61">
        <v>3</v>
      </c>
    </row>
    <row r="62" spans="1:18" x14ac:dyDescent="0.25">
      <c r="A62" t="s">
        <v>631</v>
      </c>
      <c r="B62" t="s">
        <v>652</v>
      </c>
      <c r="C62" t="s">
        <v>1</v>
      </c>
      <c r="D62" t="s">
        <v>0</v>
      </c>
      <c r="E62">
        <v>96889</v>
      </c>
      <c r="F62" t="s">
        <v>510</v>
      </c>
      <c r="G62" t="s">
        <v>511</v>
      </c>
      <c r="H62" s="2">
        <v>0</v>
      </c>
      <c r="I62" s="2">
        <v>0</v>
      </c>
      <c r="J62" s="2">
        <v>0</v>
      </c>
      <c r="K62" s="2">
        <v>34.24</v>
      </c>
      <c r="L62" s="2">
        <v>0</v>
      </c>
      <c r="M62" s="2">
        <v>0</v>
      </c>
      <c r="N62" s="2">
        <v>0</v>
      </c>
      <c r="O62" s="2">
        <v>4.4512</v>
      </c>
      <c r="P62" s="2">
        <v>38.691200000000002</v>
      </c>
      <c r="R62">
        <v>3</v>
      </c>
    </row>
    <row r="63" spans="1:18" x14ac:dyDescent="0.25">
      <c r="A63" t="s">
        <v>631</v>
      </c>
      <c r="B63" t="s">
        <v>649</v>
      </c>
      <c r="C63" t="s">
        <v>1</v>
      </c>
      <c r="D63" t="s">
        <v>0</v>
      </c>
      <c r="E63">
        <v>247</v>
      </c>
      <c r="F63" t="s">
        <v>650</v>
      </c>
      <c r="G63" t="s">
        <v>651</v>
      </c>
      <c r="H63" s="2">
        <v>0</v>
      </c>
      <c r="I63" s="2">
        <v>0</v>
      </c>
      <c r="J63" s="2">
        <v>0</v>
      </c>
      <c r="K63" s="2">
        <v>153.1</v>
      </c>
      <c r="L63" s="2">
        <v>0</v>
      </c>
      <c r="M63" s="2">
        <v>0</v>
      </c>
      <c r="N63" s="2">
        <v>0</v>
      </c>
      <c r="O63" s="2">
        <v>19.902999999999999</v>
      </c>
      <c r="P63" s="2">
        <v>173.00299999999999</v>
      </c>
      <c r="R63">
        <v>3</v>
      </c>
    </row>
    <row r="64" spans="1:18" x14ac:dyDescent="0.25">
      <c r="A64" t="s">
        <v>631</v>
      </c>
      <c r="B64" t="s">
        <v>649</v>
      </c>
      <c r="C64" t="s">
        <v>1</v>
      </c>
      <c r="D64" t="s">
        <v>0</v>
      </c>
      <c r="E64">
        <v>32398</v>
      </c>
      <c r="F64" t="s">
        <v>483</v>
      </c>
      <c r="G64" t="s">
        <v>484</v>
      </c>
      <c r="H64" s="2">
        <v>0</v>
      </c>
      <c r="I64" s="2">
        <v>0</v>
      </c>
      <c r="J64" s="2">
        <v>0</v>
      </c>
      <c r="K64" s="2">
        <v>28.89</v>
      </c>
      <c r="L64" s="2">
        <v>0</v>
      </c>
      <c r="M64" s="2">
        <v>0</v>
      </c>
      <c r="N64" s="2">
        <v>0</v>
      </c>
      <c r="O64" s="2">
        <v>3.7557</v>
      </c>
      <c r="P64" s="2">
        <v>32.645699999999998</v>
      </c>
      <c r="R64">
        <v>3</v>
      </c>
    </row>
    <row r="65" spans="1:18" x14ac:dyDescent="0.25">
      <c r="A65" t="s">
        <v>631</v>
      </c>
      <c r="B65" t="s">
        <v>635</v>
      </c>
      <c r="C65" t="s">
        <v>1</v>
      </c>
      <c r="D65" t="s">
        <v>0</v>
      </c>
      <c r="E65">
        <v>32328</v>
      </c>
      <c r="F65" t="s">
        <v>483</v>
      </c>
      <c r="G65" t="s">
        <v>484</v>
      </c>
      <c r="H65" s="2">
        <v>0</v>
      </c>
      <c r="I65" s="2">
        <v>0</v>
      </c>
      <c r="J65" s="2">
        <v>0</v>
      </c>
      <c r="K65" s="2">
        <v>23.32</v>
      </c>
      <c r="L65" s="2">
        <v>0</v>
      </c>
      <c r="M65" s="2">
        <v>0</v>
      </c>
      <c r="N65" s="2">
        <v>0</v>
      </c>
      <c r="O65" s="2">
        <v>3.0316000000000001</v>
      </c>
      <c r="P65" s="2">
        <v>26.351600000000001</v>
      </c>
      <c r="R65">
        <v>3</v>
      </c>
    </row>
    <row r="66" spans="1:18" x14ac:dyDescent="0.25">
      <c r="A66" t="s">
        <v>631</v>
      </c>
      <c r="B66" t="s">
        <v>647</v>
      </c>
      <c r="C66" t="s">
        <v>1</v>
      </c>
      <c r="D66" t="s">
        <v>0</v>
      </c>
      <c r="E66">
        <v>32637</v>
      </c>
      <c r="F66" t="s">
        <v>483</v>
      </c>
      <c r="G66" t="s">
        <v>484</v>
      </c>
      <c r="H66" s="2">
        <v>0</v>
      </c>
      <c r="I66" s="2">
        <v>0</v>
      </c>
      <c r="J66" s="2">
        <v>0</v>
      </c>
      <c r="K66" s="2">
        <v>11.68</v>
      </c>
      <c r="L66" s="2">
        <v>0</v>
      </c>
      <c r="M66" s="2">
        <v>0</v>
      </c>
      <c r="N66" s="2">
        <v>0</v>
      </c>
      <c r="O66" s="2">
        <v>1.5184</v>
      </c>
      <c r="P66" s="2">
        <v>13.198399999999999</v>
      </c>
      <c r="R66">
        <v>3</v>
      </c>
    </row>
    <row r="67" spans="1:18" x14ac:dyDescent="0.25">
      <c r="A67" t="s">
        <v>631</v>
      </c>
      <c r="B67" t="s">
        <v>648</v>
      </c>
      <c r="C67" t="s">
        <v>1</v>
      </c>
      <c r="D67" t="s">
        <v>0</v>
      </c>
      <c r="E67">
        <v>32339</v>
      </c>
      <c r="F67" t="s">
        <v>483</v>
      </c>
      <c r="G67" t="s">
        <v>484</v>
      </c>
      <c r="H67" s="2">
        <v>0</v>
      </c>
      <c r="I67" s="2">
        <v>0</v>
      </c>
      <c r="J67" s="2">
        <v>0</v>
      </c>
      <c r="K67" s="2">
        <v>163.76</v>
      </c>
      <c r="L67" s="2">
        <v>0</v>
      </c>
      <c r="M67" s="2">
        <v>0</v>
      </c>
      <c r="N67" s="2">
        <v>0</v>
      </c>
      <c r="O67" s="2">
        <v>21.288799999999998</v>
      </c>
      <c r="P67" s="2">
        <v>185.0488</v>
      </c>
      <c r="R67">
        <v>3</v>
      </c>
    </row>
    <row r="68" spans="1:18" x14ac:dyDescent="0.25">
      <c r="A68" t="s">
        <v>631</v>
      </c>
      <c r="B68" t="s">
        <v>633</v>
      </c>
      <c r="C68" t="s">
        <v>1</v>
      </c>
      <c r="D68" t="s">
        <v>0</v>
      </c>
      <c r="E68">
        <v>32263</v>
      </c>
      <c r="F68" t="s">
        <v>483</v>
      </c>
      <c r="G68" t="s">
        <v>484</v>
      </c>
      <c r="H68" s="2">
        <v>0</v>
      </c>
      <c r="I68" s="2">
        <v>0</v>
      </c>
      <c r="J68" s="2">
        <v>0</v>
      </c>
      <c r="K68" s="2">
        <v>176.9</v>
      </c>
      <c r="L68" s="2">
        <v>0</v>
      </c>
      <c r="M68" s="2">
        <v>0</v>
      </c>
      <c r="N68" s="2">
        <v>0</v>
      </c>
      <c r="O68" s="2">
        <v>22.997</v>
      </c>
      <c r="P68" s="2">
        <v>199.89699999999999</v>
      </c>
      <c r="R68">
        <v>3</v>
      </c>
    </row>
    <row r="69" spans="1:18" x14ac:dyDescent="0.25">
      <c r="A69" t="s">
        <v>631</v>
      </c>
      <c r="B69" t="s">
        <v>647</v>
      </c>
      <c r="C69" t="s">
        <v>1</v>
      </c>
      <c r="D69" t="s">
        <v>0</v>
      </c>
      <c r="E69">
        <v>32626</v>
      </c>
      <c r="F69" t="s">
        <v>483</v>
      </c>
      <c r="G69" t="s">
        <v>484</v>
      </c>
      <c r="H69" s="2">
        <v>0</v>
      </c>
      <c r="I69" s="2">
        <v>0</v>
      </c>
      <c r="J69" s="2">
        <v>0</v>
      </c>
      <c r="K69" s="2">
        <v>50.44</v>
      </c>
      <c r="L69" s="2">
        <v>0</v>
      </c>
      <c r="M69" s="2">
        <v>0</v>
      </c>
      <c r="N69" s="2">
        <v>0</v>
      </c>
      <c r="O69" s="2">
        <v>6.5571999999999999</v>
      </c>
      <c r="P69" s="2">
        <v>56.997199999999999</v>
      </c>
      <c r="R69">
        <v>3</v>
      </c>
    </row>
    <row r="70" spans="1:18" x14ac:dyDescent="0.25">
      <c r="A70" t="s">
        <v>631</v>
      </c>
      <c r="B70" t="s">
        <v>641</v>
      </c>
      <c r="C70" t="s">
        <v>1</v>
      </c>
      <c r="D70" t="s">
        <v>0</v>
      </c>
      <c r="E70">
        <v>32618</v>
      </c>
      <c r="F70" t="s">
        <v>483</v>
      </c>
      <c r="G70" t="s">
        <v>484</v>
      </c>
      <c r="H70" s="2">
        <v>0</v>
      </c>
      <c r="I70" s="2">
        <v>0</v>
      </c>
      <c r="J70" s="2">
        <v>0</v>
      </c>
      <c r="K70" s="2">
        <v>191.68</v>
      </c>
      <c r="L70" s="2">
        <v>0</v>
      </c>
      <c r="M70" s="2">
        <v>0</v>
      </c>
      <c r="N70" s="2">
        <v>0</v>
      </c>
      <c r="O70" s="2">
        <v>24.918400000000002</v>
      </c>
      <c r="P70" s="2">
        <v>216.5984</v>
      </c>
      <c r="R70">
        <v>3</v>
      </c>
    </row>
    <row r="71" spans="1:18" x14ac:dyDescent="0.25">
      <c r="A71" t="s">
        <v>631</v>
      </c>
      <c r="B71" t="s">
        <v>641</v>
      </c>
      <c r="C71" t="s">
        <v>1</v>
      </c>
      <c r="D71" t="s">
        <v>0</v>
      </c>
      <c r="E71">
        <v>32605</v>
      </c>
      <c r="F71" t="s">
        <v>483</v>
      </c>
      <c r="G71" t="s">
        <v>484</v>
      </c>
      <c r="H71" s="2">
        <v>0</v>
      </c>
      <c r="I71" s="2">
        <v>0</v>
      </c>
      <c r="J71" s="2">
        <v>0</v>
      </c>
      <c r="K71" s="2">
        <v>136.13999999999999</v>
      </c>
      <c r="L71" s="2">
        <v>0</v>
      </c>
      <c r="M71" s="2">
        <v>0</v>
      </c>
      <c r="N71" s="2">
        <v>0</v>
      </c>
      <c r="O71" s="2">
        <v>17.6982</v>
      </c>
      <c r="P71" s="2">
        <v>153.83819999999997</v>
      </c>
      <c r="R71">
        <v>3</v>
      </c>
    </row>
    <row r="72" spans="1:18" s="62" customFormat="1" x14ac:dyDescent="0.25">
      <c r="A72" t="s">
        <v>631</v>
      </c>
      <c r="B72" t="s">
        <v>633</v>
      </c>
      <c r="C72" t="s">
        <v>1</v>
      </c>
      <c r="D72" t="s">
        <v>0</v>
      </c>
      <c r="E72">
        <v>89730</v>
      </c>
      <c r="F72" t="s">
        <v>628</v>
      </c>
      <c r="G72" t="s">
        <v>255</v>
      </c>
      <c r="H72" s="2">
        <v>0.93</v>
      </c>
      <c r="I72" s="2">
        <v>0</v>
      </c>
      <c r="J72" s="2">
        <v>0</v>
      </c>
      <c r="K72" s="2">
        <v>16.88</v>
      </c>
      <c r="L72" s="2">
        <v>0</v>
      </c>
      <c r="M72" s="2">
        <v>0</v>
      </c>
      <c r="N72" s="2">
        <v>0</v>
      </c>
      <c r="O72" s="2">
        <v>2.1943999999999999</v>
      </c>
      <c r="P72" s="2">
        <v>20.004399999999997</v>
      </c>
      <c r="Q72"/>
      <c r="R72">
        <v>3</v>
      </c>
    </row>
    <row r="73" spans="1:18" s="62" customFormat="1" x14ac:dyDescent="0.25">
      <c r="A73" t="s">
        <v>631</v>
      </c>
      <c r="B73" t="s">
        <v>636</v>
      </c>
      <c r="C73" t="s">
        <v>1</v>
      </c>
      <c r="D73" t="s">
        <v>0</v>
      </c>
      <c r="E73">
        <v>90739</v>
      </c>
      <c r="F73" t="s">
        <v>628</v>
      </c>
      <c r="G73" t="s">
        <v>255</v>
      </c>
      <c r="H73" s="2">
        <v>0.93</v>
      </c>
      <c r="I73" s="2">
        <v>0</v>
      </c>
      <c r="J73" s="2">
        <v>0</v>
      </c>
      <c r="K73" s="2">
        <v>16.88</v>
      </c>
      <c r="L73" s="2">
        <v>0</v>
      </c>
      <c r="M73" s="2">
        <v>0</v>
      </c>
      <c r="N73" s="2">
        <v>0</v>
      </c>
      <c r="O73" s="2">
        <v>2.1943999999999999</v>
      </c>
      <c r="P73" s="2">
        <v>20.004399999999997</v>
      </c>
      <c r="Q73"/>
      <c r="R73">
        <v>3</v>
      </c>
    </row>
    <row r="74" spans="1:18" s="62" customFormat="1" x14ac:dyDescent="0.25">
      <c r="A74" t="s">
        <v>631</v>
      </c>
      <c r="B74" t="s">
        <v>646</v>
      </c>
      <c r="C74" t="s">
        <v>1</v>
      </c>
      <c r="D74" t="s">
        <v>0</v>
      </c>
      <c r="E74">
        <v>89945</v>
      </c>
      <c r="F74" t="s">
        <v>628</v>
      </c>
      <c r="G74" t="s">
        <v>255</v>
      </c>
      <c r="H74" s="2">
        <v>0.97</v>
      </c>
      <c r="I74" s="2">
        <v>0</v>
      </c>
      <c r="J74" s="2">
        <v>0</v>
      </c>
      <c r="K74" s="2">
        <v>16.84</v>
      </c>
      <c r="L74" s="2">
        <v>0</v>
      </c>
      <c r="M74" s="2">
        <v>0</v>
      </c>
      <c r="N74" s="2">
        <v>0</v>
      </c>
      <c r="O74" s="2">
        <v>2.1892</v>
      </c>
      <c r="P74" s="2">
        <v>19.999199999999998</v>
      </c>
      <c r="Q74"/>
      <c r="R74">
        <v>3</v>
      </c>
    </row>
    <row r="75" spans="1:18" s="62" customFormat="1" x14ac:dyDescent="0.25">
      <c r="A75" t="s">
        <v>631</v>
      </c>
      <c r="B75" t="s">
        <v>643</v>
      </c>
      <c r="C75" t="s">
        <v>1</v>
      </c>
      <c r="D75" t="s">
        <v>0</v>
      </c>
      <c r="E75">
        <v>266</v>
      </c>
      <c r="F75" t="s">
        <v>644</v>
      </c>
      <c r="G75" t="s">
        <v>645</v>
      </c>
      <c r="H75" s="2">
        <v>0</v>
      </c>
      <c r="I75" s="2">
        <v>0</v>
      </c>
      <c r="J75" s="2">
        <v>0</v>
      </c>
      <c r="K75" s="2">
        <v>71.16</v>
      </c>
      <c r="L75" s="2">
        <v>0</v>
      </c>
      <c r="M75" s="2">
        <v>0</v>
      </c>
      <c r="N75" s="2">
        <v>0</v>
      </c>
      <c r="O75" s="2">
        <v>9.2507999999999999</v>
      </c>
      <c r="P75" s="2">
        <v>80.410799999999995</v>
      </c>
      <c r="Q75"/>
      <c r="R75">
        <v>3</v>
      </c>
    </row>
    <row r="76" spans="1:18" s="62" customFormat="1" x14ac:dyDescent="0.25">
      <c r="A76" t="s">
        <v>600</v>
      </c>
      <c r="B76" t="s">
        <v>583</v>
      </c>
      <c r="C76" t="s">
        <v>1</v>
      </c>
      <c r="D76" t="s">
        <v>0</v>
      </c>
      <c r="E76">
        <v>17381</v>
      </c>
      <c r="F76" t="s">
        <v>483</v>
      </c>
      <c r="G76" t="s">
        <v>484</v>
      </c>
      <c r="H76" s="2">
        <v>0</v>
      </c>
      <c r="I76" s="2">
        <v>0</v>
      </c>
      <c r="J76" s="2">
        <v>0</v>
      </c>
      <c r="K76" s="2">
        <v>36.99</v>
      </c>
      <c r="L76" s="2">
        <v>0</v>
      </c>
      <c r="M76" s="2">
        <v>0</v>
      </c>
      <c r="N76" s="2">
        <v>0</v>
      </c>
      <c r="O76" s="2">
        <v>4.8087000000000009</v>
      </c>
      <c r="P76" s="2">
        <v>41.798700000000004</v>
      </c>
      <c r="Q76" s="2">
        <v>0</v>
      </c>
      <c r="R76">
        <v>3</v>
      </c>
    </row>
    <row r="77" spans="1:18" s="62" customFormat="1" x14ac:dyDescent="0.25">
      <c r="A77" t="s">
        <v>600</v>
      </c>
      <c r="B77" t="s">
        <v>620</v>
      </c>
      <c r="C77" t="s">
        <v>1</v>
      </c>
      <c r="D77" t="s">
        <v>0</v>
      </c>
      <c r="E77">
        <v>32108</v>
      </c>
      <c r="F77" t="s">
        <v>483</v>
      </c>
      <c r="G77" t="s">
        <v>484</v>
      </c>
      <c r="H77" s="2">
        <v>0</v>
      </c>
      <c r="I77" s="2">
        <v>0</v>
      </c>
      <c r="J77" s="2">
        <v>0</v>
      </c>
      <c r="K77" s="2">
        <v>21.9</v>
      </c>
      <c r="L77" s="2">
        <v>0</v>
      </c>
      <c r="M77" s="2">
        <v>0</v>
      </c>
      <c r="N77" s="2">
        <v>0</v>
      </c>
      <c r="O77" s="2">
        <v>2.847</v>
      </c>
      <c r="P77" s="2">
        <v>24.747</v>
      </c>
      <c r="Q77" s="2">
        <v>0</v>
      </c>
      <c r="R77">
        <v>3</v>
      </c>
    </row>
    <row r="78" spans="1:18" s="62" customFormat="1" x14ac:dyDescent="0.25">
      <c r="A78" t="s">
        <v>600</v>
      </c>
      <c r="B78" t="s">
        <v>630</v>
      </c>
      <c r="C78" t="s">
        <v>1</v>
      </c>
      <c r="D78" t="s">
        <v>0</v>
      </c>
      <c r="E78">
        <v>32063</v>
      </c>
      <c r="F78" t="s">
        <v>483</v>
      </c>
      <c r="G78" t="s">
        <v>484</v>
      </c>
      <c r="H78" s="2">
        <v>0</v>
      </c>
      <c r="I78" s="2">
        <v>0</v>
      </c>
      <c r="J78" s="2">
        <v>0</v>
      </c>
      <c r="K78" s="2">
        <v>87.58</v>
      </c>
      <c r="L78" s="2">
        <v>0</v>
      </c>
      <c r="M78" s="2">
        <v>0</v>
      </c>
      <c r="N78" s="2">
        <v>0</v>
      </c>
      <c r="O78" s="2">
        <v>11.385400000000001</v>
      </c>
      <c r="P78" s="2">
        <v>98.965400000000002</v>
      </c>
      <c r="Q78" s="2">
        <v>0</v>
      </c>
      <c r="R78">
        <v>3</v>
      </c>
    </row>
    <row r="79" spans="1:18" s="62" customFormat="1" x14ac:dyDescent="0.25">
      <c r="A79" t="s">
        <v>600</v>
      </c>
      <c r="B79" t="s">
        <v>619</v>
      </c>
      <c r="C79" t="s">
        <v>1</v>
      </c>
      <c r="D79" t="s">
        <v>0</v>
      </c>
      <c r="E79">
        <v>32029</v>
      </c>
      <c r="F79" t="s">
        <v>483</v>
      </c>
      <c r="G79" t="s">
        <v>484</v>
      </c>
      <c r="H79" s="2">
        <v>0</v>
      </c>
      <c r="I79" s="2">
        <v>0</v>
      </c>
      <c r="J79" s="2">
        <v>0</v>
      </c>
      <c r="K79" s="2">
        <v>69.819999999999993</v>
      </c>
      <c r="L79" s="2">
        <v>0</v>
      </c>
      <c r="M79" s="2">
        <v>0</v>
      </c>
      <c r="N79" s="2">
        <v>0</v>
      </c>
      <c r="O79" s="2">
        <v>9.0765999999999991</v>
      </c>
      <c r="P79" s="2">
        <v>78.896599999999992</v>
      </c>
      <c r="Q79" s="2">
        <v>0</v>
      </c>
      <c r="R79">
        <v>3</v>
      </c>
    </row>
    <row r="80" spans="1:18" s="62" customFormat="1" x14ac:dyDescent="0.25">
      <c r="A80" t="s">
        <v>600</v>
      </c>
      <c r="B80" t="s">
        <v>618</v>
      </c>
      <c r="C80" t="s">
        <v>1</v>
      </c>
      <c r="D80" t="s">
        <v>0</v>
      </c>
      <c r="E80">
        <v>94048</v>
      </c>
      <c r="F80" t="s">
        <v>510</v>
      </c>
      <c r="G80" t="s">
        <v>511</v>
      </c>
      <c r="H80" s="2">
        <v>0</v>
      </c>
      <c r="I80" s="2">
        <v>0</v>
      </c>
      <c r="J80" s="2">
        <v>0</v>
      </c>
      <c r="K80" s="2">
        <v>45.4</v>
      </c>
      <c r="L80" s="2">
        <v>0</v>
      </c>
      <c r="M80" s="2">
        <v>0</v>
      </c>
      <c r="N80" s="2">
        <v>0</v>
      </c>
      <c r="O80" s="2">
        <v>5.9020000000000001</v>
      </c>
      <c r="P80" s="2">
        <v>51.302</v>
      </c>
      <c r="Q80" s="2">
        <v>0</v>
      </c>
      <c r="R80">
        <v>3</v>
      </c>
    </row>
    <row r="81" spans="1:18" s="62" customFormat="1" x14ac:dyDescent="0.25">
      <c r="A81" t="s">
        <v>600</v>
      </c>
      <c r="B81" t="s">
        <v>618</v>
      </c>
      <c r="C81" t="s">
        <v>1</v>
      </c>
      <c r="D81" t="s">
        <v>0</v>
      </c>
      <c r="E81">
        <v>88021</v>
      </c>
      <c r="F81" t="s">
        <v>628</v>
      </c>
      <c r="G81" t="s">
        <v>255</v>
      </c>
      <c r="H81" s="2">
        <v>0.97</v>
      </c>
      <c r="I81" s="2">
        <v>0</v>
      </c>
      <c r="J81" s="2">
        <v>0</v>
      </c>
      <c r="K81" s="2">
        <v>16.84</v>
      </c>
      <c r="L81" s="2">
        <v>0</v>
      </c>
      <c r="M81" s="2">
        <v>0</v>
      </c>
      <c r="N81" s="2">
        <v>0</v>
      </c>
      <c r="O81" s="2">
        <v>2.1892</v>
      </c>
      <c r="P81" s="2">
        <v>19.999199999999998</v>
      </c>
      <c r="Q81" s="2">
        <v>0</v>
      </c>
      <c r="R81">
        <v>3</v>
      </c>
    </row>
    <row r="82" spans="1:18" s="62" customFormat="1" x14ac:dyDescent="0.25">
      <c r="A82" t="s">
        <v>600</v>
      </c>
      <c r="B82" t="s">
        <v>618</v>
      </c>
      <c r="C82" t="s">
        <v>1</v>
      </c>
      <c r="D82" t="s">
        <v>0</v>
      </c>
      <c r="E82">
        <v>774450</v>
      </c>
      <c r="F82" t="s">
        <v>197</v>
      </c>
      <c r="G82" t="s">
        <v>198</v>
      </c>
      <c r="H82" s="2">
        <v>0.95</v>
      </c>
      <c r="I82" s="2">
        <v>0</v>
      </c>
      <c r="J82" s="2">
        <v>0</v>
      </c>
      <c r="K82" s="2">
        <v>16.86</v>
      </c>
      <c r="L82" s="2">
        <v>0</v>
      </c>
      <c r="M82" s="2">
        <v>0</v>
      </c>
      <c r="N82" s="2">
        <v>0</v>
      </c>
      <c r="O82" s="2">
        <v>2.1918000000000002</v>
      </c>
      <c r="P82" s="2">
        <v>20.001799999999999</v>
      </c>
      <c r="Q82" s="2">
        <v>0</v>
      </c>
      <c r="R82">
        <v>3</v>
      </c>
    </row>
    <row r="83" spans="1:18" s="62" customFormat="1" x14ac:dyDescent="0.25">
      <c r="A83" t="s">
        <v>600</v>
      </c>
      <c r="B83" t="s">
        <v>618</v>
      </c>
      <c r="C83" t="s">
        <v>1</v>
      </c>
      <c r="D83" t="s">
        <v>0</v>
      </c>
      <c r="E83">
        <v>87931</v>
      </c>
      <c r="F83" t="s">
        <v>628</v>
      </c>
      <c r="G83" t="s">
        <v>255</v>
      </c>
      <c r="H83" s="2">
        <v>0.97</v>
      </c>
      <c r="I83" s="2">
        <v>0</v>
      </c>
      <c r="J83" s="2">
        <v>0</v>
      </c>
      <c r="K83" s="2">
        <v>16.84</v>
      </c>
      <c r="L83" s="2">
        <v>0</v>
      </c>
      <c r="M83" s="2">
        <v>0</v>
      </c>
      <c r="N83" s="2">
        <v>0</v>
      </c>
      <c r="O83" s="2">
        <v>2.1892</v>
      </c>
      <c r="P83" s="2">
        <v>19.999199999999998</v>
      </c>
      <c r="Q83" s="2">
        <v>0</v>
      </c>
      <c r="R83">
        <v>3</v>
      </c>
    </row>
    <row r="84" spans="1:18" s="62" customFormat="1" x14ac:dyDescent="0.25">
      <c r="A84" t="s">
        <v>600</v>
      </c>
      <c r="B84" t="s">
        <v>617</v>
      </c>
      <c r="C84" t="s">
        <v>1</v>
      </c>
      <c r="D84" t="s">
        <v>0</v>
      </c>
      <c r="E84">
        <v>87694</v>
      </c>
      <c r="F84" t="s">
        <v>628</v>
      </c>
      <c r="G84" t="s">
        <v>255</v>
      </c>
      <c r="H84" s="2">
        <v>0.46</v>
      </c>
      <c r="I84" s="2">
        <v>0</v>
      </c>
      <c r="J84" s="2">
        <v>0</v>
      </c>
      <c r="K84" s="2">
        <v>8.44</v>
      </c>
      <c r="L84" s="2">
        <v>0</v>
      </c>
      <c r="M84" s="2">
        <v>0</v>
      </c>
      <c r="N84" s="2">
        <v>0</v>
      </c>
      <c r="O84" s="2">
        <v>1.0972</v>
      </c>
      <c r="P84" s="2">
        <v>9.9971999999999994</v>
      </c>
      <c r="Q84" s="2">
        <v>0</v>
      </c>
      <c r="R84">
        <v>3</v>
      </c>
    </row>
    <row r="85" spans="1:18" s="62" customFormat="1" x14ac:dyDescent="0.25">
      <c r="A85" t="s">
        <v>600</v>
      </c>
      <c r="B85" t="s">
        <v>629</v>
      </c>
      <c r="C85" t="s">
        <v>1</v>
      </c>
      <c r="D85" t="s">
        <v>0</v>
      </c>
      <c r="E85">
        <v>93930</v>
      </c>
      <c r="F85" t="s">
        <v>510</v>
      </c>
      <c r="G85" t="s">
        <v>511</v>
      </c>
      <c r="H85" s="2">
        <v>0</v>
      </c>
      <c r="I85" s="2">
        <v>0</v>
      </c>
      <c r="J85" s="2">
        <v>0</v>
      </c>
      <c r="K85" s="2">
        <v>65.67</v>
      </c>
      <c r="L85" s="2">
        <v>0</v>
      </c>
      <c r="M85" s="2">
        <v>0</v>
      </c>
      <c r="N85" s="2">
        <v>0</v>
      </c>
      <c r="O85" s="2">
        <v>8.5371000000000006</v>
      </c>
      <c r="P85" s="2">
        <v>74.207099999999997</v>
      </c>
      <c r="Q85" s="2">
        <v>0</v>
      </c>
      <c r="R85">
        <v>3</v>
      </c>
    </row>
    <row r="86" spans="1:18" s="62" customFormat="1" x14ac:dyDescent="0.25">
      <c r="A86" t="s">
        <v>600</v>
      </c>
      <c r="B86" t="s">
        <v>629</v>
      </c>
      <c r="C86" t="s">
        <v>1</v>
      </c>
      <c r="D86" t="s">
        <v>0</v>
      </c>
      <c r="E86">
        <v>93813</v>
      </c>
      <c r="F86" t="s">
        <v>510</v>
      </c>
      <c r="G86" t="s">
        <v>511</v>
      </c>
      <c r="H86" s="2">
        <v>0</v>
      </c>
      <c r="I86" s="2">
        <v>0</v>
      </c>
      <c r="J86" s="2">
        <v>0</v>
      </c>
      <c r="K86" s="2">
        <v>43.51</v>
      </c>
      <c r="L86" s="2">
        <v>0</v>
      </c>
      <c r="M86" s="2">
        <v>0</v>
      </c>
      <c r="N86" s="2">
        <v>0</v>
      </c>
      <c r="O86" s="2">
        <v>5.6562999999999999</v>
      </c>
      <c r="P86" s="2">
        <v>49.1663</v>
      </c>
      <c r="Q86" s="2">
        <v>0</v>
      </c>
      <c r="R86">
        <v>3</v>
      </c>
    </row>
    <row r="87" spans="1:18" s="62" customFormat="1" x14ac:dyDescent="0.25">
      <c r="A87" t="s">
        <v>600</v>
      </c>
      <c r="B87" t="s">
        <v>629</v>
      </c>
      <c r="C87" t="s">
        <v>1</v>
      </c>
      <c r="D87" t="s">
        <v>0</v>
      </c>
      <c r="E87">
        <v>93730</v>
      </c>
      <c r="F87" t="s">
        <v>510</v>
      </c>
      <c r="G87" t="s">
        <v>511</v>
      </c>
      <c r="H87" s="2">
        <v>0</v>
      </c>
      <c r="I87" s="2">
        <v>0</v>
      </c>
      <c r="J87" s="2">
        <v>0</v>
      </c>
      <c r="K87" s="2">
        <v>163.5</v>
      </c>
      <c r="L87" s="2">
        <v>0</v>
      </c>
      <c r="M87" s="2">
        <v>0</v>
      </c>
      <c r="N87" s="2">
        <v>0</v>
      </c>
      <c r="O87" s="2">
        <v>21.254999999999999</v>
      </c>
      <c r="P87" s="2">
        <v>184.755</v>
      </c>
      <c r="Q87" s="2">
        <v>0</v>
      </c>
      <c r="R87">
        <v>3</v>
      </c>
    </row>
    <row r="88" spans="1:18" s="62" customFormat="1" x14ac:dyDescent="0.25">
      <c r="A88" t="s">
        <v>600</v>
      </c>
      <c r="B88" t="s">
        <v>629</v>
      </c>
      <c r="C88" t="s">
        <v>1</v>
      </c>
      <c r="D88" t="s">
        <v>0</v>
      </c>
      <c r="E88">
        <v>17958</v>
      </c>
      <c r="F88" t="s">
        <v>483</v>
      </c>
      <c r="G88" t="s">
        <v>484</v>
      </c>
      <c r="H88" s="2">
        <v>0</v>
      </c>
      <c r="I88" s="2">
        <v>0</v>
      </c>
      <c r="J88" s="2">
        <v>0</v>
      </c>
      <c r="K88" s="2">
        <v>88.29</v>
      </c>
      <c r="L88" s="2">
        <v>0</v>
      </c>
      <c r="M88" s="2">
        <v>0</v>
      </c>
      <c r="N88" s="2">
        <v>0</v>
      </c>
      <c r="O88" s="2">
        <v>11.4777</v>
      </c>
      <c r="P88" s="2">
        <v>99.767700000000005</v>
      </c>
      <c r="Q88" s="2">
        <v>0</v>
      </c>
      <c r="R88">
        <v>3</v>
      </c>
    </row>
    <row r="89" spans="1:18" s="62" customFormat="1" x14ac:dyDescent="0.25">
      <c r="A89" t="s">
        <v>600</v>
      </c>
      <c r="B89" t="s">
        <v>629</v>
      </c>
      <c r="C89" t="s">
        <v>1</v>
      </c>
      <c r="D89" t="s">
        <v>0</v>
      </c>
      <c r="E89">
        <v>17956</v>
      </c>
      <c r="F89" t="s">
        <v>483</v>
      </c>
      <c r="G89" t="s">
        <v>484</v>
      </c>
      <c r="H89" s="2">
        <v>0</v>
      </c>
      <c r="I89" s="2">
        <v>0</v>
      </c>
      <c r="J89" s="2">
        <v>0</v>
      </c>
      <c r="K89" s="2">
        <v>32.74</v>
      </c>
      <c r="L89" s="2">
        <v>0</v>
      </c>
      <c r="M89" s="2">
        <v>0</v>
      </c>
      <c r="N89" s="2">
        <v>0</v>
      </c>
      <c r="O89" s="2">
        <v>4.2562000000000006</v>
      </c>
      <c r="P89" s="2">
        <v>36.996200000000002</v>
      </c>
      <c r="Q89" s="2">
        <v>0</v>
      </c>
      <c r="R89">
        <v>3</v>
      </c>
    </row>
    <row r="90" spans="1:18" s="62" customFormat="1" x14ac:dyDescent="0.25">
      <c r="A90" t="s">
        <v>600</v>
      </c>
      <c r="B90" t="s">
        <v>616</v>
      </c>
      <c r="C90" t="s">
        <v>1</v>
      </c>
      <c r="D90" t="s">
        <v>0</v>
      </c>
      <c r="E90">
        <v>87281</v>
      </c>
      <c r="F90" t="s">
        <v>628</v>
      </c>
      <c r="G90" t="s">
        <v>255</v>
      </c>
      <c r="H90" s="2">
        <v>0.46</v>
      </c>
      <c r="I90" s="2">
        <v>0</v>
      </c>
      <c r="J90" s="2">
        <v>0</v>
      </c>
      <c r="K90" s="2">
        <v>8.44</v>
      </c>
      <c r="L90" s="2">
        <v>0</v>
      </c>
      <c r="M90" s="2">
        <v>0</v>
      </c>
      <c r="N90" s="2">
        <v>0</v>
      </c>
      <c r="O90" s="2">
        <v>1.0972</v>
      </c>
      <c r="P90" s="2">
        <v>9.9971999999999994</v>
      </c>
      <c r="Q90" s="2">
        <v>0</v>
      </c>
      <c r="R90">
        <v>3</v>
      </c>
    </row>
    <row r="91" spans="1:18" s="62" customFormat="1" x14ac:dyDescent="0.25">
      <c r="A91" t="s">
        <v>600</v>
      </c>
      <c r="B91" t="s">
        <v>616</v>
      </c>
      <c r="C91" t="s">
        <v>1</v>
      </c>
      <c r="D91" t="s">
        <v>0</v>
      </c>
      <c r="E91">
        <v>1997</v>
      </c>
      <c r="F91" t="s">
        <v>514</v>
      </c>
      <c r="G91" t="s">
        <v>515</v>
      </c>
      <c r="H91" s="2">
        <v>0</v>
      </c>
      <c r="I91" s="2">
        <v>0</v>
      </c>
      <c r="J91" s="2">
        <v>0</v>
      </c>
      <c r="K91" s="2">
        <v>61.22</v>
      </c>
      <c r="L91" s="2">
        <v>0</v>
      </c>
      <c r="M91" s="2">
        <v>0</v>
      </c>
      <c r="N91" s="2">
        <v>0</v>
      </c>
      <c r="O91" s="2">
        <v>7.9586000000000006</v>
      </c>
      <c r="P91" s="2">
        <v>69.178600000000003</v>
      </c>
      <c r="Q91" s="2">
        <v>0</v>
      </c>
      <c r="R91">
        <v>3</v>
      </c>
    </row>
    <row r="92" spans="1:18" s="62" customFormat="1" x14ac:dyDescent="0.25">
      <c r="A92" t="s">
        <v>600</v>
      </c>
      <c r="B92" t="s">
        <v>615</v>
      </c>
      <c r="C92" t="s">
        <v>1</v>
      </c>
      <c r="D92" t="s">
        <v>0</v>
      </c>
      <c r="E92">
        <v>17914</v>
      </c>
      <c r="F92" t="s">
        <v>483</v>
      </c>
      <c r="G92" t="s">
        <v>484</v>
      </c>
      <c r="H92" s="2">
        <v>0</v>
      </c>
      <c r="I92" s="2">
        <v>0</v>
      </c>
      <c r="J92" s="2">
        <v>0</v>
      </c>
      <c r="K92" s="2">
        <v>6.15</v>
      </c>
      <c r="L92" s="2">
        <v>0</v>
      </c>
      <c r="M92" s="2">
        <v>0</v>
      </c>
      <c r="N92" s="2">
        <v>0</v>
      </c>
      <c r="O92" s="2">
        <v>0.7995000000000001</v>
      </c>
      <c r="P92" s="2">
        <v>6.9495000000000005</v>
      </c>
      <c r="Q92" s="2">
        <v>0</v>
      </c>
      <c r="R92">
        <v>3</v>
      </c>
    </row>
    <row r="93" spans="1:18" s="62" customFormat="1" x14ac:dyDescent="0.25">
      <c r="A93" t="s">
        <v>600</v>
      </c>
      <c r="B93" t="s">
        <v>615</v>
      </c>
      <c r="C93" t="s">
        <v>1</v>
      </c>
      <c r="D93" t="s">
        <v>0</v>
      </c>
      <c r="E93">
        <v>17900</v>
      </c>
      <c r="F93" t="s">
        <v>483</v>
      </c>
      <c r="G93" t="s">
        <v>484</v>
      </c>
      <c r="H93" s="2">
        <v>0</v>
      </c>
      <c r="I93" s="2">
        <v>0</v>
      </c>
      <c r="J93" s="2">
        <v>0</v>
      </c>
      <c r="K93" s="2">
        <v>65.489999999999995</v>
      </c>
      <c r="L93" s="2">
        <v>0</v>
      </c>
      <c r="M93" s="2">
        <v>0</v>
      </c>
      <c r="N93" s="2">
        <v>0</v>
      </c>
      <c r="O93" s="2">
        <v>8.5137</v>
      </c>
      <c r="P93" s="2">
        <v>74.003699999999995</v>
      </c>
      <c r="Q93" s="2">
        <v>0</v>
      </c>
      <c r="R93">
        <v>3</v>
      </c>
    </row>
    <row r="94" spans="1:18" s="62" customFormat="1" x14ac:dyDescent="0.25">
      <c r="A94" t="s">
        <v>600</v>
      </c>
      <c r="B94" t="s">
        <v>614</v>
      </c>
      <c r="C94" t="s">
        <v>1</v>
      </c>
      <c r="D94" t="s">
        <v>0</v>
      </c>
      <c r="E94">
        <v>17284</v>
      </c>
      <c r="F94" t="s">
        <v>483</v>
      </c>
      <c r="G94" t="s">
        <v>484</v>
      </c>
      <c r="H94" s="2">
        <v>0</v>
      </c>
      <c r="I94" s="2">
        <v>0</v>
      </c>
      <c r="J94" s="2">
        <v>0</v>
      </c>
      <c r="K94" s="2">
        <v>32.74</v>
      </c>
      <c r="L94" s="2">
        <v>0</v>
      </c>
      <c r="M94" s="2">
        <v>0</v>
      </c>
      <c r="N94" s="2">
        <v>0</v>
      </c>
      <c r="O94" s="2">
        <v>4.2562000000000006</v>
      </c>
      <c r="P94" s="2">
        <v>36.996200000000002</v>
      </c>
      <c r="Q94" s="2">
        <v>0</v>
      </c>
      <c r="R94">
        <v>3</v>
      </c>
    </row>
    <row r="95" spans="1:18" s="62" customFormat="1" x14ac:dyDescent="0.25">
      <c r="A95" t="s">
        <v>600</v>
      </c>
      <c r="B95" t="s">
        <v>614</v>
      </c>
      <c r="C95" t="s">
        <v>1</v>
      </c>
      <c r="D95" t="s">
        <v>0</v>
      </c>
      <c r="E95">
        <v>17851</v>
      </c>
      <c r="F95" t="s">
        <v>483</v>
      </c>
      <c r="G95" t="s">
        <v>484</v>
      </c>
      <c r="H95" s="2"/>
      <c r="I95" s="2">
        <v>0</v>
      </c>
      <c r="J95" s="2">
        <v>0</v>
      </c>
      <c r="K95" s="2">
        <v>46.81</v>
      </c>
      <c r="L95" s="2">
        <v>0</v>
      </c>
      <c r="M95" s="2">
        <v>0</v>
      </c>
      <c r="N95" s="2">
        <v>0</v>
      </c>
      <c r="O95" s="2">
        <v>6.0853000000000002</v>
      </c>
      <c r="P95" s="2">
        <v>52.895300000000006</v>
      </c>
      <c r="Q95" s="2">
        <v>0</v>
      </c>
      <c r="R95">
        <v>3</v>
      </c>
    </row>
    <row r="96" spans="1:18" s="62" customFormat="1" x14ac:dyDescent="0.25">
      <c r="A96" t="s">
        <v>600</v>
      </c>
      <c r="B96" t="s">
        <v>614</v>
      </c>
      <c r="C96" t="s">
        <v>1</v>
      </c>
      <c r="D96" t="s">
        <v>0</v>
      </c>
      <c r="E96">
        <v>86719</v>
      </c>
      <c r="F96" t="s">
        <v>628</v>
      </c>
      <c r="G96" t="s">
        <v>255</v>
      </c>
      <c r="H96" s="2">
        <v>0.93</v>
      </c>
      <c r="I96" s="2">
        <v>0</v>
      </c>
      <c r="J96" s="2">
        <v>0</v>
      </c>
      <c r="K96" s="2">
        <v>16.88</v>
      </c>
      <c r="L96" s="2">
        <v>0</v>
      </c>
      <c r="M96" s="2">
        <v>0</v>
      </c>
      <c r="N96" s="2">
        <v>0</v>
      </c>
      <c r="O96" s="2">
        <v>2.1943999999999999</v>
      </c>
      <c r="P96" s="2">
        <v>20.004399999999997</v>
      </c>
      <c r="Q96" s="2">
        <v>0</v>
      </c>
      <c r="R96">
        <v>3</v>
      </c>
    </row>
    <row r="97" spans="1:18" s="62" customFormat="1" x14ac:dyDescent="0.25">
      <c r="A97" t="s">
        <v>600</v>
      </c>
      <c r="B97" t="s">
        <v>612</v>
      </c>
      <c r="C97" t="s">
        <v>1</v>
      </c>
      <c r="D97" t="s">
        <v>0</v>
      </c>
      <c r="E97">
        <v>17817</v>
      </c>
      <c r="F97" t="s">
        <v>483</v>
      </c>
      <c r="G97" t="s">
        <v>484</v>
      </c>
      <c r="H97" s="2">
        <v>0</v>
      </c>
      <c r="I97" s="2">
        <v>0</v>
      </c>
      <c r="J97" s="2">
        <v>0</v>
      </c>
      <c r="K97" s="2">
        <v>78.760000000000005</v>
      </c>
      <c r="L97" s="2">
        <v>0</v>
      </c>
      <c r="M97" s="2">
        <v>0</v>
      </c>
      <c r="N97" s="2">
        <v>0</v>
      </c>
      <c r="O97" s="2">
        <v>10.238800000000001</v>
      </c>
      <c r="P97" s="2">
        <v>88.998800000000003</v>
      </c>
      <c r="Q97" s="2">
        <v>0</v>
      </c>
      <c r="R97">
        <v>3</v>
      </c>
    </row>
    <row r="98" spans="1:18" s="62" customFormat="1" x14ac:dyDescent="0.25">
      <c r="A98" t="s">
        <v>600</v>
      </c>
      <c r="B98" t="s">
        <v>612</v>
      </c>
      <c r="C98" t="s">
        <v>1</v>
      </c>
      <c r="D98" t="s">
        <v>0</v>
      </c>
      <c r="E98">
        <v>17829</v>
      </c>
      <c r="F98" t="s">
        <v>483</v>
      </c>
      <c r="G98" t="s">
        <v>484</v>
      </c>
      <c r="H98" s="2">
        <v>0</v>
      </c>
      <c r="I98" s="2">
        <v>0</v>
      </c>
      <c r="J98" s="2">
        <v>0</v>
      </c>
      <c r="K98" s="2">
        <v>32.74</v>
      </c>
      <c r="L98" s="2">
        <v>0</v>
      </c>
      <c r="M98" s="2">
        <v>0</v>
      </c>
      <c r="N98" s="2">
        <v>0</v>
      </c>
      <c r="O98" s="2">
        <v>4.2562000000000006</v>
      </c>
      <c r="P98" s="2">
        <v>36.996200000000002</v>
      </c>
      <c r="Q98" s="2">
        <v>0</v>
      </c>
      <c r="R98">
        <v>3</v>
      </c>
    </row>
    <row r="99" spans="1:18" s="62" customFormat="1" x14ac:dyDescent="0.25">
      <c r="A99" t="s">
        <v>600</v>
      </c>
      <c r="B99" t="s">
        <v>611</v>
      </c>
      <c r="C99" t="s">
        <v>1</v>
      </c>
      <c r="D99" t="s">
        <v>0</v>
      </c>
      <c r="E99">
        <v>86184</v>
      </c>
      <c r="F99" t="s">
        <v>628</v>
      </c>
      <c r="G99" t="s">
        <v>255</v>
      </c>
      <c r="H99" s="2">
        <v>0.49</v>
      </c>
      <c r="I99" s="2">
        <v>0</v>
      </c>
      <c r="J99" s="2">
        <v>0</v>
      </c>
      <c r="K99" s="2">
        <v>8.42</v>
      </c>
      <c r="L99" s="2">
        <v>0</v>
      </c>
      <c r="M99" s="2">
        <v>0</v>
      </c>
      <c r="N99" s="2">
        <v>0</v>
      </c>
      <c r="O99" s="2">
        <v>1.0946</v>
      </c>
      <c r="P99" s="2">
        <v>10.0046</v>
      </c>
      <c r="Q99" s="2">
        <v>0</v>
      </c>
      <c r="R99">
        <v>3</v>
      </c>
    </row>
    <row r="100" spans="1:18" s="62" customFormat="1" x14ac:dyDescent="0.25">
      <c r="A100" t="s">
        <v>600</v>
      </c>
      <c r="B100" t="s">
        <v>609</v>
      </c>
      <c r="C100" t="s">
        <v>1</v>
      </c>
      <c r="D100" t="s">
        <v>0</v>
      </c>
      <c r="E100">
        <v>17750</v>
      </c>
      <c r="F100" t="s">
        <v>483</v>
      </c>
      <c r="G100" t="s">
        <v>484</v>
      </c>
      <c r="H100" s="2">
        <v>0</v>
      </c>
      <c r="I100" s="2">
        <v>0</v>
      </c>
      <c r="J100" s="2">
        <v>0</v>
      </c>
      <c r="K100" s="2">
        <v>24.96</v>
      </c>
      <c r="L100" s="2">
        <v>0</v>
      </c>
      <c r="M100" s="2">
        <v>0</v>
      </c>
      <c r="N100" s="2">
        <v>0</v>
      </c>
      <c r="O100" s="2">
        <v>3.2448000000000001</v>
      </c>
      <c r="P100" s="2">
        <v>28.204800000000002</v>
      </c>
      <c r="Q100" s="2">
        <v>0</v>
      </c>
      <c r="R100">
        <v>3</v>
      </c>
    </row>
    <row r="101" spans="1:18" s="62" customFormat="1" x14ac:dyDescent="0.25">
      <c r="A101" t="s">
        <v>600</v>
      </c>
      <c r="B101" t="s">
        <v>608</v>
      </c>
      <c r="C101" t="s">
        <v>1</v>
      </c>
      <c r="D101" t="s">
        <v>0</v>
      </c>
      <c r="E101">
        <v>4171</v>
      </c>
      <c r="F101" t="s">
        <v>542</v>
      </c>
      <c r="G101" t="s">
        <v>543</v>
      </c>
      <c r="H101" s="2">
        <v>0</v>
      </c>
      <c r="I101" s="2">
        <v>0</v>
      </c>
      <c r="J101" s="2">
        <v>0</v>
      </c>
      <c r="K101" s="2">
        <v>20.76</v>
      </c>
      <c r="L101" s="2">
        <v>0</v>
      </c>
      <c r="M101" s="2">
        <v>0</v>
      </c>
      <c r="N101" s="2">
        <v>0</v>
      </c>
      <c r="O101" s="2">
        <v>2.6988000000000003</v>
      </c>
      <c r="P101" s="2">
        <v>23.458800000000004</v>
      </c>
      <c r="Q101" s="2">
        <v>0</v>
      </c>
      <c r="R101">
        <v>3</v>
      </c>
    </row>
    <row r="102" spans="1:18" s="62" customFormat="1" x14ac:dyDescent="0.25">
      <c r="A102" t="s">
        <v>600</v>
      </c>
      <c r="B102" t="s">
        <v>607</v>
      </c>
      <c r="C102" t="s">
        <v>1</v>
      </c>
      <c r="D102" t="s">
        <v>0</v>
      </c>
      <c r="E102">
        <v>17713</v>
      </c>
      <c r="F102" t="s">
        <v>483</v>
      </c>
      <c r="G102" t="s">
        <v>484</v>
      </c>
      <c r="H102" s="2">
        <v>0</v>
      </c>
      <c r="I102" s="2">
        <v>0</v>
      </c>
      <c r="J102" s="2">
        <v>0</v>
      </c>
      <c r="K102" s="2">
        <v>2.39</v>
      </c>
      <c r="L102" s="2">
        <v>0</v>
      </c>
      <c r="M102" s="2">
        <v>0</v>
      </c>
      <c r="N102" s="2">
        <v>0</v>
      </c>
      <c r="O102" s="2">
        <v>0.31070000000000003</v>
      </c>
      <c r="P102" s="2">
        <v>2.7007000000000003</v>
      </c>
      <c r="Q102" s="2">
        <v>0</v>
      </c>
      <c r="R102">
        <v>3</v>
      </c>
    </row>
    <row r="103" spans="1:18" s="62" customFormat="1" x14ac:dyDescent="0.25">
      <c r="A103" t="s">
        <v>600</v>
      </c>
      <c r="B103" t="s">
        <v>606</v>
      </c>
      <c r="C103" t="s">
        <v>1</v>
      </c>
      <c r="D103" t="s">
        <v>0</v>
      </c>
      <c r="E103">
        <v>17702</v>
      </c>
      <c r="F103" t="s">
        <v>483</v>
      </c>
      <c r="G103" t="s">
        <v>484</v>
      </c>
      <c r="H103" s="2">
        <v>0</v>
      </c>
      <c r="I103" s="2">
        <v>0</v>
      </c>
      <c r="J103" s="2">
        <v>0</v>
      </c>
      <c r="K103" s="2">
        <v>7.04</v>
      </c>
      <c r="L103" s="2">
        <v>0</v>
      </c>
      <c r="M103" s="2">
        <v>0</v>
      </c>
      <c r="N103" s="2">
        <v>0</v>
      </c>
      <c r="O103" s="2">
        <v>0.91520000000000001</v>
      </c>
      <c r="P103" s="2">
        <v>7.9551999999999996</v>
      </c>
      <c r="Q103" s="2">
        <v>0</v>
      </c>
      <c r="R103">
        <v>3</v>
      </c>
    </row>
    <row r="104" spans="1:18" s="62" customFormat="1" x14ac:dyDescent="0.25">
      <c r="A104" t="s">
        <v>600</v>
      </c>
      <c r="B104" t="s">
        <v>606</v>
      </c>
      <c r="C104" t="s">
        <v>1</v>
      </c>
      <c r="D104" t="s">
        <v>0</v>
      </c>
      <c r="E104">
        <v>1423</v>
      </c>
      <c r="F104" t="s">
        <v>530</v>
      </c>
      <c r="G104" t="s">
        <v>531</v>
      </c>
      <c r="H104" s="2">
        <v>0</v>
      </c>
      <c r="I104" s="2">
        <v>0</v>
      </c>
      <c r="J104" s="2">
        <v>0</v>
      </c>
      <c r="K104" s="2">
        <v>112.83</v>
      </c>
      <c r="L104" s="2">
        <v>0</v>
      </c>
      <c r="M104" s="2">
        <v>0</v>
      </c>
      <c r="N104" s="2">
        <v>0</v>
      </c>
      <c r="O104" s="2">
        <v>14.667899999999999</v>
      </c>
      <c r="P104" s="2">
        <v>127.4979</v>
      </c>
      <c r="Q104" s="2">
        <v>0</v>
      </c>
      <c r="R104">
        <v>3</v>
      </c>
    </row>
    <row r="105" spans="1:18" s="62" customFormat="1" x14ac:dyDescent="0.25">
      <c r="A105" t="s">
        <v>600</v>
      </c>
      <c r="B105" t="s">
        <v>606</v>
      </c>
      <c r="C105" t="s">
        <v>1</v>
      </c>
      <c r="D105" t="s">
        <v>0</v>
      </c>
      <c r="E105">
        <v>17701</v>
      </c>
      <c r="F105" t="s">
        <v>483</v>
      </c>
      <c r="G105" t="s">
        <v>484</v>
      </c>
      <c r="H105" s="2">
        <v>0</v>
      </c>
      <c r="I105" s="2">
        <v>0</v>
      </c>
      <c r="J105" s="2">
        <v>0</v>
      </c>
      <c r="K105" s="2">
        <v>6.86</v>
      </c>
      <c r="L105" s="2">
        <v>0</v>
      </c>
      <c r="M105" s="2">
        <v>0</v>
      </c>
      <c r="N105" s="2">
        <v>0</v>
      </c>
      <c r="O105" s="2">
        <v>0.89180000000000004</v>
      </c>
      <c r="P105" s="2">
        <v>7.7518000000000002</v>
      </c>
      <c r="Q105" s="2">
        <v>0</v>
      </c>
      <c r="R105">
        <v>3</v>
      </c>
    </row>
    <row r="106" spans="1:18" s="62" customFormat="1" x14ac:dyDescent="0.25">
      <c r="A106" t="s">
        <v>600</v>
      </c>
      <c r="B106" t="s">
        <v>606</v>
      </c>
      <c r="C106" t="s">
        <v>1</v>
      </c>
      <c r="D106" t="s">
        <v>0</v>
      </c>
      <c r="E106">
        <v>17706</v>
      </c>
      <c r="F106" t="s">
        <v>483</v>
      </c>
      <c r="G106" t="s">
        <v>484</v>
      </c>
      <c r="H106" s="2">
        <v>0</v>
      </c>
      <c r="I106" s="2">
        <v>0</v>
      </c>
      <c r="J106" s="2">
        <v>0</v>
      </c>
      <c r="K106" s="2">
        <v>2.39</v>
      </c>
      <c r="L106" s="2">
        <v>0</v>
      </c>
      <c r="M106" s="2">
        <v>0</v>
      </c>
      <c r="N106" s="2">
        <v>0</v>
      </c>
      <c r="O106" s="2">
        <v>0.31070000000000003</v>
      </c>
      <c r="P106" s="2">
        <v>2.7007000000000003</v>
      </c>
      <c r="Q106" s="2">
        <v>0</v>
      </c>
      <c r="R106">
        <v>3</v>
      </c>
    </row>
    <row r="107" spans="1:18" s="62" customFormat="1" x14ac:dyDescent="0.25">
      <c r="A107" t="s">
        <v>600</v>
      </c>
      <c r="B107" t="s">
        <v>605</v>
      </c>
      <c r="C107" t="s">
        <v>1</v>
      </c>
      <c r="D107" t="s">
        <v>0</v>
      </c>
      <c r="E107">
        <v>17662</v>
      </c>
      <c r="F107" t="s">
        <v>483</v>
      </c>
      <c r="G107" t="s">
        <v>484</v>
      </c>
      <c r="H107" s="2">
        <v>0</v>
      </c>
      <c r="I107" s="2">
        <v>0</v>
      </c>
      <c r="J107" s="2">
        <v>0</v>
      </c>
      <c r="K107" s="2">
        <v>21.11</v>
      </c>
      <c r="L107" s="2">
        <v>0</v>
      </c>
      <c r="M107" s="2">
        <v>0</v>
      </c>
      <c r="N107" s="2">
        <v>0</v>
      </c>
      <c r="O107" s="2">
        <v>2.7443</v>
      </c>
      <c r="P107" s="2">
        <v>23.854299999999999</v>
      </c>
      <c r="Q107" s="2">
        <v>0</v>
      </c>
      <c r="R107">
        <v>3</v>
      </c>
    </row>
    <row r="108" spans="1:18" s="62" customFormat="1" x14ac:dyDescent="0.25">
      <c r="A108" t="s">
        <v>600</v>
      </c>
      <c r="B108" t="s">
        <v>605</v>
      </c>
      <c r="C108" t="s">
        <v>1</v>
      </c>
      <c r="D108" t="s">
        <v>0</v>
      </c>
      <c r="E108">
        <v>17663</v>
      </c>
      <c r="F108" t="s">
        <v>483</v>
      </c>
      <c r="G108" t="s">
        <v>484</v>
      </c>
      <c r="H108" s="2">
        <v>0</v>
      </c>
      <c r="I108" s="2">
        <v>0</v>
      </c>
      <c r="J108" s="2">
        <v>0</v>
      </c>
      <c r="K108" s="2">
        <v>69.91</v>
      </c>
      <c r="L108" s="2">
        <v>0</v>
      </c>
      <c r="M108" s="2">
        <v>0</v>
      </c>
      <c r="N108" s="2">
        <v>0</v>
      </c>
      <c r="O108" s="2">
        <v>9.0883000000000003</v>
      </c>
      <c r="P108" s="2">
        <v>78.9983</v>
      </c>
      <c r="Q108" s="2">
        <v>0</v>
      </c>
      <c r="R108">
        <v>3</v>
      </c>
    </row>
    <row r="109" spans="1:18" s="62" customFormat="1" x14ac:dyDescent="0.25">
      <c r="A109" t="s">
        <v>600</v>
      </c>
      <c r="B109" t="s">
        <v>604</v>
      </c>
      <c r="C109" t="s">
        <v>1</v>
      </c>
      <c r="D109" t="s">
        <v>0</v>
      </c>
      <c r="E109">
        <v>18209</v>
      </c>
      <c r="F109" t="s">
        <v>556</v>
      </c>
      <c r="G109" t="s">
        <v>557</v>
      </c>
      <c r="H109" s="2">
        <v>0</v>
      </c>
      <c r="I109" s="2">
        <v>0</v>
      </c>
      <c r="J109" s="2">
        <v>0</v>
      </c>
      <c r="K109" s="2">
        <v>144.12</v>
      </c>
      <c r="L109" s="2">
        <v>0</v>
      </c>
      <c r="M109" s="2">
        <v>0</v>
      </c>
      <c r="N109" s="2">
        <v>0</v>
      </c>
      <c r="O109" s="2">
        <v>18.735600000000002</v>
      </c>
      <c r="P109" s="2">
        <v>162.85560000000001</v>
      </c>
      <c r="Q109" s="2">
        <v>0</v>
      </c>
      <c r="R109">
        <v>3</v>
      </c>
    </row>
    <row r="110" spans="1:18" s="62" customFormat="1" x14ac:dyDescent="0.25">
      <c r="A110" t="s">
        <v>600</v>
      </c>
      <c r="B110" t="s">
        <v>604</v>
      </c>
      <c r="C110" t="s">
        <v>1</v>
      </c>
      <c r="D110" t="s">
        <v>0</v>
      </c>
      <c r="E110">
        <v>18212</v>
      </c>
      <c r="F110" t="s">
        <v>556</v>
      </c>
      <c r="G110" t="s">
        <v>557</v>
      </c>
      <c r="H110" s="2">
        <v>0</v>
      </c>
      <c r="I110" s="2">
        <v>0</v>
      </c>
      <c r="J110" s="2">
        <v>0</v>
      </c>
      <c r="K110" s="2">
        <v>24.73</v>
      </c>
      <c r="L110" s="2">
        <v>0</v>
      </c>
      <c r="M110" s="2">
        <v>0</v>
      </c>
      <c r="N110" s="2">
        <v>0</v>
      </c>
      <c r="O110" s="2">
        <v>3.2149000000000001</v>
      </c>
      <c r="P110" s="2">
        <v>27.944900000000001</v>
      </c>
      <c r="Q110" s="2">
        <v>0</v>
      </c>
      <c r="R110">
        <v>3</v>
      </c>
    </row>
    <row r="111" spans="1:18" s="62" customFormat="1" x14ac:dyDescent="0.25">
      <c r="A111" t="s">
        <v>600</v>
      </c>
      <c r="B111" t="s">
        <v>604</v>
      </c>
      <c r="C111" t="s">
        <v>1</v>
      </c>
      <c r="D111" t="s">
        <v>0</v>
      </c>
      <c r="E111">
        <v>17649</v>
      </c>
      <c r="F111" t="s">
        <v>483</v>
      </c>
      <c r="G111" t="s">
        <v>484</v>
      </c>
      <c r="H111" s="2">
        <v>0</v>
      </c>
      <c r="I111" s="2">
        <v>0</v>
      </c>
      <c r="J111" s="2">
        <v>0</v>
      </c>
      <c r="K111" s="2">
        <v>37.43</v>
      </c>
      <c r="L111" s="2">
        <v>0</v>
      </c>
      <c r="M111" s="2">
        <v>0</v>
      </c>
      <c r="N111" s="2">
        <v>0</v>
      </c>
      <c r="O111" s="2">
        <v>4.8658999999999999</v>
      </c>
      <c r="P111" s="2">
        <v>42.295900000000003</v>
      </c>
      <c r="Q111" s="2">
        <v>0</v>
      </c>
      <c r="R111">
        <v>3</v>
      </c>
    </row>
    <row r="112" spans="1:18" s="62" customFormat="1" x14ac:dyDescent="0.25">
      <c r="A112" t="s">
        <v>600</v>
      </c>
      <c r="B112" t="s">
        <v>603</v>
      </c>
      <c r="C112" t="s">
        <v>1</v>
      </c>
      <c r="D112" t="s">
        <v>0</v>
      </c>
      <c r="E112">
        <v>91760</v>
      </c>
      <c r="F112" t="s">
        <v>510</v>
      </c>
      <c r="G112" t="s">
        <v>511</v>
      </c>
      <c r="H112" s="2">
        <v>0</v>
      </c>
      <c r="I112" s="2">
        <v>0</v>
      </c>
      <c r="J112" s="2">
        <v>0</v>
      </c>
      <c r="K112" s="2">
        <v>55.23</v>
      </c>
      <c r="L112" s="2">
        <v>0</v>
      </c>
      <c r="M112" s="2">
        <v>0</v>
      </c>
      <c r="N112" s="2">
        <v>0</v>
      </c>
      <c r="O112" s="2">
        <v>7.1798999999999999</v>
      </c>
      <c r="P112" s="2">
        <v>62.409899999999993</v>
      </c>
      <c r="Q112" s="2">
        <v>0</v>
      </c>
      <c r="R112">
        <v>3</v>
      </c>
    </row>
    <row r="113" spans="1:18" s="62" customFormat="1" x14ac:dyDescent="0.25">
      <c r="A113" t="s">
        <v>600</v>
      </c>
      <c r="B113" t="s">
        <v>627</v>
      </c>
      <c r="C113" t="s">
        <v>1</v>
      </c>
      <c r="D113" t="s">
        <v>0</v>
      </c>
      <c r="E113">
        <v>17601</v>
      </c>
      <c r="F113" t="s">
        <v>483</v>
      </c>
      <c r="G113" t="s">
        <v>484</v>
      </c>
      <c r="H113" s="2">
        <v>0</v>
      </c>
      <c r="I113" s="2">
        <v>0</v>
      </c>
      <c r="J113" s="2">
        <v>0</v>
      </c>
      <c r="K113" s="2">
        <v>24.96</v>
      </c>
      <c r="L113" s="2">
        <v>0</v>
      </c>
      <c r="M113" s="2">
        <v>0</v>
      </c>
      <c r="N113" s="2">
        <v>0</v>
      </c>
      <c r="O113" s="2">
        <v>3.2448000000000001</v>
      </c>
      <c r="P113" s="2">
        <v>28.204800000000002</v>
      </c>
      <c r="Q113" s="2">
        <v>0</v>
      </c>
      <c r="R113">
        <v>3</v>
      </c>
    </row>
    <row r="114" spans="1:18" s="62" customFormat="1" x14ac:dyDescent="0.25">
      <c r="A114" t="s">
        <v>563</v>
      </c>
      <c r="B114" t="s">
        <v>599</v>
      </c>
      <c r="C114" t="s">
        <v>1</v>
      </c>
      <c r="D114" t="s">
        <v>0</v>
      </c>
      <c r="E114">
        <v>90848</v>
      </c>
      <c r="F114" t="s">
        <v>510</v>
      </c>
      <c r="G114" t="s">
        <v>511</v>
      </c>
      <c r="H114" s="2">
        <v>0</v>
      </c>
      <c r="I114" s="2">
        <v>0</v>
      </c>
      <c r="J114" s="2">
        <v>0</v>
      </c>
      <c r="K114" s="2">
        <v>58.87</v>
      </c>
      <c r="L114" s="2">
        <v>0</v>
      </c>
      <c r="M114" s="2">
        <v>0</v>
      </c>
      <c r="N114" s="2">
        <v>0</v>
      </c>
      <c r="O114" s="2">
        <v>7.6531000000000002</v>
      </c>
      <c r="P114" s="2">
        <v>66.523099999999999</v>
      </c>
      <c r="Q114" s="2">
        <v>0</v>
      </c>
      <c r="R114">
        <v>3</v>
      </c>
    </row>
    <row r="115" spans="1:18" s="62" customFormat="1" x14ac:dyDescent="0.25">
      <c r="A115" t="s">
        <v>563</v>
      </c>
      <c r="B115" t="s">
        <v>599</v>
      </c>
      <c r="C115" t="s">
        <v>1</v>
      </c>
      <c r="D115" t="s">
        <v>0</v>
      </c>
      <c r="E115">
        <v>17477</v>
      </c>
      <c r="F115" t="s">
        <v>483</v>
      </c>
      <c r="G115" t="s">
        <v>484</v>
      </c>
      <c r="H115" s="2">
        <v>0</v>
      </c>
      <c r="I115" s="2">
        <v>0</v>
      </c>
      <c r="J115" s="2">
        <v>0</v>
      </c>
      <c r="K115" s="2">
        <v>47.79</v>
      </c>
      <c r="L115" s="2">
        <v>0</v>
      </c>
      <c r="M115" s="2">
        <v>0</v>
      </c>
      <c r="N115" s="2">
        <v>0</v>
      </c>
      <c r="O115" s="2">
        <v>6.2126999999999999</v>
      </c>
      <c r="P115" s="2">
        <v>54.002699999999997</v>
      </c>
      <c r="Q115" s="2">
        <v>0</v>
      </c>
      <c r="R115">
        <v>3</v>
      </c>
    </row>
    <row r="116" spans="1:18" s="62" customFormat="1" x14ac:dyDescent="0.25">
      <c r="A116" t="s">
        <v>563</v>
      </c>
      <c r="B116" t="s">
        <v>584</v>
      </c>
      <c r="C116" t="s">
        <v>1</v>
      </c>
      <c r="D116" t="s">
        <v>0</v>
      </c>
      <c r="E116">
        <v>17434</v>
      </c>
      <c r="F116" t="s">
        <v>483</v>
      </c>
      <c r="G116" t="s">
        <v>484</v>
      </c>
      <c r="H116" s="2">
        <v>0</v>
      </c>
      <c r="I116" s="2">
        <v>0</v>
      </c>
      <c r="J116" s="2">
        <v>0</v>
      </c>
      <c r="K116" s="2">
        <v>63.19</v>
      </c>
      <c r="L116" s="2">
        <v>0</v>
      </c>
      <c r="M116" s="2">
        <v>0</v>
      </c>
      <c r="N116" s="2">
        <v>0</v>
      </c>
      <c r="O116" s="2">
        <v>8.2147000000000006</v>
      </c>
      <c r="P116" s="2">
        <v>71.404699999999991</v>
      </c>
      <c r="Q116" s="2">
        <v>0</v>
      </c>
      <c r="R116">
        <v>3</v>
      </c>
    </row>
    <row r="117" spans="1:18" s="62" customFormat="1" x14ac:dyDescent="0.25">
      <c r="A117" t="s">
        <v>563</v>
      </c>
      <c r="B117" t="s">
        <v>582</v>
      </c>
      <c r="C117" t="s">
        <v>1</v>
      </c>
      <c r="D117" t="s">
        <v>0</v>
      </c>
      <c r="E117">
        <v>282450</v>
      </c>
      <c r="F117" t="s">
        <v>510</v>
      </c>
      <c r="G117" t="s">
        <v>511</v>
      </c>
      <c r="H117" s="2">
        <v>0</v>
      </c>
      <c r="I117" s="2">
        <v>0</v>
      </c>
      <c r="J117" s="2">
        <v>0</v>
      </c>
      <c r="K117" s="2">
        <v>80.16</v>
      </c>
      <c r="L117" s="2">
        <v>0</v>
      </c>
      <c r="M117" s="2">
        <v>0</v>
      </c>
      <c r="N117" s="2">
        <v>0</v>
      </c>
      <c r="O117" s="2">
        <v>10.4208</v>
      </c>
      <c r="P117" s="2">
        <v>90.580799999999996</v>
      </c>
      <c r="Q117" s="2">
        <v>0</v>
      </c>
      <c r="R117">
        <v>3</v>
      </c>
    </row>
    <row r="118" spans="1:18" s="62" customFormat="1" x14ac:dyDescent="0.25">
      <c r="A118" t="s">
        <v>563</v>
      </c>
      <c r="B118" t="s">
        <v>582</v>
      </c>
      <c r="C118" t="s">
        <v>1</v>
      </c>
      <c r="D118" t="s">
        <v>0</v>
      </c>
      <c r="E118">
        <v>17372</v>
      </c>
      <c r="F118" t="s">
        <v>483</v>
      </c>
      <c r="G118" t="s">
        <v>484</v>
      </c>
      <c r="H118" s="2">
        <v>0</v>
      </c>
      <c r="I118" s="2">
        <v>0</v>
      </c>
      <c r="J118" s="2">
        <v>0</v>
      </c>
      <c r="K118" s="2">
        <v>39.6</v>
      </c>
      <c r="L118" s="2">
        <v>0</v>
      </c>
      <c r="M118" s="2">
        <v>0</v>
      </c>
      <c r="N118" s="2">
        <v>0</v>
      </c>
      <c r="O118" s="2">
        <v>5.1480000000000006</v>
      </c>
      <c r="P118" s="2">
        <v>44.748000000000005</v>
      </c>
      <c r="Q118" s="2">
        <v>0</v>
      </c>
      <c r="R118">
        <v>3</v>
      </c>
    </row>
    <row r="119" spans="1:18" s="62" customFormat="1" x14ac:dyDescent="0.25">
      <c r="A119" t="s">
        <v>563</v>
      </c>
      <c r="B119" t="s">
        <v>582</v>
      </c>
      <c r="C119" t="s">
        <v>1</v>
      </c>
      <c r="D119" t="s">
        <v>0</v>
      </c>
      <c r="E119">
        <v>757625</v>
      </c>
      <c r="F119" t="s">
        <v>197</v>
      </c>
      <c r="G119" t="s">
        <v>198</v>
      </c>
      <c r="H119" s="2">
        <v>0.94</v>
      </c>
      <c r="I119" s="2">
        <v>0</v>
      </c>
      <c r="J119" s="2">
        <v>0</v>
      </c>
      <c r="K119" s="2">
        <v>16.87</v>
      </c>
      <c r="L119" s="2">
        <v>0</v>
      </c>
      <c r="M119" s="2">
        <v>0</v>
      </c>
      <c r="N119" s="2">
        <v>0</v>
      </c>
      <c r="O119" s="2">
        <v>2.1931000000000003</v>
      </c>
      <c r="P119" s="2">
        <v>20.003100000000003</v>
      </c>
      <c r="Q119" s="2">
        <v>0</v>
      </c>
      <c r="R119">
        <v>3</v>
      </c>
    </row>
    <row r="120" spans="1:18" s="62" customFormat="1" x14ac:dyDescent="0.25">
      <c r="A120" t="s">
        <v>563</v>
      </c>
      <c r="B120" t="s">
        <v>581</v>
      </c>
      <c r="C120" t="s">
        <v>1</v>
      </c>
      <c r="D120" t="s">
        <v>0</v>
      </c>
      <c r="E120">
        <v>17354</v>
      </c>
      <c r="F120" t="s">
        <v>483</v>
      </c>
      <c r="G120" t="s">
        <v>484</v>
      </c>
      <c r="H120" s="2">
        <v>0</v>
      </c>
      <c r="I120" s="2">
        <v>0</v>
      </c>
      <c r="J120" s="2">
        <v>0</v>
      </c>
      <c r="K120" s="2">
        <v>80.09</v>
      </c>
      <c r="L120" s="2">
        <v>0</v>
      </c>
      <c r="M120" s="2">
        <v>0</v>
      </c>
      <c r="N120" s="2">
        <v>0</v>
      </c>
      <c r="O120" s="2">
        <v>10.411700000000002</v>
      </c>
      <c r="P120" s="2">
        <v>90.5017</v>
      </c>
      <c r="Q120" s="2">
        <v>0</v>
      </c>
      <c r="R120">
        <v>3</v>
      </c>
    </row>
    <row r="121" spans="1:18" s="62" customFormat="1" x14ac:dyDescent="0.25">
      <c r="A121" t="s">
        <v>563</v>
      </c>
      <c r="B121" t="s">
        <v>580</v>
      </c>
      <c r="C121" t="s">
        <v>1</v>
      </c>
      <c r="D121" t="s">
        <v>0</v>
      </c>
      <c r="E121">
        <v>89928</v>
      </c>
      <c r="F121" t="s">
        <v>510</v>
      </c>
      <c r="G121" t="s">
        <v>511</v>
      </c>
      <c r="H121" s="2">
        <v>0</v>
      </c>
      <c r="I121" s="2">
        <v>0</v>
      </c>
      <c r="J121" s="2">
        <v>0</v>
      </c>
      <c r="K121" s="2">
        <v>98.9</v>
      </c>
      <c r="L121" s="2">
        <v>0</v>
      </c>
      <c r="M121" s="2">
        <v>0</v>
      </c>
      <c r="N121" s="2">
        <v>0</v>
      </c>
      <c r="O121" s="2">
        <v>12.857000000000001</v>
      </c>
      <c r="P121" s="2">
        <v>111.75700000000001</v>
      </c>
      <c r="Q121" s="2">
        <v>0</v>
      </c>
      <c r="R121">
        <v>3</v>
      </c>
    </row>
    <row r="122" spans="1:18" s="62" customFormat="1" x14ac:dyDescent="0.25">
      <c r="A122" t="s">
        <v>563</v>
      </c>
      <c r="B122" t="s">
        <v>580</v>
      </c>
      <c r="C122" t="s">
        <v>1</v>
      </c>
      <c r="D122" t="s">
        <v>0</v>
      </c>
      <c r="E122">
        <v>1887</v>
      </c>
      <c r="F122" t="s">
        <v>514</v>
      </c>
      <c r="G122" t="s">
        <v>515</v>
      </c>
      <c r="H122" s="2">
        <v>0</v>
      </c>
      <c r="I122" s="2">
        <v>0</v>
      </c>
      <c r="J122" s="2">
        <v>0</v>
      </c>
      <c r="K122" s="2">
        <v>10.050000000000001</v>
      </c>
      <c r="L122" s="2">
        <v>0</v>
      </c>
      <c r="M122" s="2">
        <v>0</v>
      </c>
      <c r="N122" s="2">
        <v>0</v>
      </c>
      <c r="O122" s="2">
        <v>1.3065000000000002</v>
      </c>
      <c r="P122" s="2">
        <v>11.3565</v>
      </c>
      <c r="Q122" s="2">
        <v>0</v>
      </c>
      <c r="R122">
        <v>3</v>
      </c>
    </row>
    <row r="123" spans="1:18" s="62" customFormat="1" x14ac:dyDescent="0.25">
      <c r="A123" t="s">
        <v>563</v>
      </c>
      <c r="B123" t="s">
        <v>580</v>
      </c>
      <c r="C123" t="s">
        <v>1</v>
      </c>
      <c r="D123" t="s">
        <v>0</v>
      </c>
      <c r="E123">
        <v>17316</v>
      </c>
      <c r="F123" t="s">
        <v>483</v>
      </c>
      <c r="G123" t="s">
        <v>484</v>
      </c>
      <c r="H123" s="2">
        <v>0</v>
      </c>
      <c r="I123" s="2">
        <v>0</v>
      </c>
      <c r="J123" s="2">
        <v>0</v>
      </c>
      <c r="K123" s="2">
        <v>206.33</v>
      </c>
      <c r="L123" s="2">
        <v>0</v>
      </c>
      <c r="M123" s="2">
        <v>0</v>
      </c>
      <c r="N123" s="2">
        <v>0</v>
      </c>
      <c r="O123" s="2">
        <v>26.822900000000004</v>
      </c>
      <c r="P123" s="2">
        <v>233.15290000000002</v>
      </c>
      <c r="Q123" s="2">
        <v>0</v>
      </c>
      <c r="R123">
        <v>3</v>
      </c>
    </row>
    <row r="124" spans="1:18" s="62" customFormat="1" x14ac:dyDescent="0.25">
      <c r="A124" t="s">
        <v>563</v>
      </c>
      <c r="B124" t="s">
        <v>596</v>
      </c>
      <c r="C124" t="s">
        <v>1</v>
      </c>
      <c r="D124" t="s">
        <v>0</v>
      </c>
      <c r="E124">
        <v>4159</v>
      </c>
      <c r="F124" t="s">
        <v>597</v>
      </c>
      <c r="G124" t="s">
        <v>598</v>
      </c>
      <c r="H124" s="2">
        <v>0.91</v>
      </c>
      <c r="I124" s="2">
        <v>0</v>
      </c>
      <c r="J124" s="2">
        <v>0</v>
      </c>
      <c r="K124" s="2">
        <v>16.89</v>
      </c>
      <c r="L124" s="2">
        <v>0</v>
      </c>
      <c r="M124" s="2">
        <v>0</v>
      </c>
      <c r="N124" s="2">
        <v>0</v>
      </c>
      <c r="O124" s="2">
        <v>2.1957</v>
      </c>
      <c r="P124" s="2">
        <v>19.995699999999999</v>
      </c>
      <c r="Q124" s="2">
        <v>0</v>
      </c>
      <c r="R124">
        <v>3</v>
      </c>
    </row>
    <row r="125" spans="1:18" s="62" customFormat="1" x14ac:dyDescent="0.25">
      <c r="A125" t="s">
        <v>563</v>
      </c>
      <c r="B125" t="s">
        <v>578</v>
      </c>
      <c r="C125" t="s">
        <v>1</v>
      </c>
      <c r="D125" t="s">
        <v>0</v>
      </c>
      <c r="E125">
        <v>17293</v>
      </c>
      <c r="F125" t="s">
        <v>483</v>
      </c>
      <c r="G125" t="s">
        <v>484</v>
      </c>
      <c r="H125" s="2">
        <v>0</v>
      </c>
      <c r="I125" s="2">
        <v>0</v>
      </c>
      <c r="J125" s="2">
        <v>0</v>
      </c>
      <c r="K125" s="2">
        <v>12.39</v>
      </c>
      <c r="L125" s="2">
        <v>0</v>
      </c>
      <c r="M125" s="2">
        <v>0</v>
      </c>
      <c r="N125" s="2">
        <v>0</v>
      </c>
      <c r="O125" s="2">
        <v>1.6107</v>
      </c>
      <c r="P125" s="2">
        <v>14.0007</v>
      </c>
      <c r="Q125" s="2">
        <v>0</v>
      </c>
      <c r="R125">
        <v>3</v>
      </c>
    </row>
    <row r="126" spans="1:18" s="62" customFormat="1" x14ac:dyDescent="0.25">
      <c r="A126" t="s">
        <v>563</v>
      </c>
      <c r="B126" t="s">
        <v>595</v>
      </c>
      <c r="C126" t="s">
        <v>1</v>
      </c>
      <c r="D126" t="s">
        <v>0</v>
      </c>
      <c r="E126">
        <v>17258</v>
      </c>
      <c r="F126" t="s">
        <v>483</v>
      </c>
      <c r="G126" t="s">
        <v>484</v>
      </c>
      <c r="H126" s="2">
        <v>0</v>
      </c>
      <c r="I126" s="2">
        <v>0</v>
      </c>
      <c r="J126" s="2">
        <v>0</v>
      </c>
      <c r="K126" s="2">
        <v>81.86</v>
      </c>
      <c r="L126" s="2">
        <v>0</v>
      </c>
      <c r="M126" s="2">
        <v>0</v>
      </c>
      <c r="N126" s="2">
        <v>0</v>
      </c>
      <c r="O126" s="2">
        <v>10.6418</v>
      </c>
      <c r="P126" s="2">
        <v>92.501800000000003</v>
      </c>
      <c r="Q126" s="2">
        <v>0</v>
      </c>
      <c r="R126">
        <v>3</v>
      </c>
    </row>
    <row r="127" spans="1:18" s="62" customFormat="1" x14ac:dyDescent="0.25">
      <c r="A127" t="s">
        <v>563</v>
      </c>
      <c r="B127" t="s">
        <v>595</v>
      </c>
      <c r="C127" t="s">
        <v>1</v>
      </c>
      <c r="D127" t="s">
        <v>0</v>
      </c>
      <c r="E127">
        <v>281779</v>
      </c>
      <c r="F127" t="s">
        <v>510</v>
      </c>
      <c r="G127" t="s">
        <v>511</v>
      </c>
      <c r="H127" s="2">
        <v>0</v>
      </c>
      <c r="I127" s="2">
        <v>0</v>
      </c>
      <c r="J127" s="2">
        <v>0</v>
      </c>
      <c r="K127" s="2">
        <v>350.44</v>
      </c>
      <c r="L127" s="2">
        <v>0</v>
      </c>
      <c r="M127" s="2">
        <v>0</v>
      </c>
      <c r="N127" s="2">
        <v>0</v>
      </c>
      <c r="O127" s="2">
        <v>45.557200000000002</v>
      </c>
      <c r="P127" s="2">
        <v>395.99720000000002</v>
      </c>
      <c r="Q127" s="2">
        <v>0</v>
      </c>
      <c r="R127">
        <v>3</v>
      </c>
    </row>
    <row r="128" spans="1:18" s="62" customFormat="1" x14ac:dyDescent="0.25">
      <c r="A128" t="s">
        <v>563</v>
      </c>
      <c r="B128" t="s">
        <v>594</v>
      </c>
      <c r="C128" t="s">
        <v>1</v>
      </c>
      <c r="D128" t="s">
        <v>0</v>
      </c>
      <c r="E128">
        <v>17192</v>
      </c>
      <c r="F128" t="s">
        <v>483</v>
      </c>
      <c r="G128" t="s">
        <v>484</v>
      </c>
      <c r="H128" s="2">
        <v>0</v>
      </c>
      <c r="I128" s="2">
        <v>0</v>
      </c>
      <c r="J128" s="2">
        <v>0</v>
      </c>
      <c r="K128" s="2">
        <v>74.03</v>
      </c>
      <c r="L128" s="2">
        <v>0</v>
      </c>
      <c r="M128" s="2">
        <v>0</v>
      </c>
      <c r="N128" s="2">
        <v>0</v>
      </c>
      <c r="O128" s="2">
        <v>9.6239000000000008</v>
      </c>
      <c r="P128" s="2">
        <v>83.653900000000007</v>
      </c>
      <c r="Q128" s="2">
        <v>0</v>
      </c>
      <c r="R128">
        <v>3</v>
      </c>
    </row>
    <row r="129" spans="1:18" s="62" customFormat="1" x14ac:dyDescent="0.25">
      <c r="A129" t="s">
        <v>563</v>
      </c>
      <c r="B129" t="s">
        <v>574</v>
      </c>
      <c r="C129" t="s">
        <v>1</v>
      </c>
      <c r="D129" t="s">
        <v>0</v>
      </c>
      <c r="E129">
        <v>17165</v>
      </c>
      <c r="F129" t="s">
        <v>483</v>
      </c>
      <c r="G129" t="s">
        <v>484</v>
      </c>
      <c r="H129" s="2">
        <v>0</v>
      </c>
      <c r="I129" s="2">
        <v>0</v>
      </c>
      <c r="J129" s="2">
        <v>0</v>
      </c>
      <c r="K129" s="2">
        <v>28.85</v>
      </c>
      <c r="L129" s="2">
        <v>0</v>
      </c>
      <c r="M129" s="2">
        <v>0</v>
      </c>
      <c r="N129" s="2">
        <v>0</v>
      </c>
      <c r="O129" s="2">
        <v>3.7505000000000002</v>
      </c>
      <c r="P129" s="2">
        <v>32.600500000000004</v>
      </c>
      <c r="Q129" s="2">
        <v>0</v>
      </c>
      <c r="R129">
        <v>3</v>
      </c>
    </row>
    <row r="130" spans="1:18" s="62" customFormat="1" x14ac:dyDescent="0.25">
      <c r="A130" t="s">
        <v>563</v>
      </c>
      <c r="B130" t="s">
        <v>574</v>
      </c>
      <c r="C130" t="s">
        <v>1</v>
      </c>
      <c r="D130" t="s">
        <v>0</v>
      </c>
      <c r="E130">
        <v>17170</v>
      </c>
      <c r="F130" t="s">
        <v>483</v>
      </c>
      <c r="G130" t="s">
        <v>484</v>
      </c>
      <c r="H130" s="2">
        <v>0</v>
      </c>
      <c r="I130" s="2">
        <v>0</v>
      </c>
      <c r="J130" s="2">
        <v>0</v>
      </c>
      <c r="K130" s="2">
        <v>13.27</v>
      </c>
      <c r="L130" s="2">
        <v>0</v>
      </c>
      <c r="M130" s="2">
        <v>0</v>
      </c>
      <c r="N130" s="2">
        <v>0</v>
      </c>
      <c r="O130" s="2">
        <v>1.7251000000000001</v>
      </c>
      <c r="P130" s="2">
        <v>14.995099999999999</v>
      </c>
      <c r="Q130" s="2">
        <v>0</v>
      </c>
      <c r="R130">
        <v>3</v>
      </c>
    </row>
    <row r="131" spans="1:18" s="62" customFormat="1" x14ac:dyDescent="0.25">
      <c r="A131" t="s">
        <v>563</v>
      </c>
      <c r="B131" t="s">
        <v>593</v>
      </c>
      <c r="C131" t="s">
        <v>1</v>
      </c>
      <c r="D131" t="s">
        <v>0</v>
      </c>
      <c r="E131">
        <v>17141</v>
      </c>
      <c r="F131" t="s">
        <v>483</v>
      </c>
      <c r="G131" t="s">
        <v>484</v>
      </c>
      <c r="H131" s="2">
        <v>0</v>
      </c>
      <c r="I131" s="2">
        <v>0</v>
      </c>
      <c r="J131" s="2">
        <v>0</v>
      </c>
      <c r="K131" s="2">
        <v>59.73</v>
      </c>
      <c r="L131" s="2">
        <v>0</v>
      </c>
      <c r="M131" s="2">
        <v>0</v>
      </c>
      <c r="N131" s="2">
        <v>0</v>
      </c>
      <c r="O131" s="2">
        <v>7.7648999999999999</v>
      </c>
      <c r="P131" s="2">
        <v>67.494900000000001</v>
      </c>
      <c r="Q131" s="2">
        <v>0</v>
      </c>
      <c r="R131">
        <v>3</v>
      </c>
    </row>
    <row r="132" spans="1:18" s="62" customFormat="1" x14ac:dyDescent="0.25">
      <c r="A132" t="s">
        <v>563</v>
      </c>
      <c r="B132" t="s">
        <v>593</v>
      </c>
      <c r="C132" t="s">
        <v>1</v>
      </c>
      <c r="D132" t="s">
        <v>0</v>
      </c>
      <c r="E132">
        <v>17140</v>
      </c>
      <c r="F132" t="s">
        <v>483</v>
      </c>
      <c r="G132" t="s">
        <v>484</v>
      </c>
      <c r="H132" s="2">
        <v>0</v>
      </c>
      <c r="I132" s="2">
        <v>0</v>
      </c>
      <c r="J132" s="2">
        <v>0</v>
      </c>
      <c r="K132" s="2">
        <v>136.28</v>
      </c>
      <c r="L132" s="2">
        <v>0</v>
      </c>
      <c r="M132" s="2">
        <v>0</v>
      </c>
      <c r="N132" s="2">
        <v>0</v>
      </c>
      <c r="O132" s="2">
        <v>17.7164</v>
      </c>
      <c r="P132" s="2">
        <v>153.99639999999999</v>
      </c>
      <c r="Q132" s="2">
        <v>0</v>
      </c>
      <c r="R132">
        <v>3</v>
      </c>
    </row>
    <row r="133" spans="1:18" s="62" customFormat="1" x14ac:dyDescent="0.25">
      <c r="A133" t="s">
        <v>563</v>
      </c>
      <c r="B133" t="s">
        <v>571</v>
      </c>
      <c r="C133" t="s">
        <v>1</v>
      </c>
      <c r="D133" t="s">
        <v>0</v>
      </c>
      <c r="E133">
        <v>16944</v>
      </c>
      <c r="F133" t="s">
        <v>556</v>
      </c>
      <c r="G133" t="s">
        <v>557</v>
      </c>
      <c r="H133" s="2">
        <v>0</v>
      </c>
      <c r="I133" s="2">
        <v>0</v>
      </c>
      <c r="J133" s="2">
        <v>0</v>
      </c>
      <c r="K133" s="2">
        <v>228.23</v>
      </c>
      <c r="L133" s="2">
        <v>0</v>
      </c>
      <c r="M133" s="2">
        <v>0</v>
      </c>
      <c r="N133" s="2">
        <v>0</v>
      </c>
      <c r="O133" s="2">
        <v>29.669899999999998</v>
      </c>
      <c r="P133" s="2">
        <v>257.8999</v>
      </c>
      <c r="Q133" s="2">
        <v>0</v>
      </c>
      <c r="R133">
        <v>3</v>
      </c>
    </row>
    <row r="134" spans="1:18" s="62" customFormat="1" x14ac:dyDescent="0.25">
      <c r="A134" t="s">
        <v>563</v>
      </c>
      <c r="B134" t="s">
        <v>571</v>
      </c>
      <c r="C134" t="s">
        <v>1</v>
      </c>
      <c r="D134" t="s">
        <v>0</v>
      </c>
      <c r="E134">
        <v>17068</v>
      </c>
      <c r="F134" t="s">
        <v>483</v>
      </c>
      <c r="G134" t="s">
        <v>484</v>
      </c>
      <c r="H134" s="2">
        <v>0</v>
      </c>
      <c r="I134" s="2">
        <v>0</v>
      </c>
      <c r="J134" s="2">
        <v>0</v>
      </c>
      <c r="K134" s="2">
        <v>21.11</v>
      </c>
      <c r="L134" s="2">
        <v>0</v>
      </c>
      <c r="M134" s="2">
        <v>0</v>
      </c>
      <c r="N134" s="2">
        <v>0</v>
      </c>
      <c r="O134" s="2">
        <v>2.7443</v>
      </c>
      <c r="P134" s="2">
        <v>23.854299999999999</v>
      </c>
      <c r="Q134" s="2">
        <v>0</v>
      </c>
      <c r="R134">
        <v>3</v>
      </c>
    </row>
    <row r="135" spans="1:18" s="62" customFormat="1" ht="15.75" thickBot="1" x14ac:dyDescent="0.3">
      <c r="A135" t="s">
        <v>563</v>
      </c>
      <c r="B135" t="s">
        <v>592</v>
      </c>
      <c r="C135" t="s">
        <v>1</v>
      </c>
      <c r="D135" t="s">
        <v>0</v>
      </c>
      <c r="E135">
        <v>9203</v>
      </c>
      <c r="F135" t="s">
        <v>540</v>
      </c>
      <c r="G135" t="s">
        <v>541</v>
      </c>
      <c r="H135" s="2">
        <v>0</v>
      </c>
      <c r="I135" s="2">
        <v>0</v>
      </c>
      <c r="J135" s="2">
        <v>0</v>
      </c>
      <c r="K135" s="2">
        <v>24.54</v>
      </c>
      <c r="L135" s="2">
        <v>0</v>
      </c>
      <c r="M135" s="2">
        <v>0</v>
      </c>
      <c r="N135" s="2">
        <v>0</v>
      </c>
      <c r="O135" s="2">
        <v>3.1901999999999999</v>
      </c>
      <c r="P135" s="2">
        <v>27.7302</v>
      </c>
      <c r="Q135" s="2">
        <v>0</v>
      </c>
      <c r="R135">
        <v>3</v>
      </c>
    </row>
    <row r="136" spans="1:18" ht="15.75" thickBot="1" x14ac:dyDescent="0.3">
      <c r="A136" s="67" t="s">
        <v>47</v>
      </c>
      <c r="B136" s="68"/>
      <c r="C136" s="68"/>
      <c r="D136" s="68"/>
      <c r="E136" s="68"/>
      <c r="F136" s="68"/>
      <c r="G136" s="69"/>
      <c r="H136" s="3">
        <f>+SUBTOTAL(9,Tabla1[C. EXENTAS])</f>
        <v>14.64</v>
      </c>
      <c r="I136" s="3">
        <f>+SUBTOTAL(9,Tabla1[I. EXENTAS])</f>
        <v>0</v>
      </c>
      <c r="J136" s="3">
        <f>+SUBTOTAL(9,Tabla1[IMPOR EX])</f>
        <v>0</v>
      </c>
      <c r="K136" s="3">
        <f>+SUBTOTAL(9,Tabla1[C. GRAVADA])</f>
        <v>9430.9800000000014</v>
      </c>
      <c r="L136" s="3">
        <f>+SUBTOTAL(9,Tabla1[INTER GRAVA])</f>
        <v>0</v>
      </c>
      <c r="M136" s="3">
        <f>+SUBTOTAL(9,Tabla1[IMPOR BIENES])</f>
        <v>0</v>
      </c>
      <c r="N136" s="3">
        <f>+SUBTOTAL(9,Tabla1[IMPOR SERV])</f>
        <v>0</v>
      </c>
      <c r="O136" s="3">
        <f>+SUBTOTAL(9,Tabla1[IVA])</f>
        <v>1226.0274000000009</v>
      </c>
      <c r="P136" s="3">
        <f>+SUBTOTAL(9,Tabla1[TOTAL C.])</f>
        <v>10671.647399999998</v>
      </c>
    </row>
  </sheetData>
  <dataConsolidate/>
  <mergeCells count="1">
    <mergeCell ref="A136:G136"/>
  </mergeCells>
  <phoneticPr fontId="12" type="noConversion"/>
  <conditionalFormatting sqref="E1:E1048576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F20"/>
  <sheetViews>
    <sheetView showGridLines="0" zoomScale="120" zoomScaleNormal="120" zoomScaleSheetLayoutView="10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6" ht="90" customHeight="1" thickBot="1" x14ac:dyDescent="0.3"/>
    <row r="2" spans="2:6" x14ac:dyDescent="0.25">
      <c r="B2" s="5" t="s">
        <v>17</v>
      </c>
      <c r="D2" s="11" t="s">
        <v>710</v>
      </c>
    </row>
    <row r="3" spans="2:6" x14ac:dyDescent="0.25">
      <c r="B3" s="5" t="s">
        <v>2</v>
      </c>
      <c r="D3" s="12" t="s">
        <v>725</v>
      </c>
    </row>
    <row r="4" spans="2:6" hidden="1" x14ac:dyDescent="0.25">
      <c r="B4" s="5" t="s">
        <v>3</v>
      </c>
      <c r="D4" s="14" t="s">
        <v>1</v>
      </c>
    </row>
    <row r="5" spans="2:6" hidden="1" x14ac:dyDescent="0.25">
      <c r="B5" s="5" t="s">
        <v>4</v>
      </c>
      <c r="D5" s="14" t="s">
        <v>0</v>
      </c>
    </row>
    <row r="6" spans="2:6" hidden="1" x14ac:dyDescent="0.25">
      <c r="B6" s="6" t="s">
        <v>28</v>
      </c>
      <c r="D6" s="15" t="s">
        <v>585</v>
      </c>
    </row>
    <row r="7" spans="2:6" hidden="1" x14ac:dyDescent="0.25">
      <c r="B7" s="5" t="s">
        <v>27</v>
      </c>
      <c r="D7" s="15" t="s">
        <v>586</v>
      </c>
    </row>
    <row r="8" spans="2:6" x14ac:dyDescent="0.25">
      <c r="B8" s="5" t="s">
        <v>26</v>
      </c>
      <c r="D8" s="47"/>
    </row>
    <row r="9" spans="2:6" hidden="1" x14ac:dyDescent="0.25">
      <c r="B9" s="5" t="s">
        <v>25</v>
      </c>
      <c r="D9" s="16">
        <f>+D8</f>
        <v>0</v>
      </c>
    </row>
    <row r="10" spans="2:6" x14ac:dyDescent="0.25">
      <c r="B10" s="5" t="s">
        <v>24</v>
      </c>
      <c r="D10" s="17" t="s">
        <v>721</v>
      </c>
    </row>
    <row r="11" spans="2:6" x14ac:dyDescent="0.25">
      <c r="B11" s="6" t="s">
        <v>48</v>
      </c>
      <c r="D11" s="18" t="str">
        <f>IFERROR(VLOOKUP(D10,'base de clientes'!A2:B889,2,0),"")</f>
        <v>ALEXANDER LANDAVERDE GONZALES</v>
      </c>
    </row>
    <row r="12" spans="2:6" hidden="1" x14ac:dyDescent="0.25">
      <c r="B12" s="6" t="s">
        <v>50</v>
      </c>
      <c r="D12" s="19">
        <v>0</v>
      </c>
      <c r="F12" s="2"/>
    </row>
    <row r="13" spans="2:6" hidden="1" x14ac:dyDescent="0.25">
      <c r="B13" s="6" t="s">
        <v>49</v>
      </c>
      <c r="D13" s="8">
        <v>0</v>
      </c>
      <c r="F13" s="2"/>
    </row>
    <row r="14" spans="2:6" x14ac:dyDescent="0.25">
      <c r="B14" s="5" t="s">
        <v>23</v>
      </c>
      <c r="D14" s="9">
        <v>0</v>
      </c>
      <c r="F14" s="2"/>
    </row>
    <row r="15" spans="2:6" x14ac:dyDescent="0.25">
      <c r="B15" s="5" t="s">
        <v>22</v>
      </c>
      <c r="D15" s="19">
        <f>+D14*0.13</f>
        <v>0</v>
      </c>
      <c r="F15" s="2"/>
    </row>
    <row r="16" spans="2:6" x14ac:dyDescent="0.25">
      <c r="B16" s="5" t="s">
        <v>21</v>
      </c>
      <c r="D16" s="8">
        <v>0</v>
      </c>
      <c r="F16" s="2"/>
    </row>
    <row r="17" spans="2:6" x14ac:dyDescent="0.25">
      <c r="B17" s="5" t="s">
        <v>20</v>
      </c>
      <c r="D17" s="8">
        <v>0</v>
      </c>
      <c r="F17" s="2"/>
    </row>
    <row r="18" spans="2:6" ht="15" customHeight="1" x14ac:dyDescent="0.25">
      <c r="B18" s="5" t="s">
        <v>51</v>
      </c>
      <c r="D18" s="8">
        <f>+(D12+D13+D14+D15+D16+D17)</f>
        <v>0</v>
      </c>
      <c r="F18" s="2"/>
    </row>
    <row r="19" spans="2:6" ht="15" customHeight="1" x14ac:dyDescent="0.25">
      <c r="B19" s="5" t="s">
        <v>458</v>
      </c>
      <c r="D19" s="56"/>
      <c r="F19" s="2"/>
    </row>
    <row r="20" spans="2:6" ht="15.75" thickBot="1" x14ac:dyDescent="0.3">
      <c r="B20" s="5" t="s">
        <v>18</v>
      </c>
      <c r="D20" s="10" t="s">
        <v>1</v>
      </c>
      <c r="F20" s="2"/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29"/>
  <sheetViews>
    <sheetView topLeftCell="E1" workbookViewId="0">
      <selection activeCell="E7" sqref="E7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59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48</v>
      </c>
      <c r="O2" s="2" t="s">
        <v>50</v>
      </c>
      <c r="P2" s="2" t="s">
        <v>49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51</v>
      </c>
      <c r="V2" s="59" t="s">
        <v>458</v>
      </c>
      <c r="W2" t="s">
        <v>18</v>
      </c>
    </row>
    <row r="3" spans="5:23" x14ac:dyDescent="0.25">
      <c r="E3" t="s">
        <v>710</v>
      </c>
      <c r="F3" t="s">
        <v>725</v>
      </c>
      <c r="G3" t="s">
        <v>1</v>
      </c>
      <c r="H3" t="s">
        <v>0</v>
      </c>
      <c r="I3" t="s">
        <v>585</v>
      </c>
      <c r="J3" t="s">
        <v>586</v>
      </c>
      <c r="K3">
        <v>527</v>
      </c>
      <c r="L3">
        <v>527</v>
      </c>
      <c r="M3" t="s">
        <v>721</v>
      </c>
      <c r="N3" t="s">
        <v>722</v>
      </c>
      <c r="O3" s="2">
        <v>0</v>
      </c>
      <c r="P3" s="2">
        <v>0</v>
      </c>
      <c r="Q3" s="2">
        <v>18.53</v>
      </c>
      <c r="R3" s="2">
        <v>2.4089</v>
      </c>
      <c r="S3" s="2">
        <v>0</v>
      </c>
      <c r="T3" s="2">
        <v>0</v>
      </c>
      <c r="U3" s="2">
        <v>20.9389</v>
      </c>
      <c r="W3" t="s">
        <v>1</v>
      </c>
    </row>
    <row r="4" spans="5:23" x14ac:dyDescent="0.25">
      <c r="E4" t="s">
        <v>710</v>
      </c>
      <c r="F4" t="s">
        <v>725</v>
      </c>
      <c r="G4" t="s">
        <v>1</v>
      </c>
      <c r="H4" t="s">
        <v>0</v>
      </c>
      <c r="I4" t="s">
        <v>585</v>
      </c>
      <c r="J4" t="s">
        <v>586</v>
      </c>
      <c r="K4">
        <v>526</v>
      </c>
      <c r="L4">
        <v>526</v>
      </c>
      <c r="M4" t="s">
        <v>723</v>
      </c>
      <c r="N4" t="s">
        <v>724</v>
      </c>
      <c r="O4" s="2">
        <v>0</v>
      </c>
      <c r="P4" s="2">
        <v>0</v>
      </c>
      <c r="Q4" s="2">
        <v>26.05</v>
      </c>
      <c r="R4" s="2">
        <v>3.3865000000000003</v>
      </c>
      <c r="S4" s="2">
        <v>0</v>
      </c>
      <c r="T4" s="2">
        <v>0</v>
      </c>
      <c r="U4" s="2">
        <v>29.436500000000002</v>
      </c>
      <c r="W4" t="s">
        <v>1</v>
      </c>
    </row>
    <row r="5" spans="5:23" x14ac:dyDescent="0.25">
      <c r="E5" t="s">
        <v>710</v>
      </c>
      <c r="F5" t="s">
        <v>725</v>
      </c>
      <c r="G5" t="s">
        <v>1</v>
      </c>
      <c r="H5" t="s">
        <v>0</v>
      </c>
      <c r="I5" t="s">
        <v>585</v>
      </c>
      <c r="J5" t="s">
        <v>586</v>
      </c>
      <c r="K5">
        <v>525</v>
      </c>
      <c r="L5">
        <v>525</v>
      </c>
      <c r="M5" t="s">
        <v>623</v>
      </c>
      <c r="N5" t="s">
        <v>624</v>
      </c>
      <c r="O5" s="2">
        <v>0</v>
      </c>
      <c r="P5" s="2">
        <v>0</v>
      </c>
      <c r="Q5" s="2">
        <v>29.86</v>
      </c>
      <c r="R5" s="2">
        <v>3.8818000000000001</v>
      </c>
      <c r="S5" s="2">
        <v>0</v>
      </c>
      <c r="T5" s="2">
        <v>0</v>
      </c>
      <c r="U5" s="2">
        <v>33.741799999999998</v>
      </c>
      <c r="W5" t="s">
        <v>1</v>
      </c>
    </row>
    <row r="6" spans="5:23" x14ac:dyDescent="0.25">
      <c r="E6" t="s">
        <v>710</v>
      </c>
      <c r="F6" t="s">
        <v>720</v>
      </c>
      <c r="G6" t="s">
        <v>1</v>
      </c>
      <c r="H6" t="s">
        <v>0</v>
      </c>
      <c r="I6" t="s">
        <v>585</v>
      </c>
      <c r="J6" t="s">
        <v>586</v>
      </c>
      <c r="K6">
        <v>523</v>
      </c>
      <c r="L6">
        <v>523</v>
      </c>
      <c r="M6" t="s">
        <v>721</v>
      </c>
      <c r="N6" t="s">
        <v>722</v>
      </c>
      <c r="O6" s="2">
        <v>0</v>
      </c>
      <c r="P6" s="2">
        <v>0</v>
      </c>
      <c r="Q6" s="2">
        <v>35.880000000000003</v>
      </c>
      <c r="R6" s="2">
        <v>4.6644000000000005</v>
      </c>
      <c r="S6" s="2">
        <v>0</v>
      </c>
      <c r="T6" s="2">
        <v>0</v>
      </c>
      <c r="U6" s="2">
        <v>40.544400000000003</v>
      </c>
      <c r="W6" t="s">
        <v>1</v>
      </c>
    </row>
    <row r="7" spans="5:23" x14ac:dyDescent="0.25">
      <c r="E7" t="s">
        <v>710</v>
      </c>
      <c r="F7" t="s">
        <v>720</v>
      </c>
      <c r="G7" t="s">
        <v>1</v>
      </c>
      <c r="H7" t="s">
        <v>0</v>
      </c>
      <c r="I7" t="s">
        <v>585</v>
      </c>
      <c r="J7" t="s">
        <v>586</v>
      </c>
      <c r="K7">
        <v>522</v>
      </c>
      <c r="L7">
        <v>522</v>
      </c>
      <c r="M7" t="s">
        <v>623</v>
      </c>
      <c r="N7" t="s">
        <v>624</v>
      </c>
      <c r="O7" s="2">
        <v>0</v>
      </c>
      <c r="P7" s="2">
        <v>0</v>
      </c>
      <c r="Q7" s="2">
        <v>389.02</v>
      </c>
      <c r="R7" s="2">
        <v>50.572600000000001</v>
      </c>
      <c r="S7" s="2">
        <v>0</v>
      </c>
      <c r="T7" s="2">
        <v>0</v>
      </c>
      <c r="U7" s="2">
        <v>439.5926</v>
      </c>
      <c r="W7" t="s">
        <v>1</v>
      </c>
    </row>
    <row r="8" spans="5:23" x14ac:dyDescent="0.25">
      <c r="E8" t="s">
        <v>689</v>
      </c>
      <c r="F8" t="s">
        <v>690</v>
      </c>
      <c r="G8" t="s">
        <v>1</v>
      </c>
      <c r="H8" t="s">
        <v>0</v>
      </c>
      <c r="I8" t="s">
        <v>585</v>
      </c>
      <c r="J8" t="s">
        <v>586</v>
      </c>
      <c r="K8">
        <v>521</v>
      </c>
      <c r="L8">
        <v>521</v>
      </c>
      <c r="M8" t="s">
        <v>681</v>
      </c>
      <c r="N8" t="s">
        <v>682</v>
      </c>
      <c r="O8" s="2">
        <v>0</v>
      </c>
      <c r="P8" s="2">
        <v>0</v>
      </c>
      <c r="Q8" s="2">
        <v>30.97</v>
      </c>
      <c r="R8" s="2">
        <v>4.0260999999999996</v>
      </c>
      <c r="S8" s="2">
        <v>0</v>
      </c>
      <c r="T8" s="2">
        <v>0</v>
      </c>
      <c r="U8" s="2">
        <v>34.996099999999998</v>
      </c>
      <c r="W8" t="s">
        <v>1</v>
      </c>
    </row>
    <row r="9" spans="5:23" x14ac:dyDescent="0.25">
      <c r="E9" t="s">
        <v>689</v>
      </c>
      <c r="F9" t="s">
        <v>690</v>
      </c>
      <c r="G9" t="s">
        <v>1</v>
      </c>
      <c r="H9" t="s">
        <v>0</v>
      </c>
      <c r="I9" t="s">
        <v>585</v>
      </c>
      <c r="J9" t="s">
        <v>586</v>
      </c>
      <c r="K9">
        <v>520</v>
      </c>
      <c r="L9">
        <v>520</v>
      </c>
      <c r="M9" t="s">
        <v>681</v>
      </c>
      <c r="N9" t="s">
        <v>682</v>
      </c>
      <c r="O9" s="2">
        <v>0</v>
      </c>
      <c r="P9" s="2">
        <v>0</v>
      </c>
      <c r="Q9" s="2">
        <v>32.47</v>
      </c>
      <c r="R9" s="2">
        <v>4.2210999999999999</v>
      </c>
      <c r="S9" s="2">
        <v>0</v>
      </c>
      <c r="T9" s="2">
        <v>0</v>
      </c>
      <c r="U9" s="2">
        <v>36.691099999999999</v>
      </c>
      <c r="W9" t="s">
        <v>1</v>
      </c>
    </row>
    <row r="10" spans="5:23" x14ac:dyDescent="0.25">
      <c r="E10" t="s">
        <v>689</v>
      </c>
      <c r="F10" t="s">
        <v>690</v>
      </c>
      <c r="G10" t="s">
        <v>1</v>
      </c>
      <c r="H10" t="s">
        <v>0</v>
      </c>
      <c r="I10" t="s">
        <v>585</v>
      </c>
      <c r="J10" t="s">
        <v>586</v>
      </c>
      <c r="K10">
        <v>519</v>
      </c>
      <c r="L10">
        <v>519</v>
      </c>
      <c r="M10" t="s">
        <v>681</v>
      </c>
      <c r="N10" t="s">
        <v>682</v>
      </c>
      <c r="O10" s="2">
        <v>0</v>
      </c>
      <c r="P10" s="2">
        <v>0</v>
      </c>
      <c r="Q10" s="2">
        <v>14.95</v>
      </c>
      <c r="R10" s="2">
        <v>1.9435</v>
      </c>
      <c r="S10" s="2">
        <v>0</v>
      </c>
      <c r="T10" s="2">
        <v>0</v>
      </c>
      <c r="U10" s="2">
        <v>16.8935</v>
      </c>
      <c r="W10" t="s">
        <v>1</v>
      </c>
    </row>
    <row r="11" spans="5:23" x14ac:dyDescent="0.25">
      <c r="E11" t="s">
        <v>689</v>
      </c>
      <c r="F11" t="s">
        <v>690</v>
      </c>
      <c r="G11" t="s">
        <v>1</v>
      </c>
      <c r="H11" t="s">
        <v>0</v>
      </c>
      <c r="I11" t="s">
        <v>585</v>
      </c>
      <c r="J11" t="s">
        <v>586</v>
      </c>
      <c r="K11">
        <v>518</v>
      </c>
      <c r="L11">
        <v>518</v>
      </c>
      <c r="M11" t="s">
        <v>681</v>
      </c>
      <c r="N11" t="s">
        <v>682</v>
      </c>
      <c r="O11" s="2">
        <v>0</v>
      </c>
      <c r="P11" s="2">
        <v>0</v>
      </c>
      <c r="Q11" s="2">
        <v>45.13</v>
      </c>
      <c r="R11" s="2">
        <v>5.8669000000000002</v>
      </c>
      <c r="S11" s="2">
        <v>0</v>
      </c>
      <c r="T11" s="2">
        <v>0</v>
      </c>
      <c r="U11" s="2">
        <v>50.996900000000004</v>
      </c>
      <c r="W11" t="s">
        <v>1</v>
      </c>
    </row>
    <row r="12" spans="5:23" x14ac:dyDescent="0.25">
      <c r="E12" t="s">
        <v>689</v>
      </c>
      <c r="F12" t="s">
        <v>690</v>
      </c>
      <c r="G12" t="s">
        <v>1</v>
      </c>
      <c r="H12" t="s">
        <v>0</v>
      </c>
      <c r="I12" t="s">
        <v>585</v>
      </c>
      <c r="J12" t="s">
        <v>586</v>
      </c>
      <c r="K12">
        <v>517</v>
      </c>
      <c r="L12">
        <v>517</v>
      </c>
      <c r="M12" t="s">
        <v>681</v>
      </c>
      <c r="N12" t="s">
        <v>682</v>
      </c>
      <c r="O12" s="2">
        <v>0</v>
      </c>
      <c r="P12" s="2">
        <v>0</v>
      </c>
      <c r="Q12" s="2">
        <v>13.23</v>
      </c>
      <c r="R12" s="2">
        <v>1.7199000000000002</v>
      </c>
      <c r="S12" s="2">
        <v>0</v>
      </c>
      <c r="T12" s="2">
        <v>0</v>
      </c>
      <c r="U12" s="2">
        <v>14.949900000000001</v>
      </c>
      <c r="W12" t="s">
        <v>1</v>
      </c>
    </row>
    <row r="13" spans="5:23" x14ac:dyDescent="0.25">
      <c r="E13" t="s">
        <v>689</v>
      </c>
      <c r="F13" t="s">
        <v>690</v>
      </c>
      <c r="G13" t="s">
        <v>1</v>
      </c>
      <c r="H13" t="s">
        <v>0</v>
      </c>
      <c r="I13" t="s">
        <v>585</v>
      </c>
      <c r="J13" t="s">
        <v>586</v>
      </c>
      <c r="K13">
        <v>516</v>
      </c>
      <c r="L13">
        <v>516</v>
      </c>
      <c r="M13" t="s">
        <v>681</v>
      </c>
      <c r="N13" t="s">
        <v>682</v>
      </c>
      <c r="O13" s="2">
        <v>0</v>
      </c>
      <c r="P13" s="2">
        <v>0</v>
      </c>
      <c r="Q13" s="2">
        <v>27.43</v>
      </c>
      <c r="R13" s="2">
        <v>3.5659000000000001</v>
      </c>
      <c r="S13" s="2">
        <v>0</v>
      </c>
      <c r="T13" s="2">
        <v>0</v>
      </c>
      <c r="U13" s="2">
        <v>30.995899999999999</v>
      </c>
      <c r="W13" t="s">
        <v>1</v>
      </c>
    </row>
    <row r="14" spans="5:23" x14ac:dyDescent="0.25">
      <c r="E14" t="s">
        <v>689</v>
      </c>
      <c r="F14" t="s">
        <v>690</v>
      </c>
      <c r="G14" t="s">
        <v>1</v>
      </c>
      <c r="H14" t="s">
        <v>0</v>
      </c>
      <c r="I14" t="s">
        <v>585</v>
      </c>
      <c r="J14" t="s">
        <v>586</v>
      </c>
      <c r="K14">
        <v>515</v>
      </c>
      <c r="L14">
        <v>515</v>
      </c>
      <c r="M14" t="s">
        <v>57</v>
      </c>
      <c r="N14" t="s">
        <v>58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W14" t="s">
        <v>1</v>
      </c>
    </row>
    <row r="15" spans="5:23" x14ac:dyDescent="0.25">
      <c r="E15" t="s">
        <v>654</v>
      </c>
      <c r="F15" t="s">
        <v>667</v>
      </c>
      <c r="G15" t="s">
        <v>1</v>
      </c>
      <c r="H15" t="s">
        <v>0</v>
      </c>
      <c r="I15" t="s">
        <v>585</v>
      </c>
      <c r="J15" t="s">
        <v>586</v>
      </c>
      <c r="K15">
        <v>514</v>
      </c>
      <c r="L15">
        <v>514</v>
      </c>
      <c r="M15" t="s">
        <v>623</v>
      </c>
      <c r="N15" t="s">
        <v>624</v>
      </c>
      <c r="O15" s="2">
        <v>0</v>
      </c>
      <c r="P15" s="2">
        <v>0</v>
      </c>
      <c r="Q15" s="2">
        <v>66.81</v>
      </c>
      <c r="R15" s="2">
        <v>8.6852999999999998</v>
      </c>
      <c r="S15" s="2">
        <v>0</v>
      </c>
      <c r="T15" s="2">
        <v>0</v>
      </c>
      <c r="U15" s="2">
        <v>75.4953</v>
      </c>
      <c r="W15" t="s">
        <v>1</v>
      </c>
    </row>
    <row r="16" spans="5:23" x14ac:dyDescent="0.25">
      <c r="E16" t="s">
        <v>654</v>
      </c>
      <c r="F16" t="s">
        <v>667</v>
      </c>
      <c r="G16" t="s">
        <v>1</v>
      </c>
      <c r="H16" t="s">
        <v>0</v>
      </c>
      <c r="I16" t="s">
        <v>585</v>
      </c>
      <c r="J16" t="s">
        <v>586</v>
      </c>
      <c r="K16">
        <v>513</v>
      </c>
      <c r="L16">
        <v>513</v>
      </c>
      <c r="M16" t="s">
        <v>623</v>
      </c>
      <c r="N16" t="s">
        <v>624</v>
      </c>
      <c r="O16" s="2">
        <v>0</v>
      </c>
      <c r="P16" s="2">
        <v>0</v>
      </c>
      <c r="Q16" s="2">
        <v>57.1</v>
      </c>
      <c r="R16" s="2">
        <v>7.423</v>
      </c>
      <c r="S16" s="2">
        <v>0</v>
      </c>
      <c r="T16" s="2">
        <v>0</v>
      </c>
      <c r="U16" s="2">
        <v>64.522999999999996</v>
      </c>
      <c r="W16" t="s">
        <v>1</v>
      </c>
    </row>
    <row r="17" spans="5:23" x14ac:dyDescent="0.25">
      <c r="E17" t="s">
        <v>654</v>
      </c>
      <c r="F17" t="s">
        <v>667</v>
      </c>
      <c r="G17" t="s">
        <v>1</v>
      </c>
      <c r="H17" t="s">
        <v>0</v>
      </c>
      <c r="I17" t="s">
        <v>585</v>
      </c>
      <c r="J17" t="s">
        <v>586</v>
      </c>
      <c r="K17">
        <v>512</v>
      </c>
      <c r="L17">
        <v>512</v>
      </c>
      <c r="M17" t="s">
        <v>679</v>
      </c>
      <c r="N17" t="s">
        <v>680</v>
      </c>
      <c r="O17" s="2">
        <v>0</v>
      </c>
      <c r="P17" s="2">
        <v>0</v>
      </c>
      <c r="Q17" s="2">
        <v>57.48</v>
      </c>
      <c r="R17" s="2">
        <v>7.4723999999999995</v>
      </c>
      <c r="S17" s="2">
        <v>0</v>
      </c>
      <c r="T17" s="2">
        <v>0</v>
      </c>
      <c r="U17" s="2">
        <v>64.952399999999997</v>
      </c>
      <c r="W17" t="s">
        <v>1</v>
      </c>
    </row>
    <row r="18" spans="5:23" x14ac:dyDescent="0.25">
      <c r="E18" t="s">
        <v>654</v>
      </c>
      <c r="F18" t="s">
        <v>667</v>
      </c>
      <c r="G18" t="s">
        <v>1</v>
      </c>
      <c r="H18" t="s">
        <v>0</v>
      </c>
      <c r="I18" t="s">
        <v>585</v>
      </c>
      <c r="J18" t="s">
        <v>586</v>
      </c>
      <c r="K18">
        <v>511</v>
      </c>
      <c r="L18">
        <v>511</v>
      </c>
      <c r="M18" t="s">
        <v>681</v>
      </c>
      <c r="N18" t="s">
        <v>682</v>
      </c>
      <c r="O18" s="2">
        <v>0</v>
      </c>
      <c r="P18" s="2">
        <v>0</v>
      </c>
      <c r="Q18" s="2">
        <v>401.2</v>
      </c>
      <c r="R18" s="2">
        <v>52.155999999999999</v>
      </c>
      <c r="S18" s="2">
        <v>0</v>
      </c>
      <c r="T18" s="2">
        <v>0</v>
      </c>
      <c r="U18" s="2">
        <v>453.35599999999999</v>
      </c>
      <c r="W18" t="s">
        <v>1</v>
      </c>
    </row>
    <row r="19" spans="5:23" x14ac:dyDescent="0.25">
      <c r="E19" t="s">
        <v>654</v>
      </c>
      <c r="F19" t="s">
        <v>667</v>
      </c>
      <c r="G19" t="s">
        <v>1</v>
      </c>
      <c r="H19" t="s">
        <v>0</v>
      </c>
      <c r="I19" t="s">
        <v>585</v>
      </c>
      <c r="J19" t="s">
        <v>586</v>
      </c>
      <c r="K19">
        <v>510</v>
      </c>
      <c r="L19">
        <v>510</v>
      </c>
      <c r="M19" t="s">
        <v>57</v>
      </c>
      <c r="N19" t="s">
        <v>58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W19" t="s">
        <v>1</v>
      </c>
    </row>
    <row r="20" spans="5:23" x14ac:dyDescent="0.25">
      <c r="E20" t="s">
        <v>654</v>
      </c>
      <c r="F20" t="s">
        <v>667</v>
      </c>
      <c r="G20" t="s">
        <v>1</v>
      </c>
      <c r="H20" t="s">
        <v>0</v>
      </c>
      <c r="I20" t="s">
        <v>585</v>
      </c>
      <c r="J20" t="s">
        <v>586</v>
      </c>
      <c r="K20">
        <v>509</v>
      </c>
      <c r="L20">
        <v>509</v>
      </c>
      <c r="M20" t="s">
        <v>679</v>
      </c>
      <c r="N20" t="s">
        <v>680</v>
      </c>
      <c r="O20" s="2">
        <v>0</v>
      </c>
      <c r="P20" s="2">
        <v>0</v>
      </c>
      <c r="Q20" s="2">
        <v>59.47</v>
      </c>
      <c r="R20" s="2">
        <v>7.7311000000000005</v>
      </c>
      <c r="S20" s="2">
        <v>0</v>
      </c>
      <c r="T20" s="2">
        <v>0</v>
      </c>
      <c r="U20" s="2">
        <v>67.201099999999997</v>
      </c>
      <c r="W20" t="s">
        <v>1</v>
      </c>
    </row>
    <row r="21" spans="5:23" x14ac:dyDescent="0.25">
      <c r="E21" t="s">
        <v>654</v>
      </c>
      <c r="F21" t="s">
        <v>683</v>
      </c>
      <c r="G21" t="s">
        <v>1</v>
      </c>
      <c r="H21" t="s">
        <v>0</v>
      </c>
      <c r="I21" t="s">
        <v>585</v>
      </c>
      <c r="J21" t="s">
        <v>586</v>
      </c>
      <c r="K21">
        <v>508</v>
      </c>
      <c r="L21">
        <v>508</v>
      </c>
      <c r="M21" t="s">
        <v>621</v>
      </c>
      <c r="N21" t="s">
        <v>622</v>
      </c>
      <c r="O21" s="2">
        <v>0</v>
      </c>
      <c r="P21" s="2">
        <v>0</v>
      </c>
      <c r="Q21" s="2">
        <v>20.22</v>
      </c>
      <c r="R21" s="2">
        <v>2.6286</v>
      </c>
      <c r="S21" s="2">
        <v>0</v>
      </c>
      <c r="T21" s="2">
        <v>0</v>
      </c>
      <c r="U21" s="2">
        <v>22.848599999999998</v>
      </c>
      <c r="W21" t="s">
        <v>1</v>
      </c>
    </row>
    <row r="22" spans="5:23" x14ac:dyDescent="0.25">
      <c r="E22" t="s">
        <v>631</v>
      </c>
      <c r="F22" t="s">
        <v>635</v>
      </c>
      <c r="G22" t="s">
        <v>1</v>
      </c>
      <c r="H22" t="s">
        <v>0</v>
      </c>
      <c r="I22" t="s">
        <v>585</v>
      </c>
      <c r="J22" t="s">
        <v>586</v>
      </c>
      <c r="K22">
        <v>506</v>
      </c>
      <c r="L22">
        <v>506</v>
      </c>
      <c r="M22" t="s">
        <v>625</v>
      </c>
      <c r="N22" t="s">
        <v>626</v>
      </c>
      <c r="O22" s="2">
        <v>0</v>
      </c>
      <c r="P22" s="2">
        <v>0</v>
      </c>
      <c r="Q22" s="2">
        <v>95.35</v>
      </c>
      <c r="R22" s="2">
        <v>12.3955</v>
      </c>
      <c r="S22" s="2">
        <v>0</v>
      </c>
      <c r="T22" s="2">
        <v>0</v>
      </c>
      <c r="U22" s="2">
        <v>107.74549999999999</v>
      </c>
      <c r="W22" t="s">
        <v>1</v>
      </c>
    </row>
    <row r="23" spans="5:23" x14ac:dyDescent="0.25">
      <c r="E23" t="s">
        <v>631</v>
      </c>
      <c r="F23" t="s">
        <v>633</v>
      </c>
      <c r="G23" t="s">
        <v>1</v>
      </c>
      <c r="H23" t="s">
        <v>0</v>
      </c>
      <c r="I23" t="s">
        <v>585</v>
      </c>
      <c r="J23" t="s">
        <v>586</v>
      </c>
      <c r="K23">
        <v>505</v>
      </c>
      <c r="L23">
        <v>505</v>
      </c>
      <c r="M23" t="s">
        <v>625</v>
      </c>
      <c r="N23" t="s">
        <v>626</v>
      </c>
      <c r="O23" s="2">
        <v>0</v>
      </c>
      <c r="P23" s="2">
        <v>0</v>
      </c>
      <c r="Q23" s="2">
        <v>56.64</v>
      </c>
      <c r="R23" s="2">
        <v>7.3632</v>
      </c>
      <c r="S23" s="2">
        <v>0</v>
      </c>
      <c r="T23" s="2">
        <v>0</v>
      </c>
      <c r="U23" s="2">
        <v>64.003200000000007</v>
      </c>
      <c r="W23" t="s">
        <v>1</v>
      </c>
    </row>
    <row r="24" spans="5:23" x14ac:dyDescent="0.25">
      <c r="E24" t="s">
        <v>600</v>
      </c>
      <c r="F24" t="s">
        <v>620</v>
      </c>
      <c r="G24" t="s">
        <v>1</v>
      </c>
      <c r="H24" t="s">
        <v>0</v>
      </c>
      <c r="I24" t="s">
        <v>585</v>
      </c>
      <c r="J24" t="s">
        <v>586</v>
      </c>
      <c r="K24">
        <v>504</v>
      </c>
      <c r="L24">
        <v>504</v>
      </c>
      <c r="M24" t="s">
        <v>625</v>
      </c>
      <c r="N24" t="s">
        <v>626</v>
      </c>
      <c r="O24" s="2">
        <v>0</v>
      </c>
      <c r="P24" s="2">
        <v>0</v>
      </c>
      <c r="Q24" s="2">
        <v>88.8</v>
      </c>
      <c r="R24" s="2">
        <v>11.544</v>
      </c>
      <c r="S24" s="2">
        <v>0</v>
      </c>
      <c r="T24" s="2">
        <v>0</v>
      </c>
      <c r="U24" s="2">
        <v>100.34399999999999</v>
      </c>
      <c r="V24" s="2">
        <v>0</v>
      </c>
      <c r="W24" s="2" t="s">
        <v>1</v>
      </c>
    </row>
    <row r="25" spans="5:23" x14ac:dyDescent="0.25">
      <c r="E25" t="s">
        <v>600</v>
      </c>
      <c r="F25" t="s">
        <v>618</v>
      </c>
      <c r="G25" t="s">
        <v>1</v>
      </c>
      <c r="H25" t="s">
        <v>0</v>
      </c>
      <c r="I25" t="s">
        <v>585</v>
      </c>
      <c r="J25" t="s">
        <v>586</v>
      </c>
      <c r="K25">
        <v>503</v>
      </c>
      <c r="L25">
        <v>503</v>
      </c>
      <c r="M25" t="s">
        <v>623</v>
      </c>
      <c r="N25" t="s">
        <v>624</v>
      </c>
      <c r="O25" s="2">
        <v>0</v>
      </c>
      <c r="P25" s="2">
        <v>0</v>
      </c>
      <c r="Q25" s="2">
        <v>95.04</v>
      </c>
      <c r="R25" s="2">
        <v>12.355200000000002</v>
      </c>
      <c r="S25" s="2">
        <v>0</v>
      </c>
      <c r="T25" s="2">
        <v>0</v>
      </c>
      <c r="U25" s="2">
        <v>107.3952</v>
      </c>
      <c r="V25" s="2">
        <v>0</v>
      </c>
      <c r="W25" s="2" t="s">
        <v>1</v>
      </c>
    </row>
    <row r="26" spans="5:23" x14ac:dyDescent="0.25">
      <c r="E26" t="s">
        <v>600</v>
      </c>
      <c r="F26" t="s">
        <v>615</v>
      </c>
      <c r="G26" t="s">
        <v>1</v>
      </c>
      <c r="H26" t="s">
        <v>0</v>
      </c>
      <c r="I26" t="s">
        <v>585</v>
      </c>
      <c r="J26" t="s">
        <v>586</v>
      </c>
      <c r="K26">
        <v>502</v>
      </c>
      <c r="L26">
        <v>502</v>
      </c>
      <c r="M26" t="s">
        <v>621</v>
      </c>
      <c r="N26" t="s">
        <v>622</v>
      </c>
      <c r="O26" s="2">
        <v>0</v>
      </c>
      <c r="P26" s="2">
        <v>0</v>
      </c>
      <c r="Q26" s="2">
        <v>2.21</v>
      </c>
      <c r="R26" s="2">
        <v>0.2873</v>
      </c>
      <c r="S26" s="2">
        <v>0</v>
      </c>
      <c r="T26" s="2">
        <v>0</v>
      </c>
      <c r="U26" s="2">
        <v>2.4973000000000001</v>
      </c>
      <c r="V26" s="2">
        <v>0</v>
      </c>
      <c r="W26" s="2" t="s">
        <v>1</v>
      </c>
    </row>
    <row r="27" spans="5:23" x14ac:dyDescent="0.25">
      <c r="E27" t="s">
        <v>563</v>
      </c>
      <c r="F27" s="61" t="s">
        <v>591</v>
      </c>
      <c r="G27" t="s">
        <v>1</v>
      </c>
      <c r="H27" t="s">
        <v>0</v>
      </c>
      <c r="I27" t="s">
        <v>585</v>
      </c>
      <c r="J27" t="s">
        <v>586</v>
      </c>
      <c r="K27">
        <v>501</v>
      </c>
      <c r="L27">
        <v>501</v>
      </c>
      <c r="M27" t="s">
        <v>587</v>
      </c>
      <c r="N27" t="s">
        <v>588</v>
      </c>
      <c r="O27" s="2">
        <v>0</v>
      </c>
      <c r="P27" s="2">
        <v>0</v>
      </c>
      <c r="Q27" s="2">
        <v>8.36</v>
      </c>
      <c r="R27" s="2">
        <v>1.0868</v>
      </c>
      <c r="S27" s="2">
        <v>0</v>
      </c>
      <c r="T27" s="2">
        <v>0</v>
      </c>
      <c r="U27" s="2">
        <v>9.4467999999999996</v>
      </c>
      <c r="V27" s="2">
        <v>0</v>
      </c>
      <c r="W27" s="2" t="s">
        <v>1</v>
      </c>
    </row>
    <row r="28" spans="5:23" x14ac:dyDescent="0.25">
      <c r="E28" t="s">
        <v>563</v>
      </c>
      <c r="F28" t="s">
        <v>582</v>
      </c>
      <c r="G28" t="s">
        <v>1</v>
      </c>
      <c r="H28" t="s">
        <v>0</v>
      </c>
      <c r="I28" t="s">
        <v>585</v>
      </c>
      <c r="J28" t="s">
        <v>586</v>
      </c>
      <c r="K28">
        <v>551</v>
      </c>
      <c r="L28">
        <v>551</v>
      </c>
      <c r="M28" t="s">
        <v>589</v>
      </c>
      <c r="N28" t="s">
        <v>590</v>
      </c>
      <c r="O28" s="2">
        <v>0</v>
      </c>
      <c r="P28" s="2">
        <v>0</v>
      </c>
      <c r="Q28" s="2">
        <v>17.239999999999998</v>
      </c>
      <c r="R28" s="2">
        <v>2.2412000000000001</v>
      </c>
      <c r="S28" s="2">
        <v>0</v>
      </c>
      <c r="T28" s="2">
        <v>0</v>
      </c>
      <c r="U28" s="2">
        <v>19.481199999999998</v>
      </c>
      <c r="V28" s="2">
        <v>0</v>
      </c>
      <c r="W28" s="2" t="s">
        <v>1</v>
      </c>
    </row>
    <row r="29" spans="5:23" x14ac:dyDescent="0.25">
      <c r="E29" t="s">
        <v>462</v>
      </c>
      <c r="O29"/>
      <c r="P29"/>
      <c r="Q29" s="60">
        <f>SUBTOTAL(109,Tabla2[V. GRAVADA])</f>
        <v>1689.4399999999998</v>
      </c>
      <c r="R29" s="60">
        <f>SUBTOTAL(109,Tabla2[D.FISCAL])</f>
        <v>219.62720000000002</v>
      </c>
      <c r="S29" s="60"/>
      <c r="T29" s="60">
        <f>SUBTOTAL(109,Tabla2[V CTA DE 3])</f>
        <v>0</v>
      </c>
      <c r="U29" s="60">
        <f>SUBTOTAL(109,Tabla2[V CTA DE 3])</f>
        <v>0</v>
      </c>
      <c r="V29" s="6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120" zoomScaleNormal="120" workbookViewId="0">
      <selection activeCell="D2" sqref="D2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1" t="s">
        <v>654</v>
      </c>
    </row>
    <row r="3" spans="2:4" x14ac:dyDescent="0.25">
      <c r="B3" s="5" t="s">
        <v>2</v>
      </c>
      <c r="D3" s="12" t="s">
        <v>655</v>
      </c>
    </row>
    <row r="4" spans="2:4" hidden="1" x14ac:dyDescent="0.25">
      <c r="B4" s="5" t="s">
        <v>3</v>
      </c>
      <c r="D4" s="14" t="s">
        <v>1</v>
      </c>
    </row>
    <row r="5" spans="2:4" hidden="1" x14ac:dyDescent="0.25">
      <c r="B5" s="23" t="s">
        <v>4</v>
      </c>
      <c r="D5" s="14" t="s">
        <v>54</v>
      </c>
    </row>
    <row r="6" spans="2:4" hidden="1" x14ac:dyDescent="0.25">
      <c r="B6" s="6" t="s">
        <v>45</v>
      </c>
      <c r="D6" s="15" t="s">
        <v>564</v>
      </c>
    </row>
    <row r="7" spans="2:4" hidden="1" x14ac:dyDescent="0.25">
      <c r="B7" s="6" t="s">
        <v>44</v>
      </c>
      <c r="D7" s="15" t="s">
        <v>565</v>
      </c>
    </row>
    <row r="8" spans="2:4" x14ac:dyDescent="0.25">
      <c r="B8" s="6" t="s">
        <v>43</v>
      </c>
      <c r="D8" s="47"/>
    </row>
    <row r="9" spans="2:4" hidden="1" x14ac:dyDescent="0.25">
      <c r="B9" s="5" t="s">
        <v>42</v>
      </c>
      <c r="D9" s="16">
        <f>+D8</f>
        <v>0</v>
      </c>
    </row>
    <row r="10" spans="2:4" hidden="1" x14ac:dyDescent="0.25">
      <c r="B10" s="5" t="s">
        <v>43</v>
      </c>
      <c r="D10" s="25">
        <f>+D9</f>
        <v>0</v>
      </c>
    </row>
    <row r="11" spans="2:4" hidden="1" x14ac:dyDescent="0.25">
      <c r="B11" s="5" t="s">
        <v>42</v>
      </c>
      <c r="D11" s="20">
        <f>+D10</f>
        <v>0</v>
      </c>
    </row>
    <row r="12" spans="2:4" hidden="1" x14ac:dyDescent="0.25">
      <c r="B12" s="5" t="s">
        <v>41</v>
      </c>
      <c r="D12" s="20">
        <v>0</v>
      </c>
    </row>
    <row r="13" spans="2:4" hidden="1" x14ac:dyDescent="0.25">
      <c r="B13" s="5" t="s">
        <v>40</v>
      </c>
      <c r="D13" s="8">
        <v>0</v>
      </c>
    </row>
    <row r="14" spans="2:4" hidden="1" x14ac:dyDescent="0.25">
      <c r="B14" s="5" t="s">
        <v>39</v>
      </c>
      <c r="D14" s="19">
        <v>0</v>
      </c>
    </row>
    <row r="15" spans="2:4" hidden="1" x14ac:dyDescent="0.25">
      <c r="B15" s="24" t="s">
        <v>38</v>
      </c>
      <c r="D15" s="19">
        <v>0</v>
      </c>
    </row>
    <row r="16" spans="2:4" x14ac:dyDescent="0.25">
      <c r="B16" s="24" t="s">
        <v>37</v>
      </c>
      <c r="D16" s="13">
        <v>0</v>
      </c>
    </row>
    <row r="17" spans="2:4" x14ac:dyDescent="0.25">
      <c r="B17" s="24" t="s">
        <v>36</v>
      </c>
      <c r="D17" s="26">
        <v>0</v>
      </c>
    </row>
    <row r="18" spans="2:4" x14ac:dyDescent="0.25">
      <c r="B18" s="24" t="s">
        <v>35</v>
      </c>
      <c r="D18" s="8">
        <v>0</v>
      </c>
    </row>
    <row r="19" spans="2:4" x14ac:dyDescent="0.25">
      <c r="B19" s="24" t="s">
        <v>34</v>
      </c>
      <c r="D19" s="8">
        <v>0</v>
      </c>
    </row>
    <row r="20" spans="2:4" x14ac:dyDescent="0.25">
      <c r="B20" s="24" t="s">
        <v>33</v>
      </c>
      <c r="D20" s="8">
        <v>0</v>
      </c>
    </row>
    <row r="21" spans="2:4" x14ac:dyDescent="0.25">
      <c r="B21" s="24" t="s">
        <v>32</v>
      </c>
      <c r="D21" s="8">
        <v>0</v>
      </c>
    </row>
    <row r="22" spans="2:4" x14ac:dyDescent="0.25">
      <c r="B22" s="24" t="s">
        <v>19</v>
      </c>
      <c r="D22" s="21">
        <f>SUM(D13:D21)</f>
        <v>0</v>
      </c>
    </row>
    <row r="23" spans="2:4" ht="15.75" thickBot="1" x14ac:dyDescent="0.3">
      <c r="B23" s="24" t="s">
        <v>18</v>
      </c>
      <c r="D23" s="22" t="s">
        <v>31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12"/>
  <sheetViews>
    <sheetView topLeftCell="A2" workbookViewId="0">
      <selection activeCell="A3" sqref="A3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52</v>
      </c>
      <c r="J2" t="s">
        <v>53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631</v>
      </c>
      <c r="B3" t="s">
        <v>642</v>
      </c>
      <c r="C3" t="s">
        <v>1</v>
      </c>
      <c r="D3" t="s">
        <v>54</v>
      </c>
      <c r="E3" t="s">
        <v>564</v>
      </c>
      <c r="F3" t="s">
        <v>565</v>
      </c>
      <c r="G3">
        <v>713</v>
      </c>
      <c r="H3">
        <v>713</v>
      </c>
      <c r="I3">
        <v>713</v>
      </c>
      <c r="J3">
        <v>713</v>
      </c>
      <c r="L3" s="2">
        <v>0</v>
      </c>
      <c r="M3" s="2">
        <v>0</v>
      </c>
      <c r="N3" s="2">
        <v>0</v>
      </c>
      <c r="O3" s="2">
        <v>189.75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189.75</v>
      </c>
      <c r="V3" t="s">
        <v>31</v>
      </c>
    </row>
    <row r="4" spans="1:22" x14ac:dyDescent="0.25">
      <c r="A4" t="s">
        <v>631</v>
      </c>
      <c r="B4" t="s">
        <v>641</v>
      </c>
      <c r="C4" t="s">
        <v>1</v>
      </c>
      <c r="D4" t="s">
        <v>54</v>
      </c>
      <c r="E4" t="s">
        <v>564</v>
      </c>
      <c r="F4" t="s">
        <v>565</v>
      </c>
      <c r="G4">
        <v>712</v>
      </c>
      <c r="H4">
        <v>712</v>
      </c>
      <c r="I4">
        <v>712</v>
      </c>
      <c r="J4">
        <v>712</v>
      </c>
      <c r="L4" s="2">
        <v>0</v>
      </c>
      <c r="M4" s="2">
        <v>0</v>
      </c>
      <c r="N4" s="2">
        <v>0</v>
      </c>
      <c r="O4" s="2">
        <v>57.25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57.25</v>
      </c>
      <c r="V4" t="s">
        <v>31</v>
      </c>
    </row>
    <row r="5" spans="1:22" x14ac:dyDescent="0.25">
      <c r="A5" t="s">
        <v>631</v>
      </c>
      <c r="B5" t="s">
        <v>640</v>
      </c>
      <c r="C5" t="s">
        <v>1</v>
      </c>
      <c r="D5" t="s">
        <v>54</v>
      </c>
      <c r="E5" t="s">
        <v>564</v>
      </c>
      <c r="F5" t="s">
        <v>565</v>
      </c>
      <c r="G5">
        <v>711</v>
      </c>
      <c r="H5">
        <v>711</v>
      </c>
      <c r="I5">
        <v>711</v>
      </c>
      <c r="J5">
        <v>711</v>
      </c>
      <c r="L5" s="2">
        <v>0</v>
      </c>
      <c r="M5" s="2">
        <v>0</v>
      </c>
      <c r="N5" s="2">
        <v>0</v>
      </c>
      <c r="O5" s="2">
        <v>195.8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195.8</v>
      </c>
      <c r="V5" t="s">
        <v>31</v>
      </c>
    </row>
    <row r="6" spans="1:22" x14ac:dyDescent="0.25">
      <c r="A6" t="s">
        <v>631</v>
      </c>
      <c r="B6" t="s">
        <v>639</v>
      </c>
      <c r="C6" t="s">
        <v>1</v>
      </c>
      <c r="D6" t="s">
        <v>54</v>
      </c>
      <c r="E6" t="s">
        <v>564</v>
      </c>
      <c r="F6" t="s">
        <v>565</v>
      </c>
      <c r="G6">
        <v>710</v>
      </c>
      <c r="H6">
        <v>710</v>
      </c>
      <c r="I6">
        <v>710</v>
      </c>
      <c r="J6">
        <v>710</v>
      </c>
      <c r="L6" s="2">
        <v>0</v>
      </c>
      <c r="M6" s="2">
        <v>0</v>
      </c>
      <c r="N6" s="2">
        <v>0</v>
      </c>
      <c r="O6" s="2">
        <v>140.6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140.6</v>
      </c>
      <c r="V6" t="s">
        <v>31</v>
      </c>
    </row>
    <row r="7" spans="1:22" x14ac:dyDescent="0.25">
      <c r="A7" t="s">
        <v>631</v>
      </c>
      <c r="B7" t="s">
        <v>639</v>
      </c>
      <c r="C7" t="s">
        <v>1</v>
      </c>
      <c r="D7" t="s">
        <v>54</v>
      </c>
      <c r="E7" t="s">
        <v>564</v>
      </c>
      <c r="F7" t="s">
        <v>565</v>
      </c>
      <c r="G7">
        <v>709</v>
      </c>
      <c r="H7">
        <v>709</v>
      </c>
      <c r="I7">
        <v>709</v>
      </c>
      <c r="J7">
        <v>709</v>
      </c>
      <c r="L7" s="2">
        <v>0</v>
      </c>
      <c r="M7" s="2">
        <v>0</v>
      </c>
      <c r="N7" s="2">
        <v>0</v>
      </c>
      <c r="O7" s="2">
        <v>297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297</v>
      </c>
      <c r="V7" t="s">
        <v>31</v>
      </c>
    </row>
    <row r="8" spans="1:22" x14ac:dyDescent="0.25">
      <c r="A8" t="s">
        <v>631</v>
      </c>
      <c r="B8" t="s">
        <v>638</v>
      </c>
      <c r="C8" t="s">
        <v>1</v>
      </c>
      <c r="D8" t="s">
        <v>54</v>
      </c>
      <c r="E8" t="s">
        <v>564</v>
      </c>
      <c r="F8" t="s">
        <v>565</v>
      </c>
      <c r="G8">
        <v>708</v>
      </c>
      <c r="H8">
        <v>708</v>
      </c>
      <c r="I8">
        <v>708</v>
      </c>
      <c r="J8">
        <v>708</v>
      </c>
      <c r="L8" s="2">
        <v>0</v>
      </c>
      <c r="M8" s="2">
        <v>0</v>
      </c>
      <c r="N8" s="2">
        <v>0</v>
      </c>
      <c r="O8" s="2">
        <v>49.5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49.5</v>
      </c>
      <c r="V8" t="s">
        <v>31</v>
      </c>
    </row>
    <row r="9" spans="1:22" x14ac:dyDescent="0.25">
      <c r="A9" t="s">
        <v>631</v>
      </c>
      <c r="B9" t="s">
        <v>637</v>
      </c>
      <c r="C9" t="s">
        <v>1</v>
      </c>
      <c r="D9" t="s">
        <v>54</v>
      </c>
      <c r="E9" t="s">
        <v>564</v>
      </c>
      <c r="F9" t="s">
        <v>565</v>
      </c>
      <c r="G9">
        <v>707</v>
      </c>
      <c r="H9">
        <v>707</v>
      </c>
      <c r="I9">
        <v>707</v>
      </c>
      <c r="J9">
        <v>707</v>
      </c>
      <c r="L9" s="2">
        <v>0</v>
      </c>
      <c r="M9" s="2">
        <v>0</v>
      </c>
      <c r="N9" s="2">
        <v>0</v>
      </c>
      <c r="O9" s="2">
        <v>203.8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203.8</v>
      </c>
      <c r="V9" t="s">
        <v>31</v>
      </c>
    </row>
    <row r="10" spans="1:22" x14ac:dyDescent="0.25">
      <c r="A10" t="s">
        <v>631</v>
      </c>
      <c r="B10" t="s">
        <v>636</v>
      </c>
      <c r="C10" t="s">
        <v>1</v>
      </c>
      <c r="D10" t="s">
        <v>54</v>
      </c>
      <c r="E10" t="s">
        <v>564</v>
      </c>
      <c r="F10" t="s">
        <v>565</v>
      </c>
      <c r="G10">
        <v>706</v>
      </c>
      <c r="H10">
        <v>706</v>
      </c>
      <c r="I10">
        <v>706</v>
      </c>
      <c r="J10">
        <v>706</v>
      </c>
      <c r="L10" s="2">
        <v>0</v>
      </c>
      <c r="M10" s="2">
        <v>0</v>
      </c>
      <c r="N10" s="2">
        <v>0</v>
      </c>
      <c r="O10" s="2">
        <v>278.8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278.8</v>
      </c>
      <c r="V10" t="s">
        <v>31</v>
      </c>
    </row>
    <row r="11" spans="1:22" x14ac:dyDescent="0.25">
      <c r="A11" t="s">
        <v>631</v>
      </c>
      <c r="B11" t="s">
        <v>635</v>
      </c>
      <c r="C11" t="s">
        <v>1</v>
      </c>
      <c r="D11" t="s">
        <v>54</v>
      </c>
      <c r="E11" t="s">
        <v>564</v>
      </c>
      <c r="F11" t="s">
        <v>565</v>
      </c>
      <c r="G11">
        <v>705</v>
      </c>
      <c r="H11">
        <v>705</v>
      </c>
      <c r="I11">
        <v>705</v>
      </c>
      <c r="J11">
        <v>705</v>
      </c>
      <c r="L11" s="2">
        <v>0</v>
      </c>
      <c r="M11" s="2">
        <v>0</v>
      </c>
      <c r="N11" s="2">
        <v>0</v>
      </c>
      <c r="O11" s="2">
        <v>57.65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57.65</v>
      </c>
      <c r="V11" t="s">
        <v>31</v>
      </c>
    </row>
    <row r="12" spans="1:22" x14ac:dyDescent="0.25">
      <c r="A12" t="s">
        <v>631</v>
      </c>
      <c r="B12" t="s">
        <v>634</v>
      </c>
      <c r="C12" t="s">
        <v>1</v>
      </c>
      <c r="D12" t="s">
        <v>54</v>
      </c>
      <c r="E12" t="s">
        <v>564</v>
      </c>
      <c r="F12" t="s">
        <v>565</v>
      </c>
      <c r="G12">
        <v>704</v>
      </c>
      <c r="H12">
        <v>704</v>
      </c>
      <c r="I12">
        <v>704</v>
      </c>
      <c r="J12">
        <v>704</v>
      </c>
      <c r="L12" s="2">
        <v>0</v>
      </c>
      <c r="M12" s="2">
        <v>0</v>
      </c>
      <c r="N12" s="2">
        <v>0</v>
      </c>
      <c r="O12" s="2">
        <v>66.3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66.3</v>
      </c>
      <c r="V12" t="s">
        <v>31</v>
      </c>
    </row>
    <row r="13" spans="1:22" x14ac:dyDescent="0.25">
      <c r="A13" t="s">
        <v>631</v>
      </c>
      <c r="B13" t="s">
        <v>633</v>
      </c>
      <c r="C13" t="s">
        <v>1</v>
      </c>
      <c r="D13" t="s">
        <v>54</v>
      </c>
      <c r="E13" t="s">
        <v>564</v>
      </c>
      <c r="F13" t="s">
        <v>565</v>
      </c>
      <c r="G13">
        <v>703</v>
      </c>
      <c r="H13">
        <v>703</v>
      </c>
      <c r="I13">
        <v>703</v>
      </c>
      <c r="J13">
        <v>703</v>
      </c>
      <c r="L13" s="2">
        <v>0</v>
      </c>
      <c r="M13" s="2">
        <v>0</v>
      </c>
      <c r="N13" s="2">
        <v>0</v>
      </c>
      <c r="O13" s="2">
        <v>210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210</v>
      </c>
      <c r="V13" t="s">
        <v>31</v>
      </c>
    </row>
    <row r="14" spans="1:22" x14ac:dyDescent="0.25">
      <c r="A14" t="s">
        <v>631</v>
      </c>
      <c r="B14" t="s">
        <v>632</v>
      </c>
      <c r="C14" t="s">
        <v>1</v>
      </c>
      <c r="D14" t="s">
        <v>54</v>
      </c>
      <c r="E14" t="s">
        <v>564</v>
      </c>
      <c r="F14" t="s">
        <v>565</v>
      </c>
      <c r="G14">
        <v>702</v>
      </c>
      <c r="H14">
        <v>702</v>
      </c>
      <c r="I14">
        <v>702</v>
      </c>
      <c r="J14">
        <v>702</v>
      </c>
      <c r="L14" s="2">
        <v>0</v>
      </c>
      <c r="M14" s="2">
        <v>0</v>
      </c>
      <c r="N14" s="2">
        <v>0</v>
      </c>
      <c r="O14" s="2">
        <v>27.75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27.75</v>
      </c>
      <c r="V14" t="s">
        <v>31</v>
      </c>
    </row>
    <row r="15" spans="1:22" x14ac:dyDescent="0.25">
      <c r="A15" t="s">
        <v>600</v>
      </c>
      <c r="B15" t="s">
        <v>620</v>
      </c>
      <c r="C15" t="s">
        <v>1</v>
      </c>
      <c r="D15" t="s">
        <v>54</v>
      </c>
      <c r="E15" t="s">
        <v>564</v>
      </c>
      <c r="F15" t="s">
        <v>565</v>
      </c>
      <c r="G15">
        <v>849</v>
      </c>
      <c r="H15">
        <v>849</v>
      </c>
      <c r="I15">
        <v>849</v>
      </c>
      <c r="J15">
        <v>849</v>
      </c>
      <c r="L15" s="2">
        <v>0</v>
      </c>
      <c r="M15" s="2">
        <v>0</v>
      </c>
      <c r="N15" s="2">
        <v>0</v>
      </c>
      <c r="O15" s="2">
        <v>52.5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52.5</v>
      </c>
      <c r="V15" t="s">
        <v>31</v>
      </c>
    </row>
    <row r="16" spans="1:22" x14ac:dyDescent="0.25">
      <c r="A16" t="s">
        <v>600</v>
      </c>
      <c r="B16" t="s">
        <v>619</v>
      </c>
      <c r="C16" t="s">
        <v>1</v>
      </c>
      <c r="D16" t="s">
        <v>54</v>
      </c>
      <c r="E16" t="s">
        <v>564</v>
      </c>
      <c r="F16" t="s">
        <v>565</v>
      </c>
      <c r="G16">
        <v>848</v>
      </c>
      <c r="H16">
        <v>848</v>
      </c>
      <c r="I16">
        <v>848</v>
      </c>
      <c r="J16">
        <v>848</v>
      </c>
      <c r="L16" s="2">
        <v>0</v>
      </c>
      <c r="M16" s="2">
        <v>0</v>
      </c>
      <c r="N16" s="2">
        <v>0</v>
      </c>
      <c r="O16" s="2">
        <v>63.5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63.5</v>
      </c>
      <c r="V16" t="s">
        <v>31</v>
      </c>
    </row>
    <row r="17" spans="1:22" x14ac:dyDescent="0.25">
      <c r="A17" t="s">
        <v>600</v>
      </c>
      <c r="B17" t="s">
        <v>618</v>
      </c>
      <c r="C17" t="s">
        <v>1</v>
      </c>
      <c r="D17" t="s">
        <v>54</v>
      </c>
      <c r="E17" t="s">
        <v>564</v>
      </c>
      <c r="F17" t="s">
        <v>565</v>
      </c>
      <c r="G17">
        <v>847</v>
      </c>
      <c r="H17">
        <v>847</v>
      </c>
      <c r="I17">
        <v>847</v>
      </c>
      <c r="J17">
        <v>847</v>
      </c>
      <c r="L17" s="2">
        <v>0</v>
      </c>
      <c r="M17" s="2">
        <v>0</v>
      </c>
      <c r="N17" s="2">
        <v>0</v>
      </c>
      <c r="O17" s="2">
        <v>66.8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66.8</v>
      </c>
      <c r="V17" t="s">
        <v>31</v>
      </c>
    </row>
    <row r="18" spans="1:22" x14ac:dyDescent="0.25">
      <c r="A18" t="s">
        <v>600</v>
      </c>
      <c r="B18" t="s">
        <v>617</v>
      </c>
      <c r="C18" t="s">
        <v>1</v>
      </c>
      <c r="D18" t="s">
        <v>54</v>
      </c>
      <c r="E18" t="s">
        <v>564</v>
      </c>
      <c r="F18" t="s">
        <v>565</v>
      </c>
      <c r="G18">
        <v>846</v>
      </c>
      <c r="H18">
        <v>846</v>
      </c>
      <c r="I18">
        <v>846</v>
      </c>
      <c r="J18">
        <v>846</v>
      </c>
      <c r="L18" s="2">
        <v>0</v>
      </c>
      <c r="M18" s="2">
        <v>0</v>
      </c>
      <c r="N18" s="2">
        <v>0</v>
      </c>
      <c r="O18" s="2">
        <v>65.599999999999994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65.599999999999994</v>
      </c>
      <c r="V18" t="s">
        <v>31</v>
      </c>
    </row>
    <row r="19" spans="1:22" x14ac:dyDescent="0.25">
      <c r="A19" t="s">
        <v>600</v>
      </c>
      <c r="B19" t="s">
        <v>616</v>
      </c>
      <c r="C19" t="s">
        <v>1</v>
      </c>
      <c r="D19" t="s">
        <v>54</v>
      </c>
      <c r="E19" t="s">
        <v>564</v>
      </c>
      <c r="F19" t="s">
        <v>565</v>
      </c>
      <c r="G19">
        <v>845</v>
      </c>
      <c r="H19">
        <v>845</v>
      </c>
      <c r="I19">
        <v>845</v>
      </c>
      <c r="J19">
        <v>845</v>
      </c>
      <c r="L19" s="2">
        <v>0</v>
      </c>
      <c r="M19" s="2">
        <v>0</v>
      </c>
      <c r="N19" s="2">
        <v>0</v>
      </c>
      <c r="O19" s="2">
        <v>45.3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45.3</v>
      </c>
      <c r="V19" t="s">
        <v>31</v>
      </c>
    </row>
    <row r="20" spans="1:22" x14ac:dyDescent="0.25">
      <c r="A20" t="s">
        <v>600</v>
      </c>
      <c r="B20" t="s">
        <v>615</v>
      </c>
      <c r="C20" t="s">
        <v>1</v>
      </c>
      <c r="D20" t="s">
        <v>54</v>
      </c>
      <c r="E20" t="s">
        <v>564</v>
      </c>
      <c r="F20" t="s">
        <v>565</v>
      </c>
      <c r="G20">
        <v>844</v>
      </c>
      <c r="H20">
        <v>844</v>
      </c>
      <c r="I20">
        <v>844</v>
      </c>
      <c r="J20">
        <v>844</v>
      </c>
      <c r="L20" s="2">
        <v>0</v>
      </c>
      <c r="M20" s="2">
        <v>0</v>
      </c>
      <c r="N20" s="2">
        <v>0</v>
      </c>
      <c r="O20" s="2">
        <v>39.25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39.25</v>
      </c>
      <c r="V20" t="s">
        <v>31</v>
      </c>
    </row>
    <row r="21" spans="1:22" x14ac:dyDescent="0.25">
      <c r="A21" t="s">
        <v>600</v>
      </c>
      <c r="B21" t="s">
        <v>614</v>
      </c>
      <c r="C21" t="s">
        <v>1</v>
      </c>
      <c r="D21" t="s">
        <v>54</v>
      </c>
      <c r="E21" t="s">
        <v>564</v>
      </c>
      <c r="F21" t="s">
        <v>565</v>
      </c>
      <c r="G21">
        <v>843</v>
      </c>
      <c r="H21">
        <v>843</v>
      </c>
      <c r="I21">
        <v>843</v>
      </c>
      <c r="J21">
        <v>843</v>
      </c>
      <c r="L21" s="2">
        <v>0</v>
      </c>
      <c r="M21" s="2">
        <v>0</v>
      </c>
      <c r="N21" s="2">
        <v>0</v>
      </c>
      <c r="O21" s="2">
        <v>50.25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50.25</v>
      </c>
      <c r="V21" t="s">
        <v>31</v>
      </c>
    </row>
    <row r="22" spans="1:22" x14ac:dyDescent="0.25">
      <c r="A22" t="s">
        <v>600</v>
      </c>
      <c r="B22" t="s">
        <v>613</v>
      </c>
      <c r="C22" t="s">
        <v>1</v>
      </c>
      <c r="D22" t="s">
        <v>54</v>
      </c>
      <c r="E22" t="s">
        <v>564</v>
      </c>
      <c r="F22" t="s">
        <v>565</v>
      </c>
      <c r="G22">
        <v>842</v>
      </c>
      <c r="H22">
        <v>842</v>
      </c>
      <c r="I22">
        <v>842</v>
      </c>
      <c r="J22">
        <v>842</v>
      </c>
      <c r="L22" s="2">
        <v>0</v>
      </c>
      <c r="M22" s="2">
        <v>0</v>
      </c>
      <c r="N22" s="2">
        <v>0</v>
      </c>
      <c r="O22" s="2">
        <v>42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42</v>
      </c>
      <c r="V22" t="s">
        <v>31</v>
      </c>
    </row>
    <row r="23" spans="1:22" x14ac:dyDescent="0.25">
      <c r="A23" t="s">
        <v>600</v>
      </c>
      <c r="B23" t="s">
        <v>612</v>
      </c>
      <c r="C23" t="s">
        <v>1</v>
      </c>
      <c r="D23" t="s">
        <v>54</v>
      </c>
      <c r="E23" t="s">
        <v>564</v>
      </c>
      <c r="F23" t="s">
        <v>565</v>
      </c>
      <c r="G23">
        <v>841</v>
      </c>
      <c r="H23">
        <v>841</v>
      </c>
      <c r="I23">
        <v>841</v>
      </c>
      <c r="J23">
        <v>841</v>
      </c>
      <c r="L23" s="2">
        <v>0</v>
      </c>
      <c r="M23" s="2">
        <v>0</v>
      </c>
      <c r="N23" s="2">
        <v>0</v>
      </c>
      <c r="O23" s="2">
        <v>46.05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46.05</v>
      </c>
      <c r="V23" t="s">
        <v>31</v>
      </c>
    </row>
    <row r="24" spans="1:22" x14ac:dyDescent="0.25">
      <c r="A24" t="s">
        <v>600</v>
      </c>
      <c r="B24" t="s">
        <v>611</v>
      </c>
      <c r="C24" t="s">
        <v>1</v>
      </c>
      <c r="D24" t="s">
        <v>54</v>
      </c>
      <c r="E24" t="s">
        <v>564</v>
      </c>
      <c r="F24" t="s">
        <v>565</v>
      </c>
      <c r="G24">
        <v>840</v>
      </c>
      <c r="H24">
        <v>840</v>
      </c>
      <c r="I24">
        <v>840</v>
      </c>
      <c r="J24">
        <v>840</v>
      </c>
      <c r="L24" s="2">
        <v>0</v>
      </c>
      <c r="M24" s="2">
        <v>0</v>
      </c>
      <c r="N24" s="2">
        <v>0</v>
      </c>
      <c r="O24" s="2">
        <v>49.45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49.45</v>
      </c>
      <c r="V24" t="s">
        <v>31</v>
      </c>
    </row>
    <row r="25" spans="1:22" x14ac:dyDescent="0.25">
      <c r="A25" t="s">
        <v>600</v>
      </c>
      <c r="B25" s="61" t="s">
        <v>610</v>
      </c>
      <c r="C25" t="s">
        <v>1</v>
      </c>
      <c r="D25" t="s">
        <v>54</v>
      </c>
      <c r="E25" t="s">
        <v>564</v>
      </c>
      <c r="F25" t="s">
        <v>565</v>
      </c>
      <c r="G25">
        <v>839</v>
      </c>
      <c r="H25">
        <v>839</v>
      </c>
      <c r="I25">
        <v>839</v>
      </c>
      <c r="J25">
        <v>839</v>
      </c>
      <c r="L25" s="2">
        <v>0</v>
      </c>
      <c r="M25" s="2">
        <v>0</v>
      </c>
      <c r="N25" s="2">
        <v>0</v>
      </c>
      <c r="O25" s="2">
        <v>43.7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43.7</v>
      </c>
      <c r="V25" t="s">
        <v>31</v>
      </c>
    </row>
    <row r="26" spans="1:22" x14ac:dyDescent="0.25">
      <c r="A26" t="s">
        <v>600</v>
      </c>
      <c r="B26" t="s">
        <v>609</v>
      </c>
      <c r="C26" t="s">
        <v>1</v>
      </c>
      <c r="D26" t="s">
        <v>54</v>
      </c>
      <c r="E26" t="s">
        <v>564</v>
      </c>
      <c r="F26" t="s">
        <v>565</v>
      </c>
      <c r="G26">
        <v>838</v>
      </c>
      <c r="H26">
        <v>838</v>
      </c>
      <c r="I26">
        <v>838</v>
      </c>
      <c r="J26">
        <v>838</v>
      </c>
      <c r="L26" s="2">
        <v>0</v>
      </c>
      <c r="M26" s="2">
        <v>0</v>
      </c>
      <c r="N26" s="2">
        <v>0</v>
      </c>
      <c r="O26" s="2">
        <v>55.1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55.1</v>
      </c>
      <c r="V26" t="s">
        <v>31</v>
      </c>
    </row>
    <row r="27" spans="1:22" x14ac:dyDescent="0.25">
      <c r="A27" t="s">
        <v>600</v>
      </c>
      <c r="B27" t="s">
        <v>608</v>
      </c>
      <c r="C27" t="s">
        <v>1</v>
      </c>
      <c r="D27" t="s">
        <v>54</v>
      </c>
      <c r="E27" t="s">
        <v>564</v>
      </c>
      <c r="F27" t="s">
        <v>565</v>
      </c>
      <c r="G27">
        <v>837</v>
      </c>
      <c r="H27">
        <v>837</v>
      </c>
      <c r="I27">
        <v>837</v>
      </c>
      <c r="J27">
        <v>837</v>
      </c>
      <c r="L27" s="2">
        <v>0</v>
      </c>
      <c r="M27" s="2">
        <v>0</v>
      </c>
      <c r="N27" s="2">
        <v>0</v>
      </c>
      <c r="O27" s="2">
        <v>30.15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30.15</v>
      </c>
      <c r="V27" t="s">
        <v>31</v>
      </c>
    </row>
    <row r="28" spans="1:22" x14ac:dyDescent="0.25">
      <c r="A28" t="s">
        <v>600</v>
      </c>
      <c r="B28" t="s">
        <v>607</v>
      </c>
      <c r="C28" t="s">
        <v>1</v>
      </c>
      <c r="D28" t="s">
        <v>54</v>
      </c>
      <c r="E28" t="s">
        <v>564</v>
      </c>
      <c r="F28" t="s">
        <v>565</v>
      </c>
      <c r="G28">
        <v>836</v>
      </c>
      <c r="H28">
        <v>836</v>
      </c>
      <c r="I28">
        <v>836</v>
      </c>
      <c r="J28">
        <v>836</v>
      </c>
      <c r="L28" s="2">
        <v>0</v>
      </c>
      <c r="M28" s="2">
        <v>0</v>
      </c>
      <c r="N28" s="2">
        <v>0</v>
      </c>
      <c r="O28" s="2">
        <v>152.75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152.75</v>
      </c>
      <c r="V28" t="s">
        <v>31</v>
      </c>
    </row>
    <row r="29" spans="1:22" x14ac:dyDescent="0.25">
      <c r="A29" t="s">
        <v>600</v>
      </c>
      <c r="B29" t="s">
        <v>606</v>
      </c>
      <c r="C29" t="s">
        <v>1</v>
      </c>
      <c r="D29" t="s">
        <v>54</v>
      </c>
      <c r="E29" t="s">
        <v>564</v>
      </c>
      <c r="F29" t="s">
        <v>565</v>
      </c>
      <c r="G29">
        <v>835</v>
      </c>
      <c r="H29">
        <v>835</v>
      </c>
      <c r="I29">
        <v>835</v>
      </c>
      <c r="J29">
        <v>835</v>
      </c>
      <c r="L29" s="2">
        <v>0</v>
      </c>
      <c r="M29" s="2">
        <v>0</v>
      </c>
      <c r="N29" s="2">
        <v>0</v>
      </c>
      <c r="O29" s="2">
        <v>30.9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30.9</v>
      </c>
      <c r="V29" t="s">
        <v>31</v>
      </c>
    </row>
    <row r="30" spans="1:22" x14ac:dyDescent="0.25">
      <c r="A30" t="s">
        <v>600</v>
      </c>
      <c r="B30" t="s">
        <v>605</v>
      </c>
      <c r="C30" t="s">
        <v>1</v>
      </c>
      <c r="D30" t="s">
        <v>54</v>
      </c>
      <c r="E30" t="s">
        <v>564</v>
      </c>
      <c r="F30" t="s">
        <v>565</v>
      </c>
      <c r="G30">
        <v>834</v>
      </c>
      <c r="H30">
        <v>834</v>
      </c>
      <c r="I30">
        <v>834</v>
      </c>
      <c r="J30">
        <v>834</v>
      </c>
      <c r="L30" s="2">
        <v>0</v>
      </c>
      <c r="M30" s="2">
        <v>0</v>
      </c>
      <c r="N30" s="2">
        <v>0</v>
      </c>
      <c r="O30" s="2">
        <v>41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41</v>
      </c>
      <c r="V30" t="s">
        <v>31</v>
      </c>
    </row>
    <row r="31" spans="1:22" x14ac:dyDescent="0.25">
      <c r="A31" t="s">
        <v>600</v>
      </c>
      <c r="B31" t="s">
        <v>604</v>
      </c>
      <c r="C31" t="s">
        <v>1</v>
      </c>
      <c r="D31" t="s">
        <v>54</v>
      </c>
      <c r="E31" t="s">
        <v>564</v>
      </c>
      <c r="F31" t="s">
        <v>565</v>
      </c>
      <c r="G31">
        <v>833</v>
      </c>
      <c r="H31">
        <v>833</v>
      </c>
      <c r="I31">
        <v>833</v>
      </c>
      <c r="J31">
        <v>833</v>
      </c>
      <c r="L31" s="2">
        <v>0</v>
      </c>
      <c r="M31" s="2">
        <v>0</v>
      </c>
      <c r="N31" s="2">
        <v>0</v>
      </c>
      <c r="O31" s="2">
        <v>32.5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32.5</v>
      </c>
      <c r="V31" t="s">
        <v>31</v>
      </c>
    </row>
    <row r="32" spans="1:22" x14ac:dyDescent="0.25">
      <c r="A32" t="s">
        <v>600</v>
      </c>
      <c r="B32" t="s">
        <v>603</v>
      </c>
      <c r="C32" t="s">
        <v>1</v>
      </c>
      <c r="D32" t="s">
        <v>54</v>
      </c>
      <c r="E32" t="s">
        <v>564</v>
      </c>
      <c r="F32" t="s">
        <v>565</v>
      </c>
      <c r="G32">
        <v>832</v>
      </c>
      <c r="H32">
        <v>832</v>
      </c>
      <c r="I32">
        <v>832</v>
      </c>
      <c r="J32">
        <v>832</v>
      </c>
      <c r="L32" s="2">
        <v>0</v>
      </c>
      <c r="M32" s="2">
        <v>0</v>
      </c>
      <c r="N32" s="2">
        <v>0</v>
      </c>
      <c r="O32" s="2">
        <v>34.75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34.75</v>
      </c>
      <c r="V32" t="s">
        <v>31</v>
      </c>
    </row>
    <row r="33" spans="1:22" x14ac:dyDescent="0.25">
      <c r="A33" t="s">
        <v>600</v>
      </c>
      <c r="B33" t="s">
        <v>602</v>
      </c>
      <c r="C33" t="s">
        <v>1</v>
      </c>
      <c r="D33" t="s">
        <v>54</v>
      </c>
      <c r="E33" t="s">
        <v>564</v>
      </c>
      <c r="F33" t="s">
        <v>565</v>
      </c>
      <c r="G33">
        <v>831</v>
      </c>
      <c r="H33">
        <v>831</v>
      </c>
      <c r="I33">
        <v>831</v>
      </c>
      <c r="J33">
        <v>831</v>
      </c>
      <c r="L33" s="2">
        <v>0</v>
      </c>
      <c r="M33" s="2">
        <v>0</v>
      </c>
      <c r="N33" s="2">
        <v>0</v>
      </c>
      <c r="O33" s="2">
        <v>65.8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65.8</v>
      </c>
      <c r="V33" t="s">
        <v>31</v>
      </c>
    </row>
    <row r="34" spans="1:22" x14ac:dyDescent="0.25">
      <c r="A34" t="s">
        <v>600</v>
      </c>
      <c r="B34" t="s">
        <v>601</v>
      </c>
      <c r="C34" t="s">
        <v>1</v>
      </c>
      <c r="D34" t="s">
        <v>54</v>
      </c>
      <c r="E34" t="s">
        <v>564</v>
      </c>
      <c r="F34" t="s">
        <v>565</v>
      </c>
      <c r="G34">
        <v>830</v>
      </c>
      <c r="H34">
        <v>830</v>
      </c>
      <c r="I34">
        <v>830</v>
      </c>
      <c r="J34">
        <v>830</v>
      </c>
      <c r="L34" s="2">
        <v>0</v>
      </c>
      <c r="M34" s="2">
        <v>0</v>
      </c>
      <c r="N34" s="2">
        <v>0</v>
      </c>
      <c r="O34" s="2">
        <v>21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t="s">
        <v>31</v>
      </c>
    </row>
    <row r="35" spans="1:22" x14ac:dyDescent="0.25">
      <c r="A35" t="s">
        <v>600</v>
      </c>
      <c r="B35" t="s">
        <v>601</v>
      </c>
      <c r="C35" t="s">
        <v>1</v>
      </c>
      <c r="D35" t="s">
        <v>54</v>
      </c>
      <c r="E35" t="s">
        <v>564</v>
      </c>
      <c r="F35" t="s">
        <v>565</v>
      </c>
      <c r="G35">
        <v>827</v>
      </c>
      <c r="H35">
        <v>827</v>
      </c>
      <c r="I35">
        <v>827</v>
      </c>
      <c r="J35">
        <v>827</v>
      </c>
      <c r="L35" s="2">
        <v>0</v>
      </c>
      <c r="M35" s="2">
        <v>0</v>
      </c>
      <c r="N35" s="2">
        <v>0</v>
      </c>
      <c r="O35" s="2">
        <v>3.75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3.75</v>
      </c>
      <c r="V35" t="s">
        <v>31</v>
      </c>
    </row>
    <row r="36" spans="1:22" x14ac:dyDescent="0.25">
      <c r="A36" t="s">
        <v>563</v>
      </c>
      <c r="B36" t="s">
        <v>583</v>
      </c>
      <c r="C36" t="s">
        <v>1</v>
      </c>
      <c r="D36" t="s">
        <v>54</v>
      </c>
      <c r="E36" t="s">
        <v>564</v>
      </c>
      <c r="F36" t="s">
        <v>565</v>
      </c>
      <c r="G36">
        <v>826</v>
      </c>
      <c r="H36">
        <v>826</v>
      </c>
      <c r="I36">
        <v>826</v>
      </c>
      <c r="J36">
        <v>826</v>
      </c>
      <c r="L36" s="2">
        <v>0</v>
      </c>
      <c r="M36" s="2">
        <v>0</v>
      </c>
      <c r="N36" s="2">
        <v>0</v>
      </c>
      <c r="O36" s="2">
        <v>29.75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29.75</v>
      </c>
      <c r="V36" t="s">
        <v>31</v>
      </c>
    </row>
    <row r="37" spans="1:22" x14ac:dyDescent="0.25">
      <c r="A37" t="s">
        <v>563</v>
      </c>
      <c r="B37" t="s">
        <v>584</v>
      </c>
      <c r="C37" t="s">
        <v>1</v>
      </c>
      <c r="D37" t="s">
        <v>54</v>
      </c>
      <c r="E37" t="s">
        <v>564</v>
      </c>
      <c r="F37" t="s">
        <v>565</v>
      </c>
      <c r="G37">
        <v>825</v>
      </c>
      <c r="H37">
        <v>825</v>
      </c>
      <c r="I37">
        <v>825</v>
      </c>
      <c r="J37">
        <v>825</v>
      </c>
      <c r="L37" s="2">
        <v>0</v>
      </c>
      <c r="M37" s="2">
        <v>0</v>
      </c>
      <c r="N37" s="2">
        <v>0</v>
      </c>
      <c r="O37" s="2">
        <v>19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19</v>
      </c>
      <c r="V37" t="s">
        <v>31</v>
      </c>
    </row>
    <row r="38" spans="1:22" x14ac:dyDescent="0.25">
      <c r="A38" t="s">
        <v>563</v>
      </c>
      <c r="B38" t="s">
        <v>583</v>
      </c>
      <c r="C38" t="s">
        <v>1</v>
      </c>
      <c r="D38" t="s">
        <v>54</v>
      </c>
      <c r="E38" t="s">
        <v>564</v>
      </c>
      <c r="F38" t="s">
        <v>565</v>
      </c>
      <c r="G38">
        <v>824</v>
      </c>
      <c r="H38">
        <v>824</v>
      </c>
      <c r="I38">
        <v>824</v>
      </c>
      <c r="J38">
        <v>824</v>
      </c>
      <c r="L38" s="2">
        <v>0</v>
      </c>
      <c r="M38" s="2">
        <v>0</v>
      </c>
      <c r="N38" s="2">
        <v>0</v>
      </c>
      <c r="O38" s="2">
        <v>58.45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58.45</v>
      </c>
      <c r="V38" t="s">
        <v>31</v>
      </c>
    </row>
    <row r="39" spans="1:22" x14ac:dyDescent="0.25">
      <c r="A39" t="s">
        <v>563</v>
      </c>
      <c r="B39" t="s">
        <v>583</v>
      </c>
      <c r="C39" t="s">
        <v>1</v>
      </c>
      <c r="D39" t="s">
        <v>54</v>
      </c>
      <c r="E39" t="s">
        <v>564</v>
      </c>
      <c r="F39" t="s">
        <v>565</v>
      </c>
      <c r="G39">
        <v>823</v>
      </c>
      <c r="H39">
        <v>823</v>
      </c>
      <c r="I39">
        <v>823</v>
      </c>
      <c r="J39">
        <v>823</v>
      </c>
      <c r="L39" s="2">
        <v>0</v>
      </c>
      <c r="M39" s="2">
        <v>0</v>
      </c>
      <c r="N39" s="2">
        <v>0</v>
      </c>
      <c r="O39" s="2">
        <v>26.8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26.8</v>
      </c>
      <c r="V39" t="s">
        <v>31</v>
      </c>
    </row>
    <row r="40" spans="1:22" x14ac:dyDescent="0.25">
      <c r="A40" t="s">
        <v>563</v>
      </c>
      <c r="B40" t="s">
        <v>582</v>
      </c>
      <c r="C40" t="s">
        <v>1</v>
      </c>
      <c r="D40" t="s">
        <v>54</v>
      </c>
      <c r="E40" t="s">
        <v>564</v>
      </c>
      <c r="F40" t="s">
        <v>565</v>
      </c>
      <c r="G40">
        <v>822</v>
      </c>
      <c r="H40">
        <v>822</v>
      </c>
      <c r="I40">
        <v>822</v>
      </c>
      <c r="J40">
        <v>822</v>
      </c>
      <c r="L40" s="2">
        <v>0</v>
      </c>
      <c r="M40" s="2">
        <v>0</v>
      </c>
      <c r="N40" s="2">
        <v>0</v>
      </c>
      <c r="O40" s="2">
        <v>18.600000000000001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18.600000000000001</v>
      </c>
      <c r="V40" t="s">
        <v>31</v>
      </c>
    </row>
    <row r="41" spans="1:22" x14ac:dyDescent="0.25">
      <c r="A41" t="s">
        <v>563</v>
      </c>
      <c r="B41" t="s">
        <v>582</v>
      </c>
      <c r="C41" t="s">
        <v>1</v>
      </c>
      <c r="D41" t="s">
        <v>54</v>
      </c>
      <c r="E41" t="s">
        <v>564</v>
      </c>
      <c r="F41" t="s">
        <v>565</v>
      </c>
      <c r="G41">
        <v>821</v>
      </c>
      <c r="H41">
        <v>821</v>
      </c>
      <c r="I41">
        <v>821</v>
      </c>
      <c r="J41">
        <v>821</v>
      </c>
      <c r="L41" s="2">
        <v>0</v>
      </c>
      <c r="M41" s="2">
        <v>0</v>
      </c>
      <c r="N41" s="2">
        <v>0</v>
      </c>
      <c r="O41" s="2">
        <v>56.75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56.75</v>
      </c>
      <c r="V41" t="s">
        <v>31</v>
      </c>
    </row>
    <row r="42" spans="1:22" x14ac:dyDescent="0.25">
      <c r="A42" t="s">
        <v>563</v>
      </c>
      <c r="B42" t="s">
        <v>581</v>
      </c>
      <c r="C42" t="s">
        <v>1</v>
      </c>
      <c r="D42" t="s">
        <v>54</v>
      </c>
      <c r="E42" t="s">
        <v>564</v>
      </c>
      <c r="F42" t="s">
        <v>565</v>
      </c>
      <c r="G42">
        <v>820</v>
      </c>
      <c r="H42">
        <v>820</v>
      </c>
      <c r="I42">
        <v>820</v>
      </c>
      <c r="J42">
        <v>820</v>
      </c>
      <c r="L42" s="2">
        <v>0</v>
      </c>
      <c r="M42" s="2">
        <v>0</v>
      </c>
      <c r="N42" s="2">
        <v>0</v>
      </c>
      <c r="O42" s="2">
        <v>35.75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35.75</v>
      </c>
      <c r="V42" t="s">
        <v>31</v>
      </c>
    </row>
    <row r="43" spans="1:22" x14ac:dyDescent="0.25">
      <c r="A43" t="s">
        <v>563</v>
      </c>
      <c r="B43" t="s">
        <v>580</v>
      </c>
      <c r="C43" t="s">
        <v>1</v>
      </c>
      <c r="D43" t="s">
        <v>54</v>
      </c>
      <c r="E43" t="s">
        <v>564</v>
      </c>
      <c r="F43" t="s">
        <v>565</v>
      </c>
      <c r="G43">
        <v>819</v>
      </c>
      <c r="H43">
        <v>819</v>
      </c>
      <c r="I43">
        <v>819</v>
      </c>
      <c r="J43">
        <v>819</v>
      </c>
      <c r="L43" s="2">
        <v>0</v>
      </c>
      <c r="M43" s="2">
        <v>0</v>
      </c>
      <c r="N43" s="2">
        <v>0</v>
      </c>
      <c r="O43" s="2">
        <v>133.69999999999999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133.69999999999999</v>
      </c>
      <c r="V43" t="s">
        <v>31</v>
      </c>
    </row>
    <row r="44" spans="1:22" x14ac:dyDescent="0.25">
      <c r="A44" t="s">
        <v>563</v>
      </c>
      <c r="B44" t="s">
        <v>579</v>
      </c>
      <c r="C44" t="s">
        <v>1</v>
      </c>
      <c r="D44" t="s">
        <v>54</v>
      </c>
      <c r="E44" t="s">
        <v>564</v>
      </c>
      <c r="F44" t="s">
        <v>565</v>
      </c>
      <c r="G44">
        <v>818</v>
      </c>
      <c r="H44">
        <v>818</v>
      </c>
      <c r="I44">
        <v>818</v>
      </c>
      <c r="J44">
        <v>818</v>
      </c>
      <c r="L44" s="2">
        <v>0</v>
      </c>
      <c r="M44" s="2">
        <v>0</v>
      </c>
      <c r="N44" s="2">
        <v>0</v>
      </c>
      <c r="O44" s="2">
        <v>24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</v>
      </c>
      <c r="V44" t="s">
        <v>31</v>
      </c>
    </row>
    <row r="45" spans="1:22" x14ac:dyDescent="0.25">
      <c r="A45" t="s">
        <v>563</v>
      </c>
      <c r="B45" t="s">
        <v>579</v>
      </c>
      <c r="C45" t="s">
        <v>1</v>
      </c>
      <c r="D45" t="s">
        <v>54</v>
      </c>
      <c r="E45" t="s">
        <v>564</v>
      </c>
      <c r="F45" t="s">
        <v>565</v>
      </c>
      <c r="G45">
        <v>817</v>
      </c>
      <c r="H45">
        <v>817</v>
      </c>
      <c r="I45">
        <v>817</v>
      </c>
      <c r="J45">
        <v>817</v>
      </c>
      <c r="L45" s="2">
        <v>0</v>
      </c>
      <c r="M45" s="2">
        <v>0</v>
      </c>
      <c r="N45" s="2">
        <v>0</v>
      </c>
      <c r="O45" s="2">
        <v>35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35</v>
      </c>
      <c r="V45" t="s">
        <v>31</v>
      </c>
    </row>
    <row r="46" spans="1:22" x14ac:dyDescent="0.25">
      <c r="A46" t="s">
        <v>563</v>
      </c>
      <c r="B46" t="s">
        <v>578</v>
      </c>
      <c r="C46" t="s">
        <v>1</v>
      </c>
      <c r="D46" t="s">
        <v>54</v>
      </c>
      <c r="E46" t="s">
        <v>564</v>
      </c>
      <c r="F46" t="s">
        <v>565</v>
      </c>
      <c r="G46">
        <v>815</v>
      </c>
      <c r="H46">
        <v>815</v>
      </c>
      <c r="I46">
        <v>815</v>
      </c>
      <c r="J46">
        <v>815</v>
      </c>
      <c r="L46" s="2">
        <v>0</v>
      </c>
      <c r="M46" s="2">
        <v>0</v>
      </c>
      <c r="N46" s="2">
        <v>0</v>
      </c>
      <c r="O46" s="2">
        <v>19.5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19.5</v>
      </c>
      <c r="V46" t="s">
        <v>31</v>
      </c>
    </row>
    <row r="47" spans="1:22" x14ac:dyDescent="0.25">
      <c r="A47" t="s">
        <v>563</v>
      </c>
      <c r="B47" t="s">
        <v>577</v>
      </c>
      <c r="C47" t="s">
        <v>1</v>
      </c>
      <c r="D47" t="s">
        <v>54</v>
      </c>
      <c r="E47" t="s">
        <v>564</v>
      </c>
      <c r="F47" t="s">
        <v>565</v>
      </c>
      <c r="G47">
        <v>816</v>
      </c>
      <c r="H47">
        <v>816</v>
      </c>
      <c r="I47">
        <v>816</v>
      </c>
      <c r="J47">
        <v>816</v>
      </c>
      <c r="L47" s="2">
        <v>0</v>
      </c>
      <c r="M47" s="2">
        <v>0</v>
      </c>
      <c r="N47" s="2">
        <v>0</v>
      </c>
      <c r="O47" s="2">
        <v>21.2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21.2</v>
      </c>
      <c r="V47" t="s">
        <v>31</v>
      </c>
    </row>
    <row r="48" spans="1:22" x14ac:dyDescent="0.25">
      <c r="A48" t="s">
        <v>563</v>
      </c>
      <c r="B48" t="s">
        <v>576</v>
      </c>
      <c r="C48" t="s">
        <v>1</v>
      </c>
      <c r="D48" t="s">
        <v>54</v>
      </c>
      <c r="E48" t="s">
        <v>564</v>
      </c>
      <c r="F48" t="s">
        <v>565</v>
      </c>
      <c r="G48">
        <v>813</v>
      </c>
      <c r="H48">
        <v>813</v>
      </c>
      <c r="I48">
        <v>813</v>
      </c>
      <c r="J48">
        <v>813</v>
      </c>
      <c r="L48" s="2">
        <v>0</v>
      </c>
      <c r="M48" s="2">
        <v>0</v>
      </c>
      <c r="N48" s="2">
        <v>0</v>
      </c>
      <c r="O48" s="2">
        <v>11.75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11.75</v>
      </c>
      <c r="V48" t="s">
        <v>31</v>
      </c>
    </row>
    <row r="49" spans="1:22" x14ac:dyDescent="0.25">
      <c r="A49" t="s">
        <v>563</v>
      </c>
      <c r="B49" t="s">
        <v>576</v>
      </c>
      <c r="C49" t="s">
        <v>1</v>
      </c>
      <c r="D49" t="s">
        <v>54</v>
      </c>
      <c r="E49" t="s">
        <v>564</v>
      </c>
      <c r="F49" t="s">
        <v>565</v>
      </c>
      <c r="G49">
        <v>812</v>
      </c>
      <c r="H49">
        <v>812</v>
      </c>
      <c r="I49">
        <v>812</v>
      </c>
      <c r="J49">
        <v>812</v>
      </c>
      <c r="L49" s="2">
        <v>0</v>
      </c>
      <c r="M49" s="2">
        <v>0</v>
      </c>
      <c r="N49" s="2">
        <v>0</v>
      </c>
      <c r="O49" s="2">
        <v>21.4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21.4</v>
      </c>
      <c r="V49" t="s">
        <v>31</v>
      </c>
    </row>
    <row r="50" spans="1:22" x14ac:dyDescent="0.25">
      <c r="A50" t="s">
        <v>563</v>
      </c>
      <c r="B50" t="s">
        <v>575</v>
      </c>
      <c r="C50" t="s">
        <v>1</v>
      </c>
      <c r="D50" t="s">
        <v>54</v>
      </c>
      <c r="E50" t="s">
        <v>564</v>
      </c>
      <c r="F50" t="s">
        <v>565</v>
      </c>
      <c r="G50">
        <v>811</v>
      </c>
      <c r="H50">
        <v>811</v>
      </c>
      <c r="I50">
        <v>811</v>
      </c>
      <c r="J50">
        <v>811</v>
      </c>
      <c r="L50" s="2">
        <v>0</v>
      </c>
      <c r="M50" s="2">
        <v>0</v>
      </c>
      <c r="N50" s="2">
        <v>0</v>
      </c>
      <c r="O50" s="2">
        <v>19.95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19.95</v>
      </c>
      <c r="V50" t="s">
        <v>31</v>
      </c>
    </row>
    <row r="51" spans="1:22" x14ac:dyDescent="0.25">
      <c r="A51" t="s">
        <v>563</v>
      </c>
      <c r="B51" t="s">
        <v>574</v>
      </c>
      <c r="C51" t="s">
        <v>1</v>
      </c>
      <c r="D51" t="s">
        <v>54</v>
      </c>
      <c r="E51" t="s">
        <v>564</v>
      </c>
      <c r="F51" t="s">
        <v>565</v>
      </c>
      <c r="G51">
        <v>810</v>
      </c>
      <c r="H51">
        <v>810</v>
      </c>
      <c r="I51">
        <v>810</v>
      </c>
      <c r="J51">
        <v>810</v>
      </c>
      <c r="L51" s="2">
        <v>0</v>
      </c>
      <c r="M51" s="2">
        <v>0</v>
      </c>
      <c r="N51" s="2">
        <v>0</v>
      </c>
      <c r="O51" s="2">
        <v>55.5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55.5</v>
      </c>
      <c r="V51" t="s">
        <v>31</v>
      </c>
    </row>
    <row r="52" spans="1:22" x14ac:dyDescent="0.25">
      <c r="A52" t="s">
        <v>563</v>
      </c>
      <c r="B52" t="s">
        <v>573</v>
      </c>
      <c r="C52" t="s">
        <v>1</v>
      </c>
      <c r="D52" t="s">
        <v>54</v>
      </c>
      <c r="E52" t="s">
        <v>564</v>
      </c>
      <c r="F52" t="s">
        <v>565</v>
      </c>
      <c r="G52">
        <v>809</v>
      </c>
      <c r="H52">
        <v>809</v>
      </c>
      <c r="I52">
        <v>809</v>
      </c>
      <c r="J52">
        <v>809</v>
      </c>
      <c r="L52" s="2">
        <v>0</v>
      </c>
      <c r="M52" s="2">
        <v>0</v>
      </c>
      <c r="N52" s="2">
        <v>0</v>
      </c>
      <c r="O52" s="2">
        <v>23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23</v>
      </c>
      <c r="V52" t="s">
        <v>31</v>
      </c>
    </row>
    <row r="53" spans="1:22" x14ac:dyDescent="0.25">
      <c r="A53" t="s">
        <v>563</v>
      </c>
      <c r="B53" t="s">
        <v>572</v>
      </c>
      <c r="C53" t="s">
        <v>1</v>
      </c>
      <c r="D53" t="s">
        <v>54</v>
      </c>
      <c r="E53" t="s">
        <v>564</v>
      </c>
      <c r="F53" t="s">
        <v>565</v>
      </c>
      <c r="G53">
        <v>808</v>
      </c>
      <c r="H53">
        <v>808</v>
      </c>
      <c r="I53">
        <v>808</v>
      </c>
      <c r="J53">
        <v>808</v>
      </c>
      <c r="L53" s="2">
        <v>0</v>
      </c>
      <c r="M53" s="2">
        <v>0</v>
      </c>
      <c r="N53" s="2">
        <v>0</v>
      </c>
      <c r="O53" s="2">
        <v>39.5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39.5</v>
      </c>
      <c r="V53" t="s">
        <v>31</v>
      </c>
    </row>
    <row r="54" spans="1:22" x14ac:dyDescent="0.25">
      <c r="A54" t="s">
        <v>563</v>
      </c>
      <c r="B54" t="s">
        <v>571</v>
      </c>
      <c r="C54" t="s">
        <v>1</v>
      </c>
      <c r="D54" t="s">
        <v>54</v>
      </c>
      <c r="E54" t="s">
        <v>564</v>
      </c>
      <c r="F54" t="s">
        <v>565</v>
      </c>
      <c r="G54">
        <v>807</v>
      </c>
      <c r="H54">
        <v>807</v>
      </c>
      <c r="I54">
        <v>807</v>
      </c>
      <c r="J54">
        <v>807</v>
      </c>
      <c r="L54" s="2">
        <v>0</v>
      </c>
      <c r="M54" s="2">
        <v>0</v>
      </c>
      <c r="N54" s="2">
        <v>0</v>
      </c>
      <c r="O54" s="2">
        <v>16.5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16.5</v>
      </c>
      <c r="V54" t="s">
        <v>31</v>
      </c>
    </row>
    <row r="55" spans="1:22" x14ac:dyDescent="0.25">
      <c r="A55" t="s">
        <v>563</v>
      </c>
      <c r="B55" t="s">
        <v>570</v>
      </c>
      <c r="C55" t="s">
        <v>1</v>
      </c>
      <c r="D55" t="s">
        <v>54</v>
      </c>
      <c r="E55" t="s">
        <v>564</v>
      </c>
      <c r="F55" t="s">
        <v>565</v>
      </c>
      <c r="G55">
        <v>806</v>
      </c>
      <c r="H55">
        <v>806</v>
      </c>
      <c r="I55">
        <v>806</v>
      </c>
      <c r="J55">
        <v>806</v>
      </c>
      <c r="L55" s="2">
        <v>0</v>
      </c>
      <c r="M55" s="2">
        <v>0</v>
      </c>
      <c r="N55" s="2">
        <v>0</v>
      </c>
      <c r="O55" s="2">
        <v>64.25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64.25</v>
      </c>
      <c r="V55" t="s">
        <v>31</v>
      </c>
    </row>
    <row r="56" spans="1:22" x14ac:dyDescent="0.25">
      <c r="A56" t="s">
        <v>563</v>
      </c>
      <c r="B56" t="s">
        <v>569</v>
      </c>
      <c r="C56" t="s">
        <v>1</v>
      </c>
      <c r="D56" t="s">
        <v>54</v>
      </c>
      <c r="E56" t="s">
        <v>564</v>
      </c>
      <c r="F56" t="s">
        <v>565</v>
      </c>
      <c r="G56">
        <v>805</v>
      </c>
      <c r="H56">
        <v>805</v>
      </c>
      <c r="I56">
        <v>805</v>
      </c>
      <c r="J56">
        <v>805</v>
      </c>
      <c r="L56" s="2">
        <v>0</v>
      </c>
      <c r="M56" s="2">
        <v>0</v>
      </c>
      <c r="N56" s="2">
        <v>0</v>
      </c>
      <c r="O56" s="2">
        <v>31.05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31.05</v>
      </c>
      <c r="V56" t="s">
        <v>31</v>
      </c>
    </row>
    <row r="57" spans="1:22" x14ac:dyDescent="0.25">
      <c r="A57" t="s">
        <v>563</v>
      </c>
      <c r="B57" t="s">
        <v>568</v>
      </c>
      <c r="C57" t="s">
        <v>1</v>
      </c>
      <c r="D57" t="s">
        <v>54</v>
      </c>
      <c r="E57" t="s">
        <v>564</v>
      </c>
      <c r="F57" t="s">
        <v>565</v>
      </c>
      <c r="G57">
        <v>804</v>
      </c>
      <c r="H57">
        <v>804</v>
      </c>
      <c r="I57">
        <v>804</v>
      </c>
      <c r="J57">
        <v>804</v>
      </c>
      <c r="L57" s="2">
        <v>0</v>
      </c>
      <c r="M57" s="2">
        <v>0</v>
      </c>
      <c r="N57" s="2">
        <v>0</v>
      </c>
      <c r="O57" s="2">
        <v>28.2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28.2</v>
      </c>
      <c r="V57" t="s">
        <v>31</v>
      </c>
    </row>
    <row r="58" spans="1:22" x14ac:dyDescent="0.25">
      <c r="A58" t="s">
        <v>563</v>
      </c>
      <c r="B58" t="s">
        <v>567</v>
      </c>
      <c r="C58" t="s">
        <v>1</v>
      </c>
      <c r="D58" t="s">
        <v>54</v>
      </c>
      <c r="E58" t="s">
        <v>564</v>
      </c>
      <c r="F58" t="s">
        <v>565</v>
      </c>
      <c r="G58">
        <v>803</v>
      </c>
      <c r="H58">
        <v>803</v>
      </c>
      <c r="I58">
        <v>803</v>
      </c>
      <c r="J58">
        <v>803</v>
      </c>
      <c r="L58" s="2">
        <v>0</v>
      </c>
      <c r="M58" s="2">
        <v>0</v>
      </c>
      <c r="N58" s="2">
        <v>0</v>
      </c>
      <c r="O58" s="2">
        <v>67.400000000000006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67.400000000000006</v>
      </c>
      <c r="V58" t="s">
        <v>31</v>
      </c>
    </row>
    <row r="59" spans="1:22" x14ac:dyDescent="0.25">
      <c r="A59" t="s">
        <v>563</v>
      </c>
      <c r="B59" t="s">
        <v>566</v>
      </c>
      <c r="C59" t="s">
        <v>1</v>
      </c>
      <c r="D59" t="s">
        <v>54</v>
      </c>
      <c r="E59" t="s">
        <v>564</v>
      </c>
      <c r="F59" t="s">
        <v>565</v>
      </c>
      <c r="G59">
        <v>802</v>
      </c>
      <c r="H59">
        <v>802</v>
      </c>
      <c r="I59">
        <v>802</v>
      </c>
      <c r="J59">
        <v>802</v>
      </c>
      <c r="L59" s="2">
        <v>0</v>
      </c>
      <c r="M59" s="2">
        <v>0</v>
      </c>
      <c r="N59" s="2">
        <v>0</v>
      </c>
      <c r="O59" s="2">
        <v>44.9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44.9</v>
      </c>
      <c r="V59" t="s">
        <v>31</v>
      </c>
    </row>
    <row r="60" spans="1:22" x14ac:dyDescent="0.25">
      <c r="A60" t="s">
        <v>563</v>
      </c>
      <c r="B60" t="s">
        <v>566</v>
      </c>
      <c r="C60" t="s">
        <v>1</v>
      </c>
      <c r="D60" t="s">
        <v>54</v>
      </c>
      <c r="E60" t="s">
        <v>564</v>
      </c>
      <c r="F60" t="s">
        <v>565</v>
      </c>
      <c r="G60">
        <v>801</v>
      </c>
      <c r="H60">
        <v>801</v>
      </c>
      <c r="I60">
        <v>801</v>
      </c>
      <c r="J60">
        <v>801</v>
      </c>
      <c r="L60" s="2">
        <v>0</v>
      </c>
      <c r="M60" s="2">
        <v>0</v>
      </c>
      <c r="N60" s="2">
        <v>0</v>
      </c>
      <c r="O60" s="2">
        <v>3.75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3.75</v>
      </c>
      <c r="V60" t="s">
        <v>31</v>
      </c>
    </row>
    <row r="61" spans="1:22" x14ac:dyDescent="0.25">
      <c r="A61" t="s">
        <v>654</v>
      </c>
      <c r="B61" t="s">
        <v>655</v>
      </c>
      <c r="C61" t="s">
        <v>1</v>
      </c>
      <c r="D61" t="s">
        <v>54</v>
      </c>
      <c r="E61" t="s">
        <v>564</v>
      </c>
      <c r="F61" t="s">
        <v>565</v>
      </c>
      <c r="G61">
        <v>718</v>
      </c>
      <c r="H61">
        <v>718</v>
      </c>
      <c r="I61">
        <v>718</v>
      </c>
      <c r="J61">
        <v>718</v>
      </c>
      <c r="L61" s="2">
        <v>0</v>
      </c>
      <c r="M61" s="2">
        <v>0</v>
      </c>
      <c r="N61" s="2">
        <v>0</v>
      </c>
      <c r="O61" s="2">
        <v>158.4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+Tabla3[[#This Row],[V GRAVADAS]]</f>
        <v>158.4</v>
      </c>
      <c r="V61" t="s">
        <v>31</v>
      </c>
    </row>
    <row r="62" spans="1:22" x14ac:dyDescent="0.25">
      <c r="A62" t="s">
        <v>654</v>
      </c>
      <c r="B62" t="s">
        <v>662</v>
      </c>
      <c r="C62" t="s">
        <v>1</v>
      </c>
      <c r="D62" t="s">
        <v>54</v>
      </c>
      <c r="E62" t="s">
        <v>564</v>
      </c>
      <c r="F62" t="s">
        <v>565</v>
      </c>
      <c r="G62">
        <v>719</v>
      </c>
      <c r="H62">
        <v>719</v>
      </c>
      <c r="I62">
        <v>719</v>
      </c>
      <c r="J62">
        <v>719</v>
      </c>
      <c r="L62" s="2">
        <v>0</v>
      </c>
      <c r="M62" s="2">
        <v>0</v>
      </c>
      <c r="N62" s="2">
        <v>0</v>
      </c>
      <c r="O62" s="2">
        <v>162.19999999999999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+Tabla3[[#This Row],[V GRAVADAS]]</f>
        <v>162.19999999999999</v>
      </c>
      <c r="V62" t="s">
        <v>31</v>
      </c>
    </row>
    <row r="63" spans="1:22" x14ac:dyDescent="0.25">
      <c r="A63" t="s">
        <v>654</v>
      </c>
      <c r="B63" t="s">
        <v>663</v>
      </c>
      <c r="C63" t="s">
        <v>1</v>
      </c>
      <c r="D63" t="s">
        <v>54</v>
      </c>
      <c r="E63" t="s">
        <v>564</v>
      </c>
      <c r="F63" t="s">
        <v>565</v>
      </c>
      <c r="G63">
        <v>720</v>
      </c>
      <c r="H63">
        <v>720</v>
      </c>
      <c r="I63">
        <v>720</v>
      </c>
      <c r="J63">
        <v>720</v>
      </c>
      <c r="L63" s="2">
        <v>0</v>
      </c>
      <c r="M63" s="2">
        <v>0</v>
      </c>
      <c r="N63" s="2">
        <v>0</v>
      </c>
      <c r="O63" s="2">
        <v>88.7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+Tabla3[[#This Row],[V GRAVADAS]]</f>
        <v>88.7</v>
      </c>
      <c r="V63" t="s">
        <v>31</v>
      </c>
    </row>
    <row r="64" spans="1:22" x14ac:dyDescent="0.25">
      <c r="A64" t="s">
        <v>654</v>
      </c>
      <c r="B64" t="s">
        <v>664</v>
      </c>
      <c r="C64" t="s">
        <v>1</v>
      </c>
      <c r="D64" t="s">
        <v>54</v>
      </c>
      <c r="E64" t="s">
        <v>564</v>
      </c>
      <c r="F64" t="s">
        <v>565</v>
      </c>
      <c r="G64">
        <v>721</v>
      </c>
      <c r="H64">
        <v>721</v>
      </c>
      <c r="I64">
        <v>721</v>
      </c>
      <c r="J64">
        <v>721</v>
      </c>
      <c r="L64" s="2">
        <v>0</v>
      </c>
      <c r="M64" s="2">
        <v>0</v>
      </c>
      <c r="N64" s="2">
        <v>0</v>
      </c>
      <c r="O64" s="2">
        <v>161.25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+Tabla3[[#This Row],[V GRAVADAS]]</f>
        <v>161.25</v>
      </c>
      <c r="V64" t="s">
        <v>31</v>
      </c>
    </row>
    <row r="65" spans="1:22" x14ac:dyDescent="0.25">
      <c r="A65" t="s">
        <v>654</v>
      </c>
      <c r="B65" t="s">
        <v>665</v>
      </c>
      <c r="C65" t="s">
        <v>1</v>
      </c>
      <c r="D65" t="s">
        <v>54</v>
      </c>
      <c r="E65" t="s">
        <v>564</v>
      </c>
      <c r="F65" t="s">
        <v>565</v>
      </c>
      <c r="G65">
        <v>722</v>
      </c>
      <c r="H65">
        <v>722</v>
      </c>
      <c r="I65">
        <v>722</v>
      </c>
      <c r="J65">
        <v>722</v>
      </c>
      <c r="L65" s="2">
        <v>0</v>
      </c>
      <c r="M65" s="2">
        <v>0</v>
      </c>
      <c r="N65" s="2">
        <v>0</v>
      </c>
      <c r="O65" s="2">
        <v>47.5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>+Tabla3[[#This Row],[V GRAVADAS]]</f>
        <v>47.5</v>
      </c>
      <c r="V65" t="s">
        <v>31</v>
      </c>
    </row>
    <row r="66" spans="1:22" x14ac:dyDescent="0.25">
      <c r="A66" t="s">
        <v>654</v>
      </c>
      <c r="B66" t="s">
        <v>666</v>
      </c>
      <c r="C66" t="s">
        <v>1</v>
      </c>
      <c r="D66" t="s">
        <v>54</v>
      </c>
      <c r="E66" t="s">
        <v>564</v>
      </c>
      <c r="F66" t="s">
        <v>565</v>
      </c>
      <c r="G66">
        <v>723</v>
      </c>
      <c r="H66">
        <v>723</v>
      </c>
      <c r="I66">
        <v>723</v>
      </c>
      <c r="J66">
        <v>723</v>
      </c>
      <c r="L66" s="2">
        <v>0</v>
      </c>
      <c r="M66" s="2">
        <v>0</v>
      </c>
      <c r="N66" s="2">
        <v>0</v>
      </c>
      <c r="O66" s="2">
        <v>119.25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>+Tabla3[[#This Row],[V GRAVADAS]]</f>
        <v>119.25</v>
      </c>
      <c r="V66" t="s">
        <v>31</v>
      </c>
    </row>
    <row r="67" spans="1:22" x14ac:dyDescent="0.25">
      <c r="A67" t="s">
        <v>654</v>
      </c>
      <c r="B67" t="s">
        <v>667</v>
      </c>
      <c r="C67" t="s">
        <v>1</v>
      </c>
      <c r="D67" t="s">
        <v>54</v>
      </c>
      <c r="E67" t="s">
        <v>564</v>
      </c>
      <c r="F67" t="s">
        <v>565</v>
      </c>
      <c r="G67">
        <v>724</v>
      </c>
      <c r="H67">
        <v>724</v>
      </c>
      <c r="I67">
        <v>724</v>
      </c>
      <c r="J67">
        <v>724</v>
      </c>
      <c r="L67" s="2">
        <v>0</v>
      </c>
      <c r="M67" s="2">
        <v>0</v>
      </c>
      <c r="N67" s="2">
        <v>0</v>
      </c>
      <c r="O67" s="2">
        <v>99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>+Tabla3[[#This Row],[V GRAVADAS]]</f>
        <v>99</v>
      </c>
      <c r="V67" t="s">
        <v>31</v>
      </c>
    </row>
    <row r="68" spans="1:22" x14ac:dyDescent="0.25">
      <c r="A68" t="s">
        <v>654</v>
      </c>
      <c r="B68" t="s">
        <v>668</v>
      </c>
      <c r="C68" t="s">
        <v>1</v>
      </c>
      <c r="D68" t="s">
        <v>54</v>
      </c>
      <c r="E68" t="s">
        <v>564</v>
      </c>
      <c r="F68" t="s">
        <v>565</v>
      </c>
      <c r="G68">
        <v>725</v>
      </c>
      <c r="H68">
        <v>725</v>
      </c>
      <c r="I68">
        <v>725</v>
      </c>
      <c r="J68">
        <v>725</v>
      </c>
      <c r="L68" s="2">
        <v>0</v>
      </c>
      <c r="M68" s="2">
        <v>0</v>
      </c>
      <c r="N68" s="2">
        <v>0</v>
      </c>
      <c r="O68" s="2">
        <v>120.5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>+Tabla3[[#This Row],[V GRAVADAS]]</f>
        <v>120.5</v>
      </c>
      <c r="V68" t="s">
        <v>31</v>
      </c>
    </row>
    <row r="69" spans="1:22" x14ac:dyDescent="0.25">
      <c r="A69" t="s">
        <v>654</v>
      </c>
      <c r="B69" t="s">
        <v>669</v>
      </c>
      <c r="C69" t="s">
        <v>1</v>
      </c>
      <c r="D69" t="s">
        <v>54</v>
      </c>
      <c r="E69" t="s">
        <v>564</v>
      </c>
      <c r="F69" t="s">
        <v>565</v>
      </c>
      <c r="G69">
        <v>726</v>
      </c>
      <c r="H69">
        <v>726</v>
      </c>
      <c r="I69">
        <v>726</v>
      </c>
      <c r="J69">
        <v>726</v>
      </c>
      <c r="L69" s="2">
        <v>0</v>
      </c>
      <c r="M69" s="2">
        <v>0</v>
      </c>
      <c r="N69" s="2">
        <v>0</v>
      </c>
      <c r="O69" s="2">
        <v>29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>+Tabla3[[#This Row],[V GRAVADAS]]</f>
        <v>29</v>
      </c>
      <c r="V69" t="s">
        <v>31</v>
      </c>
    </row>
    <row r="70" spans="1:22" x14ac:dyDescent="0.25">
      <c r="A70" t="s">
        <v>654</v>
      </c>
      <c r="B70" t="s">
        <v>670</v>
      </c>
      <c r="C70" t="s">
        <v>1</v>
      </c>
      <c r="D70" t="s">
        <v>54</v>
      </c>
      <c r="E70" t="s">
        <v>564</v>
      </c>
      <c r="F70" t="s">
        <v>565</v>
      </c>
      <c r="G70">
        <v>727</v>
      </c>
      <c r="H70">
        <v>727</v>
      </c>
      <c r="I70">
        <v>727</v>
      </c>
      <c r="J70">
        <v>727</v>
      </c>
      <c r="L70" s="2">
        <v>0</v>
      </c>
      <c r="M70" s="2">
        <v>0</v>
      </c>
      <c r="N70" s="2">
        <v>0</v>
      </c>
      <c r="O70" s="2">
        <v>69.75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>+Tabla3[[#This Row],[V GRAVADAS]]</f>
        <v>69.75</v>
      </c>
      <c r="V70" t="s">
        <v>31</v>
      </c>
    </row>
    <row r="71" spans="1:22" x14ac:dyDescent="0.25">
      <c r="A71" t="s">
        <v>654</v>
      </c>
      <c r="B71" t="s">
        <v>671</v>
      </c>
      <c r="C71" t="s">
        <v>1</v>
      </c>
      <c r="D71" t="s">
        <v>54</v>
      </c>
      <c r="E71" t="s">
        <v>564</v>
      </c>
      <c r="F71" t="s">
        <v>565</v>
      </c>
      <c r="G71">
        <v>728</v>
      </c>
      <c r="H71">
        <v>728</v>
      </c>
      <c r="I71">
        <v>728</v>
      </c>
      <c r="J71">
        <v>728</v>
      </c>
      <c r="L71" s="2">
        <v>0</v>
      </c>
      <c r="M71" s="2">
        <v>0</v>
      </c>
      <c r="N71" s="2">
        <v>0</v>
      </c>
      <c r="O71" s="2">
        <v>123.5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>+Tabla3[[#This Row],[V GRAVADAS]]</f>
        <v>123.5</v>
      </c>
      <c r="V71" t="s">
        <v>31</v>
      </c>
    </row>
    <row r="72" spans="1:22" x14ac:dyDescent="0.25">
      <c r="A72" t="s">
        <v>654</v>
      </c>
      <c r="B72" t="s">
        <v>672</v>
      </c>
      <c r="C72" t="s">
        <v>1</v>
      </c>
      <c r="D72" t="s">
        <v>54</v>
      </c>
      <c r="E72" t="s">
        <v>564</v>
      </c>
      <c r="F72" t="s">
        <v>565</v>
      </c>
      <c r="G72">
        <v>729</v>
      </c>
      <c r="H72">
        <v>729</v>
      </c>
      <c r="I72">
        <v>729</v>
      </c>
      <c r="J72">
        <v>729</v>
      </c>
      <c r="L72" s="2">
        <v>0</v>
      </c>
      <c r="M72" s="2">
        <v>0</v>
      </c>
      <c r="N72" s="2">
        <v>0</v>
      </c>
      <c r="O72" s="2">
        <v>91.5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>+Tabla3[[#This Row],[V GRAVADAS]]</f>
        <v>91.5</v>
      </c>
      <c r="V72" t="s">
        <v>31</v>
      </c>
    </row>
    <row r="73" spans="1:22" x14ac:dyDescent="0.25">
      <c r="A73" t="s">
        <v>654</v>
      </c>
      <c r="B73" t="s">
        <v>673</v>
      </c>
      <c r="C73" t="s">
        <v>1</v>
      </c>
      <c r="D73" t="s">
        <v>54</v>
      </c>
      <c r="E73" t="s">
        <v>564</v>
      </c>
      <c r="F73" t="s">
        <v>565</v>
      </c>
      <c r="G73">
        <v>730</v>
      </c>
      <c r="H73">
        <v>730</v>
      </c>
      <c r="I73">
        <v>730</v>
      </c>
      <c r="J73">
        <v>730</v>
      </c>
      <c r="L73" s="2">
        <v>0</v>
      </c>
      <c r="M73" s="2">
        <v>0</v>
      </c>
      <c r="N73" s="2">
        <v>0</v>
      </c>
      <c r="O73" s="2">
        <v>70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>+Tabla3[[#This Row],[V GRAVADAS]]</f>
        <v>70</v>
      </c>
      <c r="V73" t="s">
        <v>31</v>
      </c>
    </row>
    <row r="74" spans="1:22" x14ac:dyDescent="0.25">
      <c r="A74" t="s">
        <v>654</v>
      </c>
      <c r="B74" t="s">
        <v>674</v>
      </c>
      <c r="C74" t="s">
        <v>1</v>
      </c>
      <c r="D74" t="s">
        <v>54</v>
      </c>
      <c r="E74" t="s">
        <v>564</v>
      </c>
      <c r="F74" t="s">
        <v>565</v>
      </c>
      <c r="G74">
        <v>731</v>
      </c>
      <c r="H74">
        <v>731</v>
      </c>
      <c r="I74">
        <v>731</v>
      </c>
      <c r="J74">
        <v>731</v>
      </c>
      <c r="L74" s="2">
        <v>0</v>
      </c>
      <c r="M74" s="2">
        <v>0</v>
      </c>
      <c r="N74" s="2">
        <v>0</v>
      </c>
      <c r="O74" s="2">
        <v>197.95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>+Tabla3[[#This Row],[V GRAVADAS]]</f>
        <v>197.95</v>
      </c>
      <c r="V74" t="s">
        <v>31</v>
      </c>
    </row>
    <row r="75" spans="1:22" x14ac:dyDescent="0.25">
      <c r="A75" t="s">
        <v>654</v>
      </c>
      <c r="B75" t="s">
        <v>675</v>
      </c>
      <c r="C75" t="s">
        <v>1</v>
      </c>
      <c r="D75" t="s">
        <v>54</v>
      </c>
      <c r="E75" t="s">
        <v>564</v>
      </c>
      <c r="F75" t="s">
        <v>565</v>
      </c>
      <c r="G75">
        <v>732</v>
      </c>
      <c r="H75">
        <v>732</v>
      </c>
      <c r="I75">
        <v>732</v>
      </c>
      <c r="J75">
        <v>732</v>
      </c>
      <c r="L75" s="2">
        <v>0</v>
      </c>
      <c r="M75" s="2">
        <v>0</v>
      </c>
      <c r="N75" s="2">
        <v>0</v>
      </c>
      <c r="O75" s="2">
        <v>102.2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>+Tabla3[[#This Row],[V GRAVADAS]]</f>
        <v>102.2</v>
      </c>
      <c r="V75" t="s">
        <v>31</v>
      </c>
    </row>
    <row r="76" spans="1:22" x14ac:dyDescent="0.25">
      <c r="A76" t="s">
        <v>654</v>
      </c>
      <c r="B76" t="s">
        <v>676</v>
      </c>
      <c r="C76" t="s">
        <v>1</v>
      </c>
      <c r="D76" t="s">
        <v>54</v>
      </c>
      <c r="E76" t="s">
        <v>564</v>
      </c>
      <c r="F76" t="s">
        <v>565</v>
      </c>
      <c r="G76">
        <v>733</v>
      </c>
      <c r="H76">
        <v>733</v>
      </c>
      <c r="I76">
        <v>733</v>
      </c>
      <c r="J76">
        <v>733</v>
      </c>
      <c r="L76" s="2">
        <v>0</v>
      </c>
      <c r="M76" s="2">
        <v>0</v>
      </c>
      <c r="N76" s="2">
        <v>0</v>
      </c>
      <c r="O76" s="2">
        <v>113.65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>+Tabla3[[#This Row],[V GRAVADAS]]</f>
        <v>113.65</v>
      </c>
      <c r="V76" t="s">
        <v>31</v>
      </c>
    </row>
    <row r="77" spans="1:22" x14ac:dyDescent="0.25">
      <c r="A77" t="s">
        <v>654</v>
      </c>
      <c r="B77" t="s">
        <v>677</v>
      </c>
      <c r="C77" t="s">
        <v>1</v>
      </c>
      <c r="D77" t="s">
        <v>54</v>
      </c>
      <c r="E77" t="s">
        <v>564</v>
      </c>
      <c r="F77" t="s">
        <v>565</v>
      </c>
      <c r="G77">
        <v>734</v>
      </c>
      <c r="H77">
        <v>734</v>
      </c>
      <c r="I77">
        <v>734</v>
      </c>
      <c r="J77">
        <v>734</v>
      </c>
      <c r="L77" s="2">
        <v>0</v>
      </c>
      <c r="M77" s="2">
        <v>0</v>
      </c>
      <c r="N77" s="2">
        <v>0</v>
      </c>
      <c r="O77" s="2">
        <v>273.10000000000002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>+Tabla3[[#This Row],[V GRAVADAS]]</f>
        <v>273.10000000000002</v>
      </c>
      <c r="V77" t="s">
        <v>31</v>
      </c>
    </row>
    <row r="78" spans="1:22" x14ac:dyDescent="0.25">
      <c r="A78" t="s">
        <v>654</v>
      </c>
      <c r="B78" t="s">
        <v>678</v>
      </c>
      <c r="C78" t="s">
        <v>1</v>
      </c>
      <c r="D78" t="s">
        <v>54</v>
      </c>
      <c r="E78" t="s">
        <v>564</v>
      </c>
      <c r="F78" t="s">
        <v>565</v>
      </c>
      <c r="G78">
        <v>735</v>
      </c>
      <c r="H78">
        <v>735</v>
      </c>
      <c r="I78">
        <v>735</v>
      </c>
      <c r="J78">
        <v>735</v>
      </c>
      <c r="L78" s="2">
        <v>0</v>
      </c>
      <c r="M78" s="2">
        <v>0</v>
      </c>
      <c r="N78" s="2">
        <v>0</v>
      </c>
      <c r="O78" s="2">
        <v>113.7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f>+Tabla3[[#This Row],[V GRAVADAS]]</f>
        <v>113.7</v>
      </c>
      <c r="V78" t="s">
        <v>31</v>
      </c>
    </row>
    <row r="79" spans="1:22" x14ac:dyDescent="0.25">
      <c r="A79" t="s">
        <v>689</v>
      </c>
      <c r="B79" t="s">
        <v>690</v>
      </c>
      <c r="C79" t="s">
        <v>1</v>
      </c>
      <c r="D79" t="s">
        <v>54</v>
      </c>
      <c r="E79" t="s">
        <v>564</v>
      </c>
      <c r="F79" t="s">
        <v>565</v>
      </c>
      <c r="G79">
        <v>736</v>
      </c>
      <c r="H79">
        <v>736</v>
      </c>
      <c r="I79">
        <v>736</v>
      </c>
      <c r="J79">
        <v>736</v>
      </c>
      <c r="L79" s="2">
        <v>0</v>
      </c>
      <c r="M79" s="2">
        <v>0</v>
      </c>
      <c r="N79" s="2">
        <v>0</v>
      </c>
      <c r="O79" s="2">
        <v>146.5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>+Tabla3[[#This Row],[V GRAVADAS]]</f>
        <v>146.5</v>
      </c>
      <c r="V79" t="s">
        <v>31</v>
      </c>
    </row>
    <row r="80" spans="1:22" x14ac:dyDescent="0.25">
      <c r="A80" t="s">
        <v>689</v>
      </c>
      <c r="B80" t="s">
        <v>691</v>
      </c>
      <c r="C80" t="s">
        <v>1</v>
      </c>
      <c r="D80" t="s">
        <v>54</v>
      </c>
      <c r="E80" t="s">
        <v>564</v>
      </c>
      <c r="F80" t="s">
        <v>565</v>
      </c>
      <c r="G80">
        <v>737</v>
      </c>
      <c r="H80">
        <v>737</v>
      </c>
      <c r="I80">
        <v>737</v>
      </c>
      <c r="J80">
        <v>737</v>
      </c>
      <c r="L80" s="2">
        <v>0</v>
      </c>
      <c r="M80" s="2">
        <v>0</v>
      </c>
      <c r="N80" s="2">
        <v>0</v>
      </c>
      <c r="O80" s="2">
        <v>198.5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>+Tabla3[[#This Row],[V GRAVADAS]]</f>
        <v>198.5</v>
      </c>
      <c r="V80" t="s">
        <v>31</v>
      </c>
    </row>
    <row r="81" spans="1:22" x14ac:dyDescent="0.25">
      <c r="A81" t="s">
        <v>689</v>
      </c>
      <c r="B81" t="s">
        <v>692</v>
      </c>
      <c r="C81" t="s">
        <v>1</v>
      </c>
      <c r="D81" t="s">
        <v>54</v>
      </c>
      <c r="E81" t="s">
        <v>564</v>
      </c>
      <c r="F81" t="s">
        <v>565</v>
      </c>
      <c r="G81">
        <v>738</v>
      </c>
      <c r="H81">
        <v>738</v>
      </c>
      <c r="I81">
        <v>738</v>
      </c>
      <c r="J81">
        <v>738</v>
      </c>
      <c r="L81" s="2">
        <v>0</v>
      </c>
      <c r="M81" s="2">
        <v>0</v>
      </c>
      <c r="N81" s="2">
        <v>0</v>
      </c>
      <c r="O81" s="2">
        <v>52.6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>+Tabla3[[#This Row],[V GRAVADAS]]</f>
        <v>52.6</v>
      </c>
      <c r="V81" t="s">
        <v>31</v>
      </c>
    </row>
    <row r="82" spans="1:22" x14ac:dyDescent="0.25">
      <c r="A82" t="s">
        <v>689</v>
      </c>
      <c r="B82" t="s">
        <v>693</v>
      </c>
      <c r="C82" t="s">
        <v>1</v>
      </c>
      <c r="D82" t="s">
        <v>54</v>
      </c>
      <c r="E82" t="s">
        <v>564</v>
      </c>
      <c r="F82" t="s">
        <v>565</v>
      </c>
      <c r="G82">
        <v>739</v>
      </c>
      <c r="H82">
        <v>739</v>
      </c>
      <c r="I82">
        <v>739</v>
      </c>
      <c r="J82">
        <v>739</v>
      </c>
      <c r="L82" s="2">
        <v>0</v>
      </c>
      <c r="M82" s="2">
        <v>0</v>
      </c>
      <c r="N82" s="2">
        <v>0</v>
      </c>
      <c r="O82" s="2">
        <v>157.1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f>+Tabla3[[#This Row],[V GRAVADAS]]</f>
        <v>157.1</v>
      </c>
      <c r="V82" t="s">
        <v>31</v>
      </c>
    </row>
    <row r="83" spans="1:22" x14ac:dyDescent="0.25">
      <c r="A83" t="s">
        <v>689</v>
      </c>
      <c r="B83" t="s">
        <v>694</v>
      </c>
      <c r="C83" t="s">
        <v>1</v>
      </c>
      <c r="D83" t="s">
        <v>54</v>
      </c>
      <c r="E83" t="s">
        <v>564</v>
      </c>
      <c r="F83" t="s">
        <v>565</v>
      </c>
      <c r="G83">
        <v>740</v>
      </c>
      <c r="H83">
        <v>740</v>
      </c>
      <c r="I83">
        <v>740</v>
      </c>
      <c r="J83">
        <v>740</v>
      </c>
      <c r="L83" s="2">
        <v>0</v>
      </c>
      <c r="M83" s="2">
        <v>0</v>
      </c>
      <c r="N83" s="2">
        <v>0</v>
      </c>
      <c r="O83" s="2">
        <v>15.3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>+Tabla3[[#This Row],[V GRAVADAS]]</f>
        <v>15.3</v>
      </c>
      <c r="V83" t="s">
        <v>31</v>
      </c>
    </row>
    <row r="84" spans="1:22" x14ac:dyDescent="0.25">
      <c r="A84" t="s">
        <v>689</v>
      </c>
      <c r="B84" t="s">
        <v>695</v>
      </c>
      <c r="C84" t="s">
        <v>1</v>
      </c>
      <c r="D84" t="s">
        <v>54</v>
      </c>
      <c r="E84" t="s">
        <v>564</v>
      </c>
      <c r="F84" t="s">
        <v>565</v>
      </c>
      <c r="G84">
        <v>741</v>
      </c>
      <c r="H84">
        <v>741</v>
      </c>
      <c r="I84">
        <v>741</v>
      </c>
      <c r="J84">
        <v>741</v>
      </c>
      <c r="L84" s="2">
        <v>0</v>
      </c>
      <c r="M84" s="2">
        <v>0</v>
      </c>
      <c r="N84" s="2">
        <v>0</v>
      </c>
      <c r="O84" s="2">
        <v>47.5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f>+Tabla3[[#This Row],[V GRAVADAS]]</f>
        <v>47.5</v>
      </c>
      <c r="V84" t="s">
        <v>31</v>
      </c>
    </row>
    <row r="85" spans="1:22" x14ac:dyDescent="0.25">
      <c r="A85" t="s">
        <v>689</v>
      </c>
      <c r="B85" t="s">
        <v>696</v>
      </c>
      <c r="C85" t="s">
        <v>1</v>
      </c>
      <c r="D85" t="s">
        <v>54</v>
      </c>
      <c r="E85" t="s">
        <v>564</v>
      </c>
      <c r="F85" t="s">
        <v>565</v>
      </c>
      <c r="G85">
        <v>742</v>
      </c>
      <c r="H85">
        <v>742</v>
      </c>
      <c r="I85">
        <v>742</v>
      </c>
      <c r="J85">
        <v>742</v>
      </c>
      <c r="L85" s="2">
        <v>0</v>
      </c>
      <c r="M85" s="2">
        <v>0</v>
      </c>
      <c r="N85" s="2">
        <v>0</v>
      </c>
      <c r="O85" s="2">
        <v>104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>+Tabla3[[#This Row],[V GRAVADAS]]</f>
        <v>104</v>
      </c>
      <c r="V85" t="s">
        <v>31</v>
      </c>
    </row>
    <row r="86" spans="1:22" x14ac:dyDescent="0.25">
      <c r="A86" t="s">
        <v>689</v>
      </c>
      <c r="B86" t="s">
        <v>697</v>
      </c>
      <c r="C86" t="s">
        <v>1</v>
      </c>
      <c r="D86" t="s">
        <v>54</v>
      </c>
      <c r="E86" t="s">
        <v>564</v>
      </c>
      <c r="F86" t="s">
        <v>565</v>
      </c>
      <c r="G86">
        <v>743</v>
      </c>
      <c r="H86">
        <v>743</v>
      </c>
      <c r="I86">
        <v>743</v>
      </c>
      <c r="J86">
        <v>743</v>
      </c>
      <c r="L86" s="2">
        <v>0</v>
      </c>
      <c r="M86" s="2">
        <v>0</v>
      </c>
      <c r="N86" s="2">
        <v>0</v>
      </c>
      <c r="O86" s="2">
        <v>84.25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f>+Tabla3[[#This Row],[V GRAVADAS]]</f>
        <v>84.25</v>
      </c>
      <c r="V86" t="s">
        <v>31</v>
      </c>
    </row>
    <row r="87" spans="1:22" x14ac:dyDescent="0.25">
      <c r="A87" t="s">
        <v>689</v>
      </c>
      <c r="B87" t="s">
        <v>698</v>
      </c>
      <c r="C87" t="s">
        <v>1</v>
      </c>
      <c r="D87" t="s">
        <v>54</v>
      </c>
      <c r="E87" t="s">
        <v>564</v>
      </c>
      <c r="F87" t="s">
        <v>565</v>
      </c>
      <c r="G87">
        <v>744</v>
      </c>
      <c r="H87">
        <v>744</v>
      </c>
      <c r="I87">
        <v>744</v>
      </c>
      <c r="J87">
        <v>744</v>
      </c>
      <c r="L87" s="2">
        <v>0</v>
      </c>
      <c r="M87" s="2">
        <v>0</v>
      </c>
      <c r="N87" s="2">
        <v>0</v>
      </c>
      <c r="O87" s="2">
        <v>27.25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>+Tabla3[[#This Row],[V GRAVADAS]]</f>
        <v>27.25</v>
      </c>
      <c r="V87" t="s">
        <v>31</v>
      </c>
    </row>
    <row r="88" spans="1:22" x14ac:dyDescent="0.25">
      <c r="A88" t="s">
        <v>689</v>
      </c>
      <c r="B88" t="s">
        <v>699</v>
      </c>
      <c r="C88" t="s">
        <v>1</v>
      </c>
      <c r="D88" t="s">
        <v>54</v>
      </c>
      <c r="E88" t="s">
        <v>564</v>
      </c>
      <c r="F88" t="s">
        <v>565</v>
      </c>
      <c r="G88">
        <v>745</v>
      </c>
      <c r="H88">
        <v>745</v>
      </c>
      <c r="I88">
        <v>745</v>
      </c>
      <c r="J88">
        <v>745</v>
      </c>
      <c r="L88" s="2">
        <v>0</v>
      </c>
      <c r="M88" s="2">
        <v>0</v>
      </c>
      <c r="N88" s="2">
        <v>0</v>
      </c>
      <c r="O88" s="2">
        <v>197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f>+Tabla3[[#This Row],[V GRAVADAS]]</f>
        <v>197</v>
      </c>
      <c r="V88" t="s">
        <v>31</v>
      </c>
    </row>
    <row r="89" spans="1:22" x14ac:dyDescent="0.25">
      <c r="A89" t="s">
        <v>689</v>
      </c>
      <c r="B89" t="s">
        <v>700</v>
      </c>
      <c r="C89" t="s">
        <v>1</v>
      </c>
      <c r="D89" t="s">
        <v>54</v>
      </c>
      <c r="E89" t="s">
        <v>564</v>
      </c>
      <c r="F89" t="s">
        <v>565</v>
      </c>
      <c r="G89">
        <v>746</v>
      </c>
      <c r="H89">
        <v>746</v>
      </c>
      <c r="I89">
        <v>746</v>
      </c>
      <c r="J89">
        <v>746</v>
      </c>
      <c r="L89" s="2">
        <v>0</v>
      </c>
      <c r="M89" s="2">
        <v>0</v>
      </c>
      <c r="N89" s="2">
        <v>0</v>
      </c>
      <c r="O89" s="2">
        <v>44.35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f>+Tabla3[[#This Row],[V GRAVADAS]]</f>
        <v>44.35</v>
      </c>
      <c r="V89" t="s">
        <v>31</v>
      </c>
    </row>
    <row r="90" spans="1:22" x14ac:dyDescent="0.25">
      <c r="A90" t="s">
        <v>689</v>
      </c>
      <c r="B90" t="s">
        <v>701</v>
      </c>
      <c r="C90" t="s">
        <v>1</v>
      </c>
      <c r="D90" t="s">
        <v>54</v>
      </c>
      <c r="E90" t="s">
        <v>564</v>
      </c>
      <c r="F90" t="s">
        <v>565</v>
      </c>
      <c r="G90">
        <v>747</v>
      </c>
      <c r="H90">
        <v>747</v>
      </c>
      <c r="I90">
        <v>747</v>
      </c>
      <c r="J90">
        <v>747</v>
      </c>
      <c r="L90" s="2">
        <v>0</v>
      </c>
      <c r="M90" s="2">
        <v>0</v>
      </c>
      <c r="N90" s="2">
        <v>0</v>
      </c>
      <c r="O90" s="2">
        <v>35.799999999999997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f>+Tabla3[[#This Row],[V GRAVADAS]]</f>
        <v>35.799999999999997</v>
      </c>
      <c r="V90" t="s">
        <v>31</v>
      </c>
    </row>
    <row r="91" spans="1:22" x14ac:dyDescent="0.25">
      <c r="A91" t="s">
        <v>689</v>
      </c>
      <c r="B91" t="s">
        <v>702</v>
      </c>
      <c r="C91" t="s">
        <v>1</v>
      </c>
      <c r="D91" t="s">
        <v>54</v>
      </c>
      <c r="E91" t="s">
        <v>564</v>
      </c>
      <c r="F91" t="s">
        <v>565</v>
      </c>
      <c r="G91">
        <v>748</v>
      </c>
      <c r="H91">
        <v>748</v>
      </c>
      <c r="I91">
        <v>748</v>
      </c>
      <c r="J91">
        <v>748</v>
      </c>
      <c r="L91" s="2">
        <v>0</v>
      </c>
      <c r="M91" s="2">
        <v>0</v>
      </c>
      <c r="N91" s="2">
        <v>0</v>
      </c>
      <c r="O91" s="2">
        <v>42.2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f>+Tabla3[[#This Row],[V GRAVADAS]]</f>
        <v>42.2</v>
      </c>
      <c r="V91" t="s">
        <v>31</v>
      </c>
    </row>
    <row r="92" spans="1:22" x14ac:dyDescent="0.25">
      <c r="A92" t="s">
        <v>689</v>
      </c>
      <c r="B92" t="s">
        <v>703</v>
      </c>
      <c r="C92" t="s">
        <v>1</v>
      </c>
      <c r="D92" t="s">
        <v>54</v>
      </c>
      <c r="E92" t="s">
        <v>564</v>
      </c>
      <c r="F92" t="s">
        <v>565</v>
      </c>
      <c r="G92">
        <v>749</v>
      </c>
      <c r="H92">
        <v>749</v>
      </c>
      <c r="I92">
        <v>749</v>
      </c>
      <c r="J92">
        <v>749</v>
      </c>
      <c r="L92" s="2">
        <v>0</v>
      </c>
      <c r="M92" s="2">
        <v>0</v>
      </c>
      <c r="N92" s="2">
        <v>0</v>
      </c>
      <c r="O92" s="2">
        <v>63.6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f>+Tabla3[[#This Row],[V GRAVADAS]]</f>
        <v>63.6</v>
      </c>
      <c r="V92" t="s">
        <v>31</v>
      </c>
    </row>
    <row r="93" spans="1:22" x14ac:dyDescent="0.25">
      <c r="A93" t="s">
        <v>689</v>
      </c>
      <c r="B93" t="s">
        <v>704</v>
      </c>
      <c r="C93" t="s">
        <v>1</v>
      </c>
      <c r="D93" t="s">
        <v>54</v>
      </c>
      <c r="E93" t="s">
        <v>564</v>
      </c>
      <c r="F93" t="s">
        <v>565</v>
      </c>
      <c r="G93">
        <v>750</v>
      </c>
      <c r="H93">
        <v>750</v>
      </c>
      <c r="I93">
        <v>750</v>
      </c>
      <c r="J93">
        <v>750</v>
      </c>
      <c r="L93" s="2">
        <v>0</v>
      </c>
      <c r="M93" s="2">
        <v>0</v>
      </c>
      <c r="N93" s="2">
        <v>0</v>
      </c>
      <c r="O93" s="2">
        <v>98.8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>+Tabla3[[#This Row],[V GRAVADAS]]</f>
        <v>98.8</v>
      </c>
      <c r="V93" t="s">
        <v>31</v>
      </c>
    </row>
    <row r="94" spans="1:22" x14ac:dyDescent="0.25">
      <c r="A94" t="s">
        <v>710</v>
      </c>
      <c r="B94" t="s">
        <v>711</v>
      </c>
      <c r="C94" t="s">
        <v>1</v>
      </c>
      <c r="D94" t="s">
        <v>54</v>
      </c>
      <c r="E94" t="s">
        <v>564</v>
      </c>
      <c r="F94" t="s">
        <v>565</v>
      </c>
      <c r="G94">
        <v>751</v>
      </c>
      <c r="H94">
        <v>751</v>
      </c>
      <c r="I94">
        <v>751</v>
      </c>
      <c r="J94">
        <v>751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f>+Tabla3[[#This Row],[V GRAVADAS]]</f>
        <v>0</v>
      </c>
      <c r="V94" t="s">
        <v>31</v>
      </c>
    </row>
    <row r="95" spans="1:22" x14ac:dyDescent="0.25">
      <c r="A95" t="s">
        <v>710</v>
      </c>
      <c r="B95" t="s">
        <v>711</v>
      </c>
      <c r="C95" t="s">
        <v>1</v>
      </c>
      <c r="D95" t="s">
        <v>54</v>
      </c>
      <c r="E95" t="s">
        <v>564</v>
      </c>
      <c r="F95" t="s">
        <v>565</v>
      </c>
      <c r="G95">
        <v>752</v>
      </c>
      <c r="H95">
        <v>752</v>
      </c>
      <c r="I95">
        <v>752</v>
      </c>
      <c r="J95">
        <v>752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f>+Tabla3[[#This Row],[V GRAVADAS]]</f>
        <v>0</v>
      </c>
      <c r="V95" t="s">
        <v>31</v>
      </c>
    </row>
    <row r="96" spans="1:22" x14ac:dyDescent="0.25">
      <c r="A96" t="s">
        <v>710</v>
      </c>
      <c r="B96" t="s">
        <v>711</v>
      </c>
      <c r="C96" t="s">
        <v>1</v>
      </c>
      <c r="D96" t="s">
        <v>54</v>
      </c>
      <c r="E96" t="s">
        <v>564</v>
      </c>
      <c r="F96" t="s">
        <v>565</v>
      </c>
      <c r="G96">
        <v>753</v>
      </c>
      <c r="H96">
        <v>753</v>
      </c>
      <c r="I96">
        <v>753</v>
      </c>
      <c r="J96">
        <v>753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>+Tabla3[[#This Row],[V GRAVADAS]]</f>
        <v>0</v>
      </c>
      <c r="V96" t="s">
        <v>31</v>
      </c>
    </row>
    <row r="97" spans="1:22" x14ac:dyDescent="0.25">
      <c r="A97" t="s">
        <v>710</v>
      </c>
      <c r="B97" t="s">
        <v>711</v>
      </c>
      <c r="C97" t="s">
        <v>1</v>
      </c>
      <c r="D97" t="s">
        <v>54</v>
      </c>
      <c r="E97" t="s">
        <v>564</v>
      </c>
      <c r="F97" t="s">
        <v>565</v>
      </c>
      <c r="G97">
        <v>754</v>
      </c>
      <c r="H97">
        <v>754</v>
      </c>
      <c r="I97">
        <v>754</v>
      </c>
      <c r="J97">
        <v>754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>+Tabla3[[#This Row],[V GRAVADAS]]</f>
        <v>0</v>
      </c>
      <c r="V97" t="s">
        <v>31</v>
      </c>
    </row>
    <row r="98" spans="1:22" x14ac:dyDescent="0.25">
      <c r="A98" t="s">
        <v>710</v>
      </c>
      <c r="B98" t="s">
        <v>711</v>
      </c>
      <c r="C98" t="s">
        <v>1</v>
      </c>
      <c r="D98" t="s">
        <v>54</v>
      </c>
      <c r="E98" t="s">
        <v>564</v>
      </c>
      <c r="F98" t="s">
        <v>565</v>
      </c>
      <c r="G98">
        <v>755</v>
      </c>
      <c r="H98">
        <v>755</v>
      </c>
      <c r="I98">
        <v>755</v>
      </c>
      <c r="J98">
        <v>755</v>
      </c>
      <c r="L98" s="2">
        <v>0</v>
      </c>
      <c r="M98" s="2">
        <v>0</v>
      </c>
      <c r="N98" s="2">
        <v>0</v>
      </c>
      <c r="O98" s="2">
        <v>8.4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f>+Tabla3[[#This Row],[V GRAVADAS]]</f>
        <v>8.4</v>
      </c>
      <c r="V98" t="s">
        <v>31</v>
      </c>
    </row>
    <row r="99" spans="1:22" x14ac:dyDescent="0.25">
      <c r="A99" t="s">
        <v>710</v>
      </c>
      <c r="B99" t="s">
        <v>712</v>
      </c>
      <c r="C99" t="s">
        <v>1</v>
      </c>
      <c r="D99" t="s">
        <v>54</v>
      </c>
      <c r="E99" t="s">
        <v>564</v>
      </c>
      <c r="F99" t="s">
        <v>565</v>
      </c>
      <c r="G99">
        <v>756</v>
      </c>
      <c r="H99">
        <v>756</v>
      </c>
      <c r="I99">
        <v>756</v>
      </c>
      <c r="J99">
        <v>756</v>
      </c>
      <c r="L99" s="2">
        <v>0</v>
      </c>
      <c r="M99" s="2">
        <v>0</v>
      </c>
      <c r="N99" s="2">
        <v>0</v>
      </c>
      <c r="O99" s="2">
        <v>11.25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>+Tabla3[[#This Row],[V GRAVADAS]]</f>
        <v>11.25</v>
      </c>
      <c r="V99" t="s">
        <v>31</v>
      </c>
    </row>
    <row r="100" spans="1:22" x14ac:dyDescent="0.25">
      <c r="A100" t="s">
        <v>710</v>
      </c>
      <c r="B100" t="s">
        <v>712</v>
      </c>
      <c r="C100" t="s">
        <v>1</v>
      </c>
      <c r="D100" t="s">
        <v>54</v>
      </c>
      <c r="E100" t="s">
        <v>564</v>
      </c>
      <c r="F100" t="s">
        <v>565</v>
      </c>
      <c r="G100">
        <v>757</v>
      </c>
      <c r="H100">
        <v>757</v>
      </c>
      <c r="I100">
        <v>757</v>
      </c>
      <c r="J100">
        <v>757</v>
      </c>
      <c r="L100" s="2">
        <v>0</v>
      </c>
      <c r="M100" s="2">
        <v>0</v>
      </c>
      <c r="N100" s="2">
        <v>0</v>
      </c>
      <c r="O100" s="2">
        <v>47.2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>+Tabla3[[#This Row],[V GRAVADAS]]</f>
        <v>47.2</v>
      </c>
      <c r="V100" t="s">
        <v>31</v>
      </c>
    </row>
    <row r="101" spans="1:22" x14ac:dyDescent="0.25">
      <c r="A101" t="s">
        <v>710</v>
      </c>
      <c r="B101" t="s">
        <v>713</v>
      </c>
      <c r="C101" t="s">
        <v>1</v>
      </c>
      <c r="D101" t="s">
        <v>54</v>
      </c>
      <c r="E101" t="s">
        <v>564</v>
      </c>
      <c r="F101" t="s">
        <v>565</v>
      </c>
      <c r="G101">
        <v>758</v>
      </c>
      <c r="H101">
        <v>758</v>
      </c>
      <c r="I101">
        <v>758</v>
      </c>
      <c r="J101">
        <v>758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>+Tabla3[[#This Row],[V GRAVADAS]]</f>
        <v>0</v>
      </c>
      <c r="V101" t="s">
        <v>31</v>
      </c>
    </row>
    <row r="102" spans="1:22" x14ac:dyDescent="0.25">
      <c r="A102" t="s">
        <v>710</v>
      </c>
      <c r="B102" t="s">
        <v>713</v>
      </c>
      <c r="C102" t="s">
        <v>1</v>
      </c>
      <c r="D102" t="s">
        <v>54</v>
      </c>
      <c r="E102" t="s">
        <v>564</v>
      </c>
      <c r="F102" t="s">
        <v>565</v>
      </c>
      <c r="G102">
        <v>759</v>
      </c>
      <c r="H102">
        <v>759</v>
      </c>
      <c r="I102">
        <v>759</v>
      </c>
      <c r="J102">
        <v>759</v>
      </c>
      <c r="L102" s="2">
        <v>0</v>
      </c>
      <c r="M102" s="2">
        <v>0</v>
      </c>
      <c r="N102" s="2">
        <v>0</v>
      </c>
      <c r="O102" s="2">
        <v>170.25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>+Tabla3[[#This Row],[V GRAVADAS]]</f>
        <v>170.25</v>
      </c>
      <c r="V102" t="s">
        <v>31</v>
      </c>
    </row>
    <row r="103" spans="1:22" x14ac:dyDescent="0.25">
      <c r="A103" t="s">
        <v>710</v>
      </c>
      <c r="B103" t="s">
        <v>714</v>
      </c>
      <c r="C103" t="s">
        <v>1</v>
      </c>
      <c r="D103" t="s">
        <v>54</v>
      </c>
      <c r="E103" t="s">
        <v>564</v>
      </c>
      <c r="F103" t="s">
        <v>565</v>
      </c>
      <c r="G103">
        <v>760</v>
      </c>
      <c r="H103">
        <v>760</v>
      </c>
      <c r="I103">
        <v>760</v>
      </c>
      <c r="J103">
        <v>760</v>
      </c>
      <c r="L103" s="2">
        <v>0</v>
      </c>
      <c r="M103" s="2">
        <v>0</v>
      </c>
      <c r="N103" s="2">
        <v>0</v>
      </c>
      <c r="O103" s="2">
        <v>42.5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>+Tabla3[[#This Row],[V GRAVADAS]]</f>
        <v>42.5</v>
      </c>
      <c r="V103" t="s">
        <v>31</v>
      </c>
    </row>
    <row r="104" spans="1:22" x14ac:dyDescent="0.25">
      <c r="A104" t="s">
        <v>710</v>
      </c>
      <c r="B104" t="s">
        <v>715</v>
      </c>
      <c r="C104" t="s">
        <v>1</v>
      </c>
      <c r="D104" t="s">
        <v>54</v>
      </c>
      <c r="E104" t="s">
        <v>564</v>
      </c>
      <c r="F104" t="s">
        <v>565</v>
      </c>
      <c r="G104">
        <v>761</v>
      </c>
      <c r="H104">
        <v>761</v>
      </c>
      <c r="I104">
        <v>761</v>
      </c>
      <c r="J104">
        <v>761</v>
      </c>
      <c r="L104" s="2">
        <v>0</v>
      </c>
      <c r="M104" s="2">
        <v>0</v>
      </c>
      <c r="N104" s="2">
        <v>0</v>
      </c>
      <c r="O104" s="2">
        <v>48.25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>+Tabla3[[#This Row],[V GRAVADAS]]</f>
        <v>48.25</v>
      </c>
      <c r="V104" t="s">
        <v>31</v>
      </c>
    </row>
    <row r="105" spans="1:22" x14ac:dyDescent="0.25">
      <c r="A105" t="s">
        <v>710</v>
      </c>
      <c r="B105" t="s">
        <v>716</v>
      </c>
      <c r="C105" t="s">
        <v>1</v>
      </c>
      <c r="D105" t="s">
        <v>54</v>
      </c>
      <c r="E105" t="s">
        <v>564</v>
      </c>
      <c r="F105" t="s">
        <v>565</v>
      </c>
      <c r="G105">
        <v>762</v>
      </c>
      <c r="H105">
        <v>762</v>
      </c>
      <c r="I105">
        <v>762</v>
      </c>
      <c r="J105">
        <v>762</v>
      </c>
      <c r="L105" s="2">
        <v>0</v>
      </c>
      <c r="M105" s="2">
        <v>0</v>
      </c>
      <c r="N105" s="2">
        <v>0</v>
      </c>
      <c r="O105" s="2">
        <v>50.75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>+Tabla3[[#This Row],[V GRAVADAS]]</f>
        <v>50.75</v>
      </c>
      <c r="V105" t="s">
        <v>31</v>
      </c>
    </row>
    <row r="106" spans="1:22" x14ac:dyDescent="0.25">
      <c r="A106" t="s">
        <v>710</v>
      </c>
      <c r="B106" t="s">
        <v>717</v>
      </c>
      <c r="C106" t="s">
        <v>1</v>
      </c>
      <c r="D106" t="s">
        <v>54</v>
      </c>
      <c r="E106" t="s">
        <v>564</v>
      </c>
      <c r="F106" t="s">
        <v>565</v>
      </c>
      <c r="G106">
        <v>763</v>
      </c>
      <c r="H106">
        <v>763</v>
      </c>
      <c r="I106">
        <v>763</v>
      </c>
      <c r="J106">
        <v>763</v>
      </c>
      <c r="L106" s="2">
        <v>0</v>
      </c>
      <c r="M106" s="2">
        <v>0</v>
      </c>
      <c r="N106" s="2">
        <v>0</v>
      </c>
      <c r="O106" s="2">
        <v>34.700000000000003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>+Tabla3[[#This Row],[V GRAVADAS]]</f>
        <v>34.700000000000003</v>
      </c>
      <c r="V106" t="s">
        <v>31</v>
      </c>
    </row>
    <row r="107" spans="1:22" x14ac:dyDescent="0.25">
      <c r="A107" t="s">
        <v>710</v>
      </c>
      <c r="B107" t="s">
        <v>718</v>
      </c>
      <c r="C107" t="s">
        <v>1</v>
      </c>
      <c r="D107" t="s">
        <v>54</v>
      </c>
      <c r="E107" t="s">
        <v>564</v>
      </c>
      <c r="F107" t="s">
        <v>565</v>
      </c>
      <c r="G107">
        <v>764</v>
      </c>
      <c r="H107">
        <v>764</v>
      </c>
      <c r="I107">
        <v>764</v>
      </c>
      <c r="J107">
        <v>764</v>
      </c>
      <c r="L107" s="2">
        <v>0</v>
      </c>
      <c r="M107" s="2">
        <v>0</v>
      </c>
      <c r="N107" s="2">
        <v>0</v>
      </c>
      <c r="O107" s="2">
        <v>41.25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>+Tabla3[[#This Row],[V GRAVADAS]]</f>
        <v>41.25</v>
      </c>
      <c r="V107" t="s">
        <v>31</v>
      </c>
    </row>
    <row r="108" spans="1:22" x14ac:dyDescent="0.25">
      <c r="A108" t="s">
        <v>710</v>
      </c>
      <c r="B108" t="s">
        <v>719</v>
      </c>
      <c r="C108" t="s">
        <v>1</v>
      </c>
      <c r="D108" t="s">
        <v>54</v>
      </c>
      <c r="E108" t="s">
        <v>564</v>
      </c>
      <c r="F108" t="s">
        <v>565</v>
      </c>
      <c r="G108">
        <v>765</v>
      </c>
      <c r="H108">
        <v>765</v>
      </c>
      <c r="I108">
        <v>765</v>
      </c>
      <c r="J108">
        <v>765</v>
      </c>
      <c r="L108" s="2">
        <v>0</v>
      </c>
      <c r="M108" s="2">
        <v>0</v>
      </c>
      <c r="N108" s="2">
        <v>0</v>
      </c>
      <c r="O108" s="2">
        <v>64.849999999999994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f>+Tabla3[[#This Row],[V GRAVADAS]]</f>
        <v>64.849999999999994</v>
      </c>
      <c r="V108" t="s">
        <v>31</v>
      </c>
    </row>
    <row r="109" spans="1:22" x14ac:dyDescent="0.25">
      <c r="A109" t="s">
        <v>710</v>
      </c>
      <c r="B109" t="s">
        <v>719</v>
      </c>
      <c r="C109" t="s">
        <v>1</v>
      </c>
      <c r="D109" t="s">
        <v>54</v>
      </c>
      <c r="E109" t="s">
        <v>564</v>
      </c>
      <c r="F109" t="s">
        <v>565</v>
      </c>
      <c r="G109">
        <v>766</v>
      </c>
      <c r="H109">
        <v>766</v>
      </c>
      <c r="I109">
        <v>766</v>
      </c>
      <c r="J109">
        <v>766</v>
      </c>
      <c r="L109" s="2">
        <v>0</v>
      </c>
      <c r="M109" s="2">
        <v>0</v>
      </c>
      <c r="N109" s="2">
        <v>0</v>
      </c>
      <c r="O109" s="2">
        <v>208.95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f>+Tabla3[[#This Row],[V GRAVADAS]]</f>
        <v>208.95</v>
      </c>
      <c r="V109" t="s">
        <v>31</v>
      </c>
    </row>
    <row r="110" spans="1:22" x14ac:dyDescent="0.25">
      <c r="A110" t="s">
        <v>462</v>
      </c>
      <c r="L110"/>
      <c r="M110"/>
      <c r="N110"/>
      <c r="O110" s="60">
        <f>SUBTOTAL(109,Tabla3[V GRAVADAS])</f>
        <v>7896.2000000000007</v>
      </c>
      <c r="P110"/>
      <c r="Q110"/>
      <c r="R110"/>
      <c r="S110"/>
      <c r="T110"/>
      <c r="U110"/>
      <c r="V110">
        <f>SUBTOTAL(103,Tabla3[ANEXO])</f>
        <v>107</v>
      </c>
    </row>
    <row r="112" spans="1:22" x14ac:dyDescent="0.25">
      <c r="O112" s="2">
        <f>+Tabla3[[#Totals],[V GRAVADAS]]/1.13</f>
        <v>6987.7876106194699</v>
      </c>
      <c r="P112" s="2">
        <f>+O112*0.13</f>
        <v>908.41238938053107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889"/>
  <sheetViews>
    <sheetView topLeftCell="A342" workbookViewId="0">
      <selection activeCell="B361" sqref="B361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39" t="s">
        <v>55</v>
      </c>
      <c r="B2" s="40" t="s">
        <v>56</v>
      </c>
    </row>
    <row r="3" spans="1:2" x14ac:dyDescent="0.25">
      <c r="A3" s="41" t="s">
        <v>57</v>
      </c>
      <c r="B3" s="42" t="s">
        <v>58</v>
      </c>
    </row>
    <row r="4" spans="1:2" x14ac:dyDescent="0.25">
      <c r="A4" s="41" t="s">
        <v>59</v>
      </c>
      <c r="B4" s="42" t="s">
        <v>60</v>
      </c>
    </row>
    <row r="5" spans="1:2" x14ac:dyDescent="0.25">
      <c r="A5" s="41" t="s">
        <v>61</v>
      </c>
      <c r="B5" s="42" t="s">
        <v>62</v>
      </c>
    </row>
    <row r="6" spans="1:2" x14ac:dyDescent="0.25">
      <c r="A6" s="41" t="s">
        <v>63</v>
      </c>
      <c r="B6" s="42" t="s">
        <v>64</v>
      </c>
    </row>
    <row r="7" spans="1:2" x14ac:dyDescent="0.25">
      <c r="A7" s="43" t="s">
        <v>65</v>
      </c>
      <c r="B7" s="42" t="s">
        <v>66</v>
      </c>
    </row>
    <row r="8" spans="1:2" x14ac:dyDescent="0.25">
      <c r="A8" s="41" t="s">
        <v>67</v>
      </c>
      <c r="B8" s="44" t="s">
        <v>68</v>
      </c>
    </row>
    <row r="9" spans="1:2" x14ac:dyDescent="0.25">
      <c r="A9" s="41" t="s">
        <v>69</v>
      </c>
      <c r="B9" s="44" t="s">
        <v>70</v>
      </c>
    </row>
    <row r="10" spans="1:2" x14ac:dyDescent="0.25">
      <c r="A10" s="41" t="s">
        <v>71</v>
      </c>
      <c r="B10" s="44" t="s">
        <v>72</v>
      </c>
    </row>
    <row r="11" spans="1:2" x14ac:dyDescent="0.25">
      <c r="A11" s="41" t="s">
        <v>396</v>
      </c>
      <c r="B11" s="44" t="s">
        <v>398</v>
      </c>
    </row>
    <row r="12" spans="1:2" x14ac:dyDescent="0.25">
      <c r="A12" s="41" t="s">
        <v>399</v>
      </c>
      <c r="B12" s="44" t="s">
        <v>400</v>
      </c>
    </row>
    <row r="13" spans="1:2" x14ac:dyDescent="0.25">
      <c r="A13" s="41" t="s">
        <v>401</v>
      </c>
      <c r="B13" s="44" t="s">
        <v>402</v>
      </c>
    </row>
    <row r="14" spans="1:2" x14ac:dyDescent="0.25">
      <c r="A14" s="41" t="s">
        <v>403</v>
      </c>
      <c r="B14" s="44" t="s">
        <v>404</v>
      </c>
    </row>
    <row r="15" spans="1:2" x14ac:dyDescent="0.25">
      <c r="A15" s="41" t="s">
        <v>412</v>
      </c>
      <c r="B15" s="44" t="s">
        <v>413</v>
      </c>
    </row>
    <row r="16" spans="1:2" x14ac:dyDescent="0.25">
      <c r="A16" s="41" t="s">
        <v>407</v>
      </c>
      <c r="B16" s="44" t="s">
        <v>408</v>
      </c>
    </row>
    <row r="17" spans="1:2" x14ac:dyDescent="0.25">
      <c r="A17" s="41" t="s">
        <v>390</v>
      </c>
      <c r="B17" s="44" t="s">
        <v>411</v>
      </c>
    </row>
    <row r="18" spans="1:2" x14ac:dyDescent="0.25">
      <c r="A18" s="41" t="s">
        <v>419</v>
      </c>
      <c r="B18" s="44" t="s">
        <v>420</v>
      </c>
    </row>
    <row r="19" spans="1:2" x14ac:dyDescent="0.25">
      <c r="A19" s="41" t="s">
        <v>421</v>
      </c>
      <c r="B19" s="44" t="s">
        <v>422</v>
      </c>
    </row>
    <row r="20" spans="1:2" x14ac:dyDescent="0.25">
      <c r="A20" s="41" t="s">
        <v>437</v>
      </c>
      <c r="B20" s="44" t="s">
        <v>438</v>
      </c>
    </row>
    <row r="21" spans="1:2" x14ac:dyDescent="0.25">
      <c r="A21" s="41" t="s">
        <v>439</v>
      </c>
      <c r="B21" s="44" t="s">
        <v>440</v>
      </c>
    </row>
    <row r="22" spans="1:2" x14ac:dyDescent="0.25">
      <c r="A22" s="45" t="s">
        <v>441</v>
      </c>
      <c r="B22" s="46" t="s">
        <v>442</v>
      </c>
    </row>
    <row r="23" spans="1:2" x14ac:dyDescent="0.25">
      <c r="A23" s="27" t="s">
        <v>443</v>
      </c>
      <c r="B23" s="28" t="s">
        <v>444</v>
      </c>
    </row>
    <row r="24" spans="1:2" x14ac:dyDescent="0.25">
      <c r="A24" s="49" t="s">
        <v>425</v>
      </c>
      <c r="B24" s="48" t="s">
        <v>426</v>
      </c>
    </row>
    <row r="25" spans="1:2" x14ac:dyDescent="0.25">
      <c r="A25" s="49" t="s">
        <v>73</v>
      </c>
      <c r="B25" s="48" t="s">
        <v>74</v>
      </c>
    </row>
    <row r="26" spans="1:2" x14ac:dyDescent="0.25">
      <c r="A26" s="49"/>
      <c r="B26" s="48" t="s">
        <v>75</v>
      </c>
    </row>
    <row r="27" spans="1:2" x14ac:dyDescent="0.25">
      <c r="A27" s="49" t="s">
        <v>427</v>
      </c>
      <c r="B27" s="48" t="s">
        <v>428</v>
      </c>
    </row>
    <row r="28" spans="1:2" x14ac:dyDescent="0.25">
      <c r="A28" s="49" t="s">
        <v>429</v>
      </c>
      <c r="B28" s="48" t="s">
        <v>430</v>
      </c>
    </row>
    <row r="29" spans="1:2" x14ac:dyDescent="0.25">
      <c r="A29" s="49"/>
      <c r="B29" s="48" t="s">
        <v>76</v>
      </c>
    </row>
    <row r="30" spans="1:2" x14ac:dyDescent="0.25">
      <c r="A30" s="49" t="s">
        <v>407</v>
      </c>
      <c r="B30" s="48" t="s">
        <v>408</v>
      </c>
    </row>
    <row r="31" spans="1:2" x14ac:dyDescent="0.25">
      <c r="A31" s="49"/>
      <c r="B31" s="48" t="s">
        <v>77</v>
      </c>
    </row>
    <row r="32" spans="1:2" x14ac:dyDescent="0.25">
      <c r="A32" s="49" t="s">
        <v>405</v>
      </c>
      <c r="B32" s="48" t="s">
        <v>431</v>
      </c>
    </row>
    <row r="33" spans="1:2" x14ac:dyDescent="0.25">
      <c r="A33" s="49" t="s">
        <v>432</v>
      </c>
      <c r="B33" s="48" t="s">
        <v>433</v>
      </c>
    </row>
    <row r="34" spans="1:2" x14ac:dyDescent="0.25">
      <c r="A34" s="49"/>
      <c r="B34" s="48" t="s">
        <v>78</v>
      </c>
    </row>
    <row r="35" spans="1:2" x14ac:dyDescent="0.25">
      <c r="A35" s="49" t="s">
        <v>79</v>
      </c>
      <c r="B35" s="48" t="s">
        <v>80</v>
      </c>
    </row>
    <row r="36" spans="1:2" x14ac:dyDescent="0.25">
      <c r="A36" s="49" t="s">
        <v>434</v>
      </c>
      <c r="B36" s="48" t="s">
        <v>435</v>
      </c>
    </row>
    <row r="37" spans="1:2" x14ac:dyDescent="0.25">
      <c r="A37" s="49"/>
      <c r="B37" s="48" t="s">
        <v>81</v>
      </c>
    </row>
    <row r="38" spans="1:2" x14ac:dyDescent="0.25">
      <c r="A38" s="49" t="s">
        <v>82</v>
      </c>
      <c r="B38" s="50" t="s">
        <v>82</v>
      </c>
    </row>
    <row r="39" spans="1:2" x14ac:dyDescent="0.25">
      <c r="A39" s="49"/>
      <c r="B39" s="48" t="s">
        <v>83</v>
      </c>
    </row>
    <row r="40" spans="1:2" x14ac:dyDescent="0.25">
      <c r="A40" s="49" t="s">
        <v>84</v>
      </c>
      <c r="B40" s="48" t="s">
        <v>85</v>
      </c>
    </row>
    <row r="41" spans="1:2" x14ac:dyDescent="0.25">
      <c r="A41" s="49"/>
      <c r="B41" s="48" t="s">
        <v>86</v>
      </c>
    </row>
    <row r="42" spans="1:2" x14ac:dyDescent="0.25">
      <c r="A42" s="49"/>
      <c r="B42" s="48" t="s">
        <v>87</v>
      </c>
    </row>
    <row r="43" spans="1:2" x14ac:dyDescent="0.25">
      <c r="A43" s="49"/>
      <c r="B43" s="48" t="s">
        <v>88</v>
      </c>
    </row>
    <row r="44" spans="1:2" x14ac:dyDescent="0.25">
      <c r="A44" s="49" t="s">
        <v>423</v>
      </c>
      <c r="B44" s="48" t="s">
        <v>424</v>
      </c>
    </row>
    <row r="45" spans="1:2" x14ac:dyDescent="0.25">
      <c r="A45" s="49"/>
      <c r="B45" s="48" t="s">
        <v>90</v>
      </c>
    </row>
    <row r="46" spans="1:2" x14ac:dyDescent="0.25">
      <c r="A46" s="49"/>
      <c r="B46" s="50" t="s">
        <v>91</v>
      </c>
    </row>
    <row r="47" spans="1:2" x14ac:dyDescent="0.25">
      <c r="A47" s="49"/>
      <c r="B47" s="48" t="s">
        <v>92</v>
      </c>
    </row>
    <row r="48" spans="1:2" x14ac:dyDescent="0.25">
      <c r="A48" s="49"/>
      <c r="B48" s="48" t="s">
        <v>93</v>
      </c>
    </row>
    <row r="49" spans="1:2" x14ac:dyDescent="0.25">
      <c r="A49" s="49"/>
      <c r="B49" s="48" t="s">
        <v>94</v>
      </c>
    </row>
    <row r="50" spans="1:2" x14ac:dyDescent="0.25">
      <c r="A50" s="49"/>
      <c r="B50" s="48" t="s">
        <v>95</v>
      </c>
    </row>
    <row r="51" spans="1:2" x14ac:dyDescent="0.25">
      <c r="A51" s="49" t="s">
        <v>406</v>
      </c>
      <c r="B51" s="48" t="s">
        <v>96</v>
      </c>
    </row>
    <row r="52" spans="1:2" x14ac:dyDescent="0.25">
      <c r="A52" s="49"/>
      <c r="B52" s="48" t="s">
        <v>97</v>
      </c>
    </row>
    <row r="53" spans="1:2" x14ac:dyDescent="0.25">
      <c r="A53" s="49"/>
      <c r="B53" s="48" t="s">
        <v>98</v>
      </c>
    </row>
    <row r="54" spans="1:2" x14ac:dyDescent="0.25">
      <c r="A54" s="49"/>
      <c r="B54" s="48" t="s">
        <v>99</v>
      </c>
    </row>
    <row r="55" spans="1:2" x14ac:dyDescent="0.25">
      <c r="A55" s="49"/>
      <c r="B55" s="48" t="s">
        <v>100</v>
      </c>
    </row>
    <row r="56" spans="1:2" x14ac:dyDescent="0.25">
      <c r="A56" s="49" t="s">
        <v>101</v>
      </c>
      <c r="B56" s="48" t="s">
        <v>102</v>
      </c>
    </row>
    <row r="57" spans="1:2" x14ac:dyDescent="0.25">
      <c r="A57" s="49" t="s">
        <v>103</v>
      </c>
      <c r="B57" s="48" t="s">
        <v>104</v>
      </c>
    </row>
    <row r="58" spans="1:2" x14ac:dyDescent="0.25">
      <c r="A58" s="49"/>
      <c r="B58" s="48" t="s">
        <v>105</v>
      </c>
    </row>
    <row r="59" spans="1:2" x14ac:dyDescent="0.25">
      <c r="A59" s="49"/>
      <c r="B59" s="48" t="s">
        <v>106</v>
      </c>
    </row>
    <row r="60" spans="1:2" x14ac:dyDescent="0.25">
      <c r="A60" s="49"/>
      <c r="B60" s="48" t="s">
        <v>107</v>
      </c>
    </row>
    <row r="61" spans="1:2" x14ac:dyDescent="0.25">
      <c r="A61" s="49"/>
      <c r="B61" s="48" t="s">
        <v>108</v>
      </c>
    </row>
    <row r="62" spans="1:2" x14ac:dyDescent="0.25">
      <c r="A62" s="49" t="s">
        <v>436</v>
      </c>
      <c r="B62" s="48" t="s">
        <v>109</v>
      </c>
    </row>
    <row r="63" spans="1:2" x14ac:dyDescent="0.25">
      <c r="A63" s="49"/>
      <c r="B63" s="48" t="s">
        <v>110</v>
      </c>
    </row>
    <row r="64" spans="1:2" x14ac:dyDescent="0.25">
      <c r="A64" s="49"/>
      <c r="B64" s="48" t="s">
        <v>111</v>
      </c>
    </row>
    <row r="65" spans="1:2" x14ac:dyDescent="0.25">
      <c r="A65" s="49"/>
      <c r="B65" s="48" t="s">
        <v>112</v>
      </c>
    </row>
    <row r="66" spans="1:2" x14ac:dyDescent="0.25">
      <c r="A66" s="49"/>
      <c r="B66" s="48" t="s">
        <v>113</v>
      </c>
    </row>
    <row r="67" spans="1:2" x14ac:dyDescent="0.25">
      <c r="A67" s="49"/>
      <c r="B67" s="48" t="s">
        <v>114</v>
      </c>
    </row>
    <row r="68" spans="1:2" x14ac:dyDescent="0.25">
      <c r="A68" s="49"/>
      <c r="B68" s="48" t="s">
        <v>115</v>
      </c>
    </row>
    <row r="69" spans="1:2" x14ac:dyDescent="0.25">
      <c r="A69" s="49"/>
      <c r="B69" s="48" t="s">
        <v>116</v>
      </c>
    </row>
    <row r="70" spans="1:2" x14ac:dyDescent="0.25">
      <c r="A70" s="49"/>
      <c r="B70" s="48" t="s">
        <v>117</v>
      </c>
    </row>
    <row r="71" spans="1:2" x14ac:dyDescent="0.25">
      <c r="A71" s="49" t="s">
        <v>118</v>
      </c>
      <c r="B71" s="48" t="s">
        <v>119</v>
      </c>
    </row>
    <row r="72" spans="1:2" x14ac:dyDescent="0.25">
      <c r="A72" s="49" t="s">
        <v>118</v>
      </c>
      <c r="B72" s="48" t="s">
        <v>120</v>
      </c>
    </row>
    <row r="73" spans="1:2" x14ac:dyDescent="0.25">
      <c r="A73" s="49" t="s">
        <v>121</v>
      </c>
      <c r="B73" s="48" t="s">
        <v>122</v>
      </c>
    </row>
    <row r="74" spans="1:2" x14ac:dyDescent="0.25">
      <c r="A74" s="49" t="s">
        <v>123</v>
      </c>
      <c r="B74" s="48" t="s">
        <v>124</v>
      </c>
    </row>
    <row r="75" spans="1:2" x14ac:dyDescent="0.25">
      <c r="A75" s="49" t="s">
        <v>125</v>
      </c>
      <c r="B75" s="48" t="s">
        <v>126</v>
      </c>
    </row>
    <row r="76" spans="1:2" x14ac:dyDescent="0.25">
      <c r="A76" s="49" t="s">
        <v>125</v>
      </c>
      <c r="B76" s="48" t="s">
        <v>127</v>
      </c>
    </row>
    <row r="77" spans="1:2" x14ac:dyDescent="0.25">
      <c r="A77" s="49" t="s">
        <v>128</v>
      </c>
      <c r="B77" s="48" t="s">
        <v>129</v>
      </c>
    </row>
    <row r="78" spans="1:2" x14ac:dyDescent="0.25">
      <c r="A78" s="49" t="s">
        <v>121</v>
      </c>
      <c r="B78" s="48" t="s">
        <v>130</v>
      </c>
    </row>
    <row r="79" spans="1:2" x14ac:dyDescent="0.25">
      <c r="A79" s="49" t="s">
        <v>131</v>
      </c>
      <c r="B79" s="48" t="s">
        <v>88</v>
      </c>
    </row>
    <row r="80" spans="1:2" x14ac:dyDescent="0.25">
      <c r="A80" s="49" t="s">
        <v>132</v>
      </c>
      <c r="B80" s="48" t="s">
        <v>133</v>
      </c>
    </row>
    <row r="81" spans="1:2" x14ac:dyDescent="0.25">
      <c r="A81" s="49" t="s">
        <v>134</v>
      </c>
      <c r="B81" s="48" t="s">
        <v>78</v>
      </c>
    </row>
    <row r="82" spans="1:2" x14ac:dyDescent="0.25">
      <c r="A82" s="49" t="s">
        <v>128</v>
      </c>
      <c r="B82" s="48" t="s">
        <v>135</v>
      </c>
    </row>
    <row r="83" spans="1:2" x14ac:dyDescent="0.25">
      <c r="A83" s="49" t="s">
        <v>136</v>
      </c>
      <c r="B83" s="48" t="s">
        <v>137</v>
      </c>
    </row>
    <row r="84" spans="1:2" x14ac:dyDescent="0.25">
      <c r="A84" s="49" t="s">
        <v>121</v>
      </c>
      <c r="B84" s="48" t="s">
        <v>138</v>
      </c>
    </row>
    <row r="85" spans="1:2" x14ac:dyDescent="0.25">
      <c r="A85" s="49" t="s">
        <v>128</v>
      </c>
      <c r="B85" s="48" t="s">
        <v>139</v>
      </c>
    </row>
    <row r="86" spans="1:2" x14ac:dyDescent="0.25">
      <c r="A86" s="49" t="s">
        <v>140</v>
      </c>
      <c r="B86" s="48" t="s">
        <v>141</v>
      </c>
    </row>
    <row r="87" spans="1:2" x14ac:dyDescent="0.25">
      <c r="A87" s="49" t="s">
        <v>125</v>
      </c>
      <c r="B87" s="48" t="s">
        <v>142</v>
      </c>
    </row>
    <row r="88" spans="1:2" x14ac:dyDescent="0.25">
      <c r="A88" s="49" t="s">
        <v>121</v>
      </c>
      <c r="B88" s="48" t="s">
        <v>143</v>
      </c>
    </row>
    <row r="89" spans="1:2" x14ac:dyDescent="0.25">
      <c r="A89" s="49" t="s">
        <v>118</v>
      </c>
      <c r="B89" s="48" t="s">
        <v>144</v>
      </c>
    </row>
    <row r="90" spans="1:2" x14ac:dyDescent="0.25">
      <c r="A90" s="49" t="s">
        <v>118</v>
      </c>
      <c r="B90" s="48" t="s">
        <v>145</v>
      </c>
    </row>
    <row r="91" spans="1:2" x14ac:dyDescent="0.25">
      <c r="A91" s="49" t="s">
        <v>121</v>
      </c>
      <c r="B91" s="48" t="s">
        <v>146</v>
      </c>
    </row>
    <row r="92" spans="1:2" x14ac:dyDescent="0.25">
      <c r="A92" s="49" t="s">
        <v>128</v>
      </c>
      <c r="B92" s="48" t="s">
        <v>147</v>
      </c>
    </row>
    <row r="93" spans="1:2" x14ac:dyDescent="0.25">
      <c r="A93" s="49" t="s">
        <v>128</v>
      </c>
      <c r="B93" s="48" t="s">
        <v>96</v>
      </c>
    </row>
    <row r="94" spans="1:2" x14ac:dyDescent="0.25">
      <c r="A94" s="49" t="s">
        <v>125</v>
      </c>
      <c r="B94" s="48" t="s">
        <v>148</v>
      </c>
    </row>
    <row r="95" spans="1:2" x14ac:dyDescent="0.25">
      <c r="A95" s="49" t="s">
        <v>125</v>
      </c>
      <c r="B95" s="48" t="s">
        <v>149</v>
      </c>
    </row>
    <row r="96" spans="1:2" x14ac:dyDescent="0.25">
      <c r="A96" s="49" t="s">
        <v>128</v>
      </c>
      <c r="B96" s="48" t="s">
        <v>150</v>
      </c>
    </row>
    <row r="97" spans="1:2" x14ac:dyDescent="0.25">
      <c r="A97" s="49" t="s">
        <v>125</v>
      </c>
      <c r="B97" s="48" t="s">
        <v>151</v>
      </c>
    </row>
    <row r="98" spans="1:2" x14ac:dyDescent="0.25">
      <c r="A98" s="49" t="s">
        <v>118</v>
      </c>
      <c r="B98" s="48" t="s">
        <v>152</v>
      </c>
    </row>
    <row r="99" spans="1:2" x14ac:dyDescent="0.25">
      <c r="A99" s="49" t="s">
        <v>128</v>
      </c>
      <c r="B99" s="48" t="s">
        <v>153</v>
      </c>
    </row>
    <row r="100" spans="1:2" x14ac:dyDescent="0.25">
      <c r="A100" s="49" t="s">
        <v>118</v>
      </c>
      <c r="B100" s="48" t="s">
        <v>154</v>
      </c>
    </row>
    <row r="101" spans="1:2" x14ac:dyDescent="0.25">
      <c r="A101" s="49" t="s">
        <v>121</v>
      </c>
      <c r="B101" s="48" t="s">
        <v>155</v>
      </c>
    </row>
    <row r="102" spans="1:2" x14ac:dyDescent="0.25">
      <c r="A102" s="49" t="s">
        <v>128</v>
      </c>
      <c r="B102" s="48" t="s">
        <v>156</v>
      </c>
    </row>
    <row r="103" spans="1:2" x14ac:dyDescent="0.25">
      <c r="A103" s="49" t="s">
        <v>157</v>
      </c>
      <c r="B103" s="48" t="s">
        <v>158</v>
      </c>
    </row>
    <row r="104" spans="1:2" x14ac:dyDescent="0.25">
      <c r="A104" s="49" t="s">
        <v>159</v>
      </c>
      <c r="B104" s="48" t="s">
        <v>160</v>
      </c>
    </row>
    <row r="105" spans="1:2" x14ac:dyDescent="0.25">
      <c r="A105" s="49" t="s">
        <v>125</v>
      </c>
      <c r="B105" s="48" t="s">
        <v>161</v>
      </c>
    </row>
    <row r="106" spans="1:2" x14ac:dyDescent="0.25">
      <c r="A106" s="49" t="s">
        <v>132</v>
      </c>
      <c r="B106" s="48" t="s">
        <v>162</v>
      </c>
    </row>
    <row r="107" spans="1:2" x14ac:dyDescent="0.25">
      <c r="A107" s="49" t="s">
        <v>163</v>
      </c>
      <c r="B107" s="48" t="s">
        <v>77</v>
      </c>
    </row>
    <row r="108" spans="1:2" x14ac:dyDescent="0.25">
      <c r="A108" s="49" t="s">
        <v>136</v>
      </c>
      <c r="B108" s="48" t="s">
        <v>164</v>
      </c>
    </row>
    <row r="109" spans="1:2" x14ac:dyDescent="0.25">
      <c r="A109" s="49" t="s">
        <v>125</v>
      </c>
      <c r="B109" s="48" t="s">
        <v>165</v>
      </c>
    </row>
    <row r="110" spans="1:2" x14ac:dyDescent="0.25">
      <c r="A110" s="49" t="s">
        <v>121</v>
      </c>
      <c r="B110" s="48" t="s">
        <v>166</v>
      </c>
    </row>
    <row r="111" spans="1:2" x14ac:dyDescent="0.25">
      <c r="A111" s="49" t="s">
        <v>121</v>
      </c>
      <c r="B111" s="48" t="s">
        <v>167</v>
      </c>
    </row>
    <row r="112" spans="1:2" x14ac:dyDescent="0.25">
      <c r="A112" s="49" t="s">
        <v>128</v>
      </c>
      <c r="B112" s="48" t="s">
        <v>168</v>
      </c>
    </row>
    <row r="113" spans="1:2" x14ac:dyDescent="0.25">
      <c r="A113" s="49" t="s">
        <v>118</v>
      </c>
      <c r="B113" s="48" t="s">
        <v>169</v>
      </c>
    </row>
    <row r="114" spans="1:2" x14ac:dyDescent="0.25">
      <c r="A114" s="49" t="s">
        <v>121</v>
      </c>
      <c r="B114" s="48" t="s">
        <v>170</v>
      </c>
    </row>
    <row r="115" spans="1:2" x14ac:dyDescent="0.25">
      <c r="A115" s="49" t="s">
        <v>128</v>
      </c>
      <c r="B115" s="48" t="s">
        <v>171</v>
      </c>
    </row>
    <row r="116" spans="1:2" x14ac:dyDescent="0.25">
      <c r="A116" s="49" t="s">
        <v>128</v>
      </c>
      <c r="B116" s="48" t="s">
        <v>172</v>
      </c>
    </row>
    <row r="117" spans="1:2" x14ac:dyDescent="0.25">
      <c r="A117" s="49" t="s">
        <v>121</v>
      </c>
      <c r="B117" s="48" t="s">
        <v>173</v>
      </c>
    </row>
    <row r="118" spans="1:2" x14ac:dyDescent="0.25">
      <c r="A118" s="49" t="s">
        <v>128</v>
      </c>
      <c r="B118" s="48" t="s">
        <v>174</v>
      </c>
    </row>
    <row r="119" spans="1:2" x14ac:dyDescent="0.25">
      <c r="A119" s="49" t="s">
        <v>128</v>
      </c>
      <c r="B119" s="48" t="s">
        <v>175</v>
      </c>
    </row>
    <row r="120" spans="1:2" x14ac:dyDescent="0.25">
      <c r="A120" s="49" t="s">
        <v>125</v>
      </c>
      <c r="B120" s="48" t="s">
        <v>176</v>
      </c>
    </row>
    <row r="121" spans="1:2" x14ac:dyDescent="0.25">
      <c r="A121" s="49" t="s">
        <v>118</v>
      </c>
      <c r="B121" s="48" t="s">
        <v>177</v>
      </c>
    </row>
    <row r="122" spans="1:2" x14ac:dyDescent="0.25">
      <c r="A122" s="49" t="s">
        <v>118</v>
      </c>
      <c r="B122" s="48" t="s">
        <v>178</v>
      </c>
    </row>
    <row r="123" spans="1:2" x14ac:dyDescent="0.25">
      <c r="A123" s="49" t="s">
        <v>118</v>
      </c>
      <c r="B123" s="48" t="s">
        <v>179</v>
      </c>
    </row>
    <row r="124" spans="1:2" x14ac:dyDescent="0.25">
      <c r="A124" s="49" t="s">
        <v>134</v>
      </c>
      <c r="B124" s="48" t="s">
        <v>180</v>
      </c>
    </row>
    <row r="125" spans="1:2" x14ac:dyDescent="0.25">
      <c r="A125" s="49" t="s">
        <v>128</v>
      </c>
      <c r="B125" s="48" t="s">
        <v>89</v>
      </c>
    </row>
    <row r="126" spans="1:2" x14ac:dyDescent="0.25">
      <c r="A126" s="49" t="s">
        <v>121</v>
      </c>
      <c r="B126" s="48" t="s">
        <v>181</v>
      </c>
    </row>
    <row r="127" spans="1:2" x14ac:dyDescent="0.25">
      <c r="A127" s="49" t="s">
        <v>121</v>
      </c>
      <c r="B127" s="48" t="s">
        <v>182</v>
      </c>
    </row>
    <row r="128" spans="1:2" x14ac:dyDescent="0.25">
      <c r="A128" s="49" t="s">
        <v>183</v>
      </c>
      <c r="B128" s="48" t="s">
        <v>184</v>
      </c>
    </row>
    <row r="129" spans="1:2" x14ac:dyDescent="0.25">
      <c r="A129" s="49" t="s">
        <v>132</v>
      </c>
      <c r="B129" s="48" t="s">
        <v>185</v>
      </c>
    </row>
    <row r="130" spans="1:2" x14ac:dyDescent="0.25">
      <c r="A130" s="49" t="s">
        <v>118</v>
      </c>
      <c r="B130" s="48" t="s">
        <v>186</v>
      </c>
    </row>
    <row r="131" spans="1:2" x14ac:dyDescent="0.25">
      <c r="A131" s="49" t="s">
        <v>140</v>
      </c>
      <c r="B131" s="48" t="s">
        <v>187</v>
      </c>
    </row>
    <row r="132" spans="1:2" x14ac:dyDescent="0.25">
      <c r="A132" s="49" t="s">
        <v>140</v>
      </c>
      <c r="B132" s="48" t="s">
        <v>188</v>
      </c>
    </row>
    <row r="133" spans="1:2" x14ac:dyDescent="0.25">
      <c r="A133" s="49" t="s">
        <v>125</v>
      </c>
      <c r="B133" s="48" t="s">
        <v>189</v>
      </c>
    </row>
    <row r="134" spans="1:2" x14ac:dyDescent="0.25">
      <c r="A134" s="49" t="s">
        <v>121</v>
      </c>
      <c r="B134" s="48" t="s">
        <v>190</v>
      </c>
    </row>
    <row r="135" spans="1:2" x14ac:dyDescent="0.25">
      <c r="A135" s="49" t="s">
        <v>121</v>
      </c>
      <c r="B135" s="48" t="s">
        <v>191</v>
      </c>
    </row>
    <row r="136" spans="1:2" x14ac:dyDescent="0.25">
      <c r="A136" s="49" t="s">
        <v>118</v>
      </c>
      <c r="B136" s="48" t="s">
        <v>192</v>
      </c>
    </row>
    <row r="137" spans="1:2" x14ac:dyDescent="0.25">
      <c r="A137" s="49" t="s">
        <v>118</v>
      </c>
      <c r="B137" s="48" t="s">
        <v>193</v>
      </c>
    </row>
    <row r="138" spans="1:2" x14ac:dyDescent="0.25">
      <c r="A138" s="49" t="s">
        <v>121</v>
      </c>
      <c r="B138" s="48" t="s">
        <v>194</v>
      </c>
    </row>
    <row r="139" spans="1:2" x14ac:dyDescent="0.25">
      <c r="A139" s="49" t="s">
        <v>140</v>
      </c>
      <c r="B139" s="48" t="s">
        <v>195</v>
      </c>
    </row>
    <row r="140" spans="1:2" x14ac:dyDescent="0.25">
      <c r="A140" s="49" t="s">
        <v>125</v>
      </c>
      <c r="B140" s="48" t="s">
        <v>196</v>
      </c>
    </row>
    <row r="141" spans="1:2" x14ac:dyDescent="0.25">
      <c r="A141" s="49" t="s">
        <v>197</v>
      </c>
      <c r="B141" s="48" t="s">
        <v>198</v>
      </c>
    </row>
    <row r="142" spans="1:2" x14ac:dyDescent="0.25">
      <c r="A142" s="49" t="s">
        <v>125</v>
      </c>
      <c r="B142" s="48" t="s">
        <v>199</v>
      </c>
    </row>
    <row r="143" spans="1:2" x14ac:dyDescent="0.25">
      <c r="A143" s="49" t="s">
        <v>121</v>
      </c>
      <c r="B143" s="48" t="s">
        <v>200</v>
      </c>
    </row>
    <row r="144" spans="1:2" x14ac:dyDescent="0.25">
      <c r="A144" s="49" t="s">
        <v>118</v>
      </c>
      <c r="B144" s="48" t="s">
        <v>201</v>
      </c>
    </row>
    <row r="145" spans="1:2" x14ac:dyDescent="0.25">
      <c r="A145" s="49" t="s">
        <v>128</v>
      </c>
      <c r="B145" s="48" t="s">
        <v>202</v>
      </c>
    </row>
    <row r="146" spans="1:2" x14ac:dyDescent="0.25">
      <c r="A146" s="49" t="s">
        <v>118</v>
      </c>
      <c r="B146" s="48" t="s">
        <v>203</v>
      </c>
    </row>
    <row r="147" spans="1:2" x14ac:dyDescent="0.25">
      <c r="A147" s="49" t="s">
        <v>121</v>
      </c>
      <c r="B147" s="48" t="s">
        <v>204</v>
      </c>
    </row>
    <row r="148" spans="1:2" x14ac:dyDescent="0.25">
      <c r="A148" s="49" t="s">
        <v>128</v>
      </c>
      <c r="B148" s="48" t="s">
        <v>205</v>
      </c>
    </row>
    <row r="149" spans="1:2" x14ac:dyDescent="0.25">
      <c r="A149" s="49" t="s">
        <v>118</v>
      </c>
      <c r="B149" s="48" t="s">
        <v>206</v>
      </c>
    </row>
    <row r="150" spans="1:2" x14ac:dyDescent="0.25">
      <c r="A150" s="49" t="s">
        <v>118</v>
      </c>
      <c r="B150" s="48" t="s">
        <v>207</v>
      </c>
    </row>
    <row r="151" spans="1:2" x14ac:dyDescent="0.25">
      <c r="A151" s="49" t="s">
        <v>125</v>
      </c>
      <c r="B151" s="48" t="s">
        <v>208</v>
      </c>
    </row>
    <row r="152" spans="1:2" x14ac:dyDescent="0.25">
      <c r="A152" s="49" t="s">
        <v>118</v>
      </c>
      <c r="B152" s="48" t="s">
        <v>209</v>
      </c>
    </row>
    <row r="153" spans="1:2" x14ac:dyDescent="0.25">
      <c r="A153" s="49" t="s">
        <v>125</v>
      </c>
      <c r="B153" s="48" t="s">
        <v>210</v>
      </c>
    </row>
    <row r="154" spans="1:2" x14ac:dyDescent="0.25">
      <c r="A154" s="49" t="s">
        <v>132</v>
      </c>
      <c r="B154" s="48" t="s">
        <v>211</v>
      </c>
    </row>
    <row r="155" spans="1:2" x14ac:dyDescent="0.25">
      <c r="A155" s="49" t="s">
        <v>128</v>
      </c>
      <c r="B155" s="48" t="s">
        <v>212</v>
      </c>
    </row>
    <row r="156" spans="1:2" x14ac:dyDescent="0.25">
      <c r="A156" s="49" t="s">
        <v>128</v>
      </c>
      <c r="B156" s="48" t="s">
        <v>213</v>
      </c>
    </row>
    <row r="157" spans="1:2" x14ac:dyDescent="0.25">
      <c r="A157" s="49" t="s">
        <v>128</v>
      </c>
      <c r="B157" s="48" t="s">
        <v>214</v>
      </c>
    </row>
    <row r="158" spans="1:2" x14ac:dyDescent="0.25">
      <c r="A158" s="49" t="s">
        <v>118</v>
      </c>
      <c r="B158" s="48" t="s">
        <v>215</v>
      </c>
    </row>
    <row r="159" spans="1:2" x14ac:dyDescent="0.25">
      <c r="A159" s="49" t="s">
        <v>118</v>
      </c>
      <c r="B159" s="48" t="s">
        <v>216</v>
      </c>
    </row>
    <row r="160" spans="1:2" x14ac:dyDescent="0.25">
      <c r="A160" s="49" t="s">
        <v>128</v>
      </c>
      <c r="B160" s="48" t="s">
        <v>74</v>
      </c>
    </row>
    <row r="161" spans="1:2" x14ac:dyDescent="0.25">
      <c r="A161" s="49" t="s">
        <v>128</v>
      </c>
      <c r="B161" s="48" t="s">
        <v>217</v>
      </c>
    </row>
    <row r="162" spans="1:2" x14ac:dyDescent="0.25">
      <c r="A162" s="49" t="s">
        <v>136</v>
      </c>
      <c r="B162" s="48" t="s">
        <v>218</v>
      </c>
    </row>
    <row r="163" spans="1:2" x14ac:dyDescent="0.25">
      <c r="A163" s="49" t="s">
        <v>121</v>
      </c>
      <c r="B163" s="48" t="s">
        <v>219</v>
      </c>
    </row>
    <row r="164" spans="1:2" x14ac:dyDescent="0.25">
      <c r="A164" s="49" t="s">
        <v>125</v>
      </c>
      <c r="B164" s="48" t="s">
        <v>220</v>
      </c>
    </row>
    <row r="165" spans="1:2" x14ac:dyDescent="0.25">
      <c r="A165" s="49" t="s">
        <v>125</v>
      </c>
      <c r="B165" s="48" t="s">
        <v>221</v>
      </c>
    </row>
    <row r="166" spans="1:2" x14ac:dyDescent="0.25">
      <c r="A166" s="49" t="s">
        <v>118</v>
      </c>
      <c r="B166" s="48" t="s">
        <v>222</v>
      </c>
    </row>
    <row r="167" spans="1:2" x14ac:dyDescent="0.25">
      <c r="A167" s="49" t="s">
        <v>128</v>
      </c>
      <c r="B167" s="48" t="s">
        <v>223</v>
      </c>
    </row>
    <row r="168" spans="1:2" x14ac:dyDescent="0.25">
      <c r="A168" s="49" t="s">
        <v>125</v>
      </c>
      <c r="B168" s="48" t="s">
        <v>81</v>
      </c>
    </row>
    <row r="169" spans="1:2" x14ac:dyDescent="0.25">
      <c r="A169" s="49" t="s">
        <v>128</v>
      </c>
      <c r="B169" s="48" t="s">
        <v>224</v>
      </c>
    </row>
    <row r="170" spans="1:2" x14ac:dyDescent="0.25">
      <c r="A170" s="49" t="s">
        <v>121</v>
      </c>
      <c r="B170" s="48" t="s">
        <v>225</v>
      </c>
    </row>
    <row r="171" spans="1:2" x14ac:dyDescent="0.25">
      <c r="A171" s="49" t="s">
        <v>125</v>
      </c>
      <c r="B171" s="48" t="s">
        <v>226</v>
      </c>
    </row>
    <row r="172" spans="1:2" x14ac:dyDescent="0.25">
      <c r="A172" s="49" t="s">
        <v>227</v>
      </c>
      <c r="B172" s="48" t="s">
        <v>75</v>
      </c>
    </row>
    <row r="173" spans="1:2" x14ac:dyDescent="0.25">
      <c r="A173" s="49" t="s">
        <v>121</v>
      </c>
      <c r="B173" s="48" t="s">
        <v>228</v>
      </c>
    </row>
    <row r="174" spans="1:2" x14ac:dyDescent="0.25">
      <c r="A174" s="49" t="s">
        <v>125</v>
      </c>
      <c r="B174" s="48" t="s">
        <v>229</v>
      </c>
    </row>
    <row r="175" spans="1:2" x14ac:dyDescent="0.25">
      <c r="A175" s="49" t="s">
        <v>128</v>
      </c>
      <c r="B175" s="48" t="s">
        <v>230</v>
      </c>
    </row>
    <row r="176" spans="1:2" x14ac:dyDescent="0.25">
      <c r="A176" s="49" t="s">
        <v>128</v>
      </c>
      <c r="B176" s="48" t="s">
        <v>231</v>
      </c>
    </row>
    <row r="177" spans="1:2" x14ac:dyDescent="0.25">
      <c r="A177" s="49" t="s">
        <v>121</v>
      </c>
      <c r="B177" s="48" t="s">
        <v>232</v>
      </c>
    </row>
    <row r="178" spans="1:2" x14ac:dyDescent="0.25">
      <c r="A178" s="49" t="s">
        <v>233</v>
      </c>
      <c r="B178" s="48" t="s">
        <v>234</v>
      </c>
    </row>
    <row r="179" spans="1:2" x14ac:dyDescent="0.25">
      <c r="A179" s="49" t="s">
        <v>118</v>
      </c>
      <c r="B179" s="48" t="s">
        <v>235</v>
      </c>
    </row>
    <row r="180" spans="1:2" x14ac:dyDescent="0.25">
      <c r="A180" s="49" t="s">
        <v>236</v>
      </c>
      <c r="B180" s="48" t="s">
        <v>237</v>
      </c>
    </row>
    <row r="181" spans="1:2" x14ac:dyDescent="0.25">
      <c r="A181" s="49" t="s">
        <v>125</v>
      </c>
      <c r="B181" s="48" t="s">
        <v>238</v>
      </c>
    </row>
    <row r="182" spans="1:2" x14ac:dyDescent="0.25">
      <c r="A182" s="49" t="s">
        <v>118</v>
      </c>
      <c r="B182" s="48" t="s">
        <v>239</v>
      </c>
    </row>
    <row r="183" spans="1:2" x14ac:dyDescent="0.25">
      <c r="A183" s="49" t="s">
        <v>121</v>
      </c>
      <c r="B183" s="48" t="s">
        <v>240</v>
      </c>
    </row>
    <row r="184" spans="1:2" x14ac:dyDescent="0.25">
      <c r="A184" s="49" t="s">
        <v>128</v>
      </c>
      <c r="B184" s="48" t="s">
        <v>241</v>
      </c>
    </row>
    <row r="185" spans="1:2" x14ac:dyDescent="0.25">
      <c r="A185" s="49" t="s">
        <v>121</v>
      </c>
      <c r="B185" s="48" t="s">
        <v>242</v>
      </c>
    </row>
    <row r="186" spans="1:2" x14ac:dyDescent="0.25">
      <c r="A186" s="49" t="s">
        <v>121</v>
      </c>
      <c r="B186" s="48" t="s">
        <v>243</v>
      </c>
    </row>
    <row r="187" spans="1:2" x14ac:dyDescent="0.25">
      <c r="A187" s="49" t="s">
        <v>132</v>
      </c>
      <c r="B187" s="48" t="s">
        <v>244</v>
      </c>
    </row>
    <row r="188" spans="1:2" x14ac:dyDescent="0.25">
      <c r="A188" s="49" t="s">
        <v>125</v>
      </c>
      <c r="B188" s="48" t="s">
        <v>245</v>
      </c>
    </row>
    <row r="189" spans="1:2" x14ac:dyDescent="0.25">
      <c r="A189" s="49" t="s">
        <v>118</v>
      </c>
      <c r="B189" s="48" t="s">
        <v>246</v>
      </c>
    </row>
    <row r="190" spans="1:2" x14ac:dyDescent="0.25">
      <c r="A190" s="49" t="s">
        <v>134</v>
      </c>
      <c r="B190" s="48" t="s">
        <v>247</v>
      </c>
    </row>
    <row r="191" spans="1:2" x14ac:dyDescent="0.25">
      <c r="A191" s="49" t="s">
        <v>248</v>
      </c>
      <c r="B191" s="48" t="s">
        <v>249</v>
      </c>
    </row>
    <row r="192" spans="1:2" x14ac:dyDescent="0.25">
      <c r="A192" s="49" t="s">
        <v>128</v>
      </c>
      <c r="B192" s="48" t="s">
        <v>250</v>
      </c>
    </row>
    <row r="193" spans="1:2" x14ac:dyDescent="0.25">
      <c r="A193" s="49" t="s">
        <v>128</v>
      </c>
      <c r="B193" s="48" t="s">
        <v>251</v>
      </c>
    </row>
    <row r="194" spans="1:2" x14ac:dyDescent="0.25">
      <c r="A194" s="49" t="s">
        <v>121</v>
      </c>
      <c r="B194" s="48" t="s">
        <v>252</v>
      </c>
    </row>
    <row r="195" spans="1:2" x14ac:dyDescent="0.25">
      <c r="A195" s="49" t="s">
        <v>132</v>
      </c>
      <c r="B195" s="48" t="s">
        <v>253</v>
      </c>
    </row>
    <row r="196" spans="1:2" x14ac:dyDescent="0.25">
      <c r="A196" s="49" t="s">
        <v>118</v>
      </c>
      <c r="B196" s="48" t="s">
        <v>254</v>
      </c>
    </row>
    <row r="197" spans="1:2" x14ac:dyDescent="0.25">
      <c r="A197" s="49" t="s">
        <v>125</v>
      </c>
      <c r="B197" s="48" t="s">
        <v>124</v>
      </c>
    </row>
    <row r="198" spans="1:2" x14ac:dyDescent="0.25">
      <c r="A198" s="49" t="s">
        <v>118</v>
      </c>
      <c r="B198" s="48" t="s">
        <v>255</v>
      </c>
    </row>
    <row r="199" spans="1:2" x14ac:dyDescent="0.25">
      <c r="A199" s="49" t="s">
        <v>128</v>
      </c>
      <c r="B199" s="48" t="s">
        <v>256</v>
      </c>
    </row>
    <row r="200" spans="1:2" x14ac:dyDescent="0.25">
      <c r="A200" s="49" t="s">
        <v>125</v>
      </c>
      <c r="B200" s="48" t="s">
        <v>257</v>
      </c>
    </row>
    <row r="201" spans="1:2" x14ac:dyDescent="0.25">
      <c r="A201" s="49" t="s">
        <v>125</v>
      </c>
      <c r="B201" s="48" t="s">
        <v>258</v>
      </c>
    </row>
    <row r="202" spans="1:2" x14ac:dyDescent="0.25">
      <c r="A202" s="49" t="s">
        <v>132</v>
      </c>
      <c r="B202" s="48" t="s">
        <v>259</v>
      </c>
    </row>
    <row r="203" spans="1:2" x14ac:dyDescent="0.25">
      <c r="A203" s="49" t="s">
        <v>121</v>
      </c>
      <c r="B203" s="48" t="s">
        <v>260</v>
      </c>
    </row>
    <row r="204" spans="1:2" x14ac:dyDescent="0.25">
      <c r="A204" s="49" t="s">
        <v>121</v>
      </c>
      <c r="B204" s="48" t="s">
        <v>253</v>
      </c>
    </row>
    <row r="205" spans="1:2" x14ac:dyDescent="0.25">
      <c r="A205" s="49" t="s">
        <v>140</v>
      </c>
      <c r="B205" s="48" t="s">
        <v>261</v>
      </c>
    </row>
    <row r="206" spans="1:2" x14ac:dyDescent="0.25">
      <c r="A206" s="49" t="s">
        <v>262</v>
      </c>
      <c r="B206" s="48" t="s">
        <v>263</v>
      </c>
    </row>
    <row r="207" spans="1:2" x14ac:dyDescent="0.25">
      <c r="A207" s="49" t="s">
        <v>121</v>
      </c>
      <c r="B207" s="48" t="s">
        <v>264</v>
      </c>
    </row>
    <row r="208" spans="1:2" x14ac:dyDescent="0.25">
      <c r="A208" s="49" t="s">
        <v>125</v>
      </c>
      <c r="B208" s="48" t="s">
        <v>265</v>
      </c>
    </row>
    <row r="209" spans="1:2" x14ac:dyDescent="0.25">
      <c r="A209" s="49" t="s">
        <v>125</v>
      </c>
      <c r="B209" s="48" t="s">
        <v>266</v>
      </c>
    </row>
    <row r="210" spans="1:2" x14ac:dyDescent="0.25">
      <c r="A210" s="49" t="s">
        <v>118</v>
      </c>
      <c r="B210" s="48" t="s">
        <v>267</v>
      </c>
    </row>
    <row r="211" spans="1:2" x14ac:dyDescent="0.25">
      <c r="A211" s="49" t="s">
        <v>128</v>
      </c>
      <c r="B211" s="48" t="s">
        <v>268</v>
      </c>
    </row>
    <row r="212" spans="1:2" x14ac:dyDescent="0.25">
      <c r="A212" s="49" t="s">
        <v>134</v>
      </c>
      <c r="B212" s="48" t="s">
        <v>158</v>
      </c>
    </row>
    <row r="213" spans="1:2" x14ac:dyDescent="0.25">
      <c r="A213" s="49" t="s">
        <v>269</v>
      </c>
      <c r="B213" s="48" t="s">
        <v>270</v>
      </c>
    </row>
    <row r="214" spans="1:2" x14ac:dyDescent="0.25">
      <c r="A214" s="49" t="s">
        <v>125</v>
      </c>
      <c r="B214" s="48" t="s">
        <v>137</v>
      </c>
    </row>
    <row r="215" spans="1:2" x14ac:dyDescent="0.25">
      <c r="A215" s="49" t="s">
        <v>271</v>
      </c>
      <c r="B215" s="48" t="s">
        <v>272</v>
      </c>
    </row>
    <row r="216" spans="1:2" x14ac:dyDescent="0.25">
      <c r="A216" s="49" t="s">
        <v>273</v>
      </c>
      <c r="B216" s="48" t="s">
        <v>274</v>
      </c>
    </row>
    <row r="217" spans="1:2" x14ac:dyDescent="0.25">
      <c r="A217" s="49" t="s">
        <v>275</v>
      </c>
      <c r="B217" s="48" t="s">
        <v>276</v>
      </c>
    </row>
    <row r="218" spans="1:2" x14ac:dyDescent="0.25">
      <c r="A218" s="49" t="s">
        <v>277</v>
      </c>
      <c r="B218" s="48" t="s">
        <v>278</v>
      </c>
    </row>
    <row r="219" spans="1:2" x14ac:dyDescent="0.25">
      <c r="A219" s="49" t="s">
        <v>279</v>
      </c>
      <c r="B219" s="48" t="s">
        <v>280</v>
      </c>
    </row>
    <row r="220" spans="1:2" x14ac:dyDescent="0.25">
      <c r="A220" s="49" t="s">
        <v>281</v>
      </c>
      <c r="B220" s="48" t="s">
        <v>282</v>
      </c>
    </row>
    <row r="221" spans="1:2" x14ac:dyDescent="0.25">
      <c r="A221" s="49" t="s">
        <v>283</v>
      </c>
      <c r="B221" s="48" t="s">
        <v>284</v>
      </c>
    </row>
    <row r="222" spans="1:2" x14ac:dyDescent="0.25">
      <c r="A222" s="49" t="s">
        <v>285</v>
      </c>
      <c r="B222" s="48" t="s">
        <v>286</v>
      </c>
    </row>
    <row r="223" spans="1:2" x14ac:dyDescent="0.25">
      <c r="A223" s="49" t="s">
        <v>287</v>
      </c>
      <c r="B223" s="48" t="s">
        <v>288</v>
      </c>
    </row>
    <row r="224" spans="1:2" x14ac:dyDescent="0.25">
      <c r="A224" s="49" t="s">
        <v>289</v>
      </c>
      <c r="B224" s="48" t="s">
        <v>290</v>
      </c>
    </row>
    <row r="225" spans="1:2" x14ac:dyDescent="0.25">
      <c r="A225" s="49" t="s">
        <v>291</v>
      </c>
      <c r="B225" s="48" t="s">
        <v>292</v>
      </c>
    </row>
    <row r="226" spans="1:2" x14ac:dyDescent="0.25">
      <c r="A226" s="49" t="s">
        <v>293</v>
      </c>
      <c r="B226" s="48" t="s">
        <v>294</v>
      </c>
    </row>
    <row r="227" spans="1:2" x14ac:dyDescent="0.25">
      <c r="A227" s="49" t="s">
        <v>295</v>
      </c>
      <c r="B227" s="48" t="s">
        <v>296</v>
      </c>
    </row>
    <row r="228" spans="1:2" x14ac:dyDescent="0.25">
      <c r="A228" s="49" t="s">
        <v>297</v>
      </c>
      <c r="B228" s="48" t="s">
        <v>298</v>
      </c>
    </row>
    <row r="229" spans="1:2" x14ac:dyDescent="0.25">
      <c r="A229" s="49" t="s">
        <v>299</v>
      </c>
      <c r="B229" s="48" t="s">
        <v>300</v>
      </c>
    </row>
    <row r="230" spans="1:2" x14ac:dyDescent="0.25">
      <c r="A230" s="49" t="s">
        <v>301</v>
      </c>
      <c r="B230" s="48" t="s">
        <v>302</v>
      </c>
    </row>
    <row r="231" spans="1:2" x14ac:dyDescent="0.25">
      <c r="A231" s="49" t="s">
        <v>84</v>
      </c>
      <c r="B231" s="48" t="s">
        <v>303</v>
      </c>
    </row>
    <row r="232" spans="1:2" x14ac:dyDescent="0.25">
      <c r="A232" s="49" t="s">
        <v>304</v>
      </c>
      <c r="B232" s="48" t="s">
        <v>305</v>
      </c>
    </row>
    <row r="233" spans="1:2" x14ac:dyDescent="0.25">
      <c r="A233" s="49" t="s">
        <v>306</v>
      </c>
      <c r="B233" s="48" t="s">
        <v>307</v>
      </c>
    </row>
    <row r="234" spans="1:2" x14ac:dyDescent="0.25">
      <c r="A234" s="49" t="s">
        <v>308</v>
      </c>
      <c r="B234" s="48" t="s">
        <v>309</v>
      </c>
    </row>
    <row r="235" spans="1:2" x14ac:dyDescent="0.25">
      <c r="A235" s="49" t="s">
        <v>310</v>
      </c>
      <c r="B235" s="48" t="s">
        <v>311</v>
      </c>
    </row>
    <row r="236" spans="1:2" x14ac:dyDescent="0.25">
      <c r="A236" s="49" t="s">
        <v>312</v>
      </c>
      <c r="B236" s="48" t="s">
        <v>268</v>
      </c>
    </row>
    <row r="237" spans="1:2" x14ac:dyDescent="0.25">
      <c r="A237" s="49" t="s">
        <v>313</v>
      </c>
      <c r="B237" s="48" t="s">
        <v>314</v>
      </c>
    </row>
    <row r="238" spans="1:2" x14ac:dyDescent="0.25">
      <c r="A238" s="49" t="s">
        <v>315</v>
      </c>
      <c r="B238" s="48" t="s">
        <v>316</v>
      </c>
    </row>
    <row r="239" spans="1:2" x14ac:dyDescent="0.25">
      <c r="A239" s="49" t="s">
        <v>317</v>
      </c>
      <c r="B239" s="48" t="s">
        <v>318</v>
      </c>
    </row>
    <row r="240" spans="1:2" x14ac:dyDescent="0.25">
      <c r="A240" s="49" t="s">
        <v>319</v>
      </c>
      <c r="B240" s="48" t="s">
        <v>320</v>
      </c>
    </row>
    <row r="241" spans="1:2" x14ac:dyDescent="0.25">
      <c r="A241" s="49" t="s">
        <v>321</v>
      </c>
      <c r="B241" s="48" t="s">
        <v>322</v>
      </c>
    </row>
    <row r="242" spans="1:2" x14ac:dyDescent="0.25">
      <c r="A242" s="49" t="s">
        <v>323</v>
      </c>
      <c r="B242" s="48" t="s">
        <v>324</v>
      </c>
    </row>
    <row r="243" spans="1:2" x14ac:dyDescent="0.25">
      <c r="A243" s="49" t="s">
        <v>325</v>
      </c>
      <c r="B243" s="48" t="s">
        <v>278</v>
      </c>
    </row>
    <row r="244" spans="1:2" x14ac:dyDescent="0.25">
      <c r="A244" s="49" t="s">
        <v>326</v>
      </c>
      <c r="B244" s="48" t="s">
        <v>327</v>
      </c>
    </row>
    <row r="245" spans="1:2" x14ac:dyDescent="0.25">
      <c r="A245" s="49" t="s">
        <v>328</v>
      </c>
      <c r="B245" s="48" t="s">
        <v>329</v>
      </c>
    </row>
    <row r="246" spans="1:2" x14ac:dyDescent="0.25">
      <c r="A246" s="49" t="s">
        <v>330</v>
      </c>
      <c r="B246" s="48" t="s">
        <v>331</v>
      </c>
    </row>
    <row r="247" spans="1:2" x14ac:dyDescent="0.25">
      <c r="A247" s="49" t="s">
        <v>332</v>
      </c>
      <c r="B247" s="48" t="s">
        <v>333</v>
      </c>
    </row>
    <row r="248" spans="1:2" x14ac:dyDescent="0.25">
      <c r="A248" s="49" t="s">
        <v>334</v>
      </c>
      <c r="B248" s="48" t="s">
        <v>335</v>
      </c>
    </row>
    <row r="249" spans="1:2" x14ac:dyDescent="0.25">
      <c r="A249" s="49" t="s">
        <v>336</v>
      </c>
      <c r="B249" s="48" t="s">
        <v>337</v>
      </c>
    </row>
    <row r="250" spans="1:2" x14ac:dyDescent="0.25">
      <c r="A250" s="49" t="s">
        <v>338</v>
      </c>
      <c r="B250" s="48" t="s">
        <v>339</v>
      </c>
    </row>
    <row r="251" spans="1:2" x14ac:dyDescent="0.25">
      <c r="A251" s="49" t="s">
        <v>340</v>
      </c>
      <c r="B251" s="48" t="s">
        <v>341</v>
      </c>
    </row>
    <row r="252" spans="1:2" x14ac:dyDescent="0.25">
      <c r="A252" s="49" t="s">
        <v>342</v>
      </c>
      <c r="B252" s="48" t="s">
        <v>343</v>
      </c>
    </row>
    <row r="253" spans="1:2" x14ac:dyDescent="0.25">
      <c r="A253" s="49" t="s">
        <v>344</v>
      </c>
      <c r="B253" s="48" t="s">
        <v>345</v>
      </c>
    </row>
    <row r="254" spans="1:2" x14ac:dyDescent="0.25">
      <c r="A254" s="49" t="s">
        <v>346</v>
      </c>
      <c r="B254" s="48" t="s">
        <v>347</v>
      </c>
    </row>
    <row r="255" spans="1:2" x14ac:dyDescent="0.25">
      <c r="A255" s="49" t="s">
        <v>348</v>
      </c>
      <c r="B255" s="48" t="s">
        <v>349</v>
      </c>
    </row>
    <row r="256" spans="1:2" x14ac:dyDescent="0.25">
      <c r="A256" s="49" t="s">
        <v>350</v>
      </c>
      <c r="B256" s="48" t="s">
        <v>351</v>
      </c>
    </row>
    <row r="257" spans="1:2" x14ac:dyDescent="0.25">
      <c r="A257" s="49" t="s">
        <v>352</v>
      </c>
      <c r="B257" s="48" t="s">
        <v>353</v>
      </c>
    </row>
    <row r="258" spans="1:2" x14ac:dyDescent="0.25">
      <c r="A258" s="49" t="s">
        <v>354</v>
      </c>
      <c r="B258" s="48" t="s">
        <v>355</v>
      </c>
    </row>
    <row r="259" spans="1:2" x14ac:dyDescent="0.25">
      <c r="A259" s="49" t="s">
        <v>356</v>
      </c>
      <c r="B259" s="48" t="s">
        <v>357</v>
      </c>
    </row>
    <row r="260" spans="1:2" x14ac:dyDescent="0.25">
      <c r="A260" s="49" t="s">
        <v>55</v>
      </c>
      <c r="B260" s="48" t="s">
        <v>358</v>
      </c>
    </row>
    <row r="261" spans="1:2" x14ac:dyDescent="0.25">
      <c r="A261" s="49" t="s">
        <v>359</v>
      </c>
      <c r="B261" s="48" t="s">
        <v>360</v>
      </c>
    </row>
    <row r="262" spans="1:2" x14ac:dyDescent="0.25">
      <c r="A262" s="49" t="s">
        <v>361</v>
      </c>
      <c r="B262" s="48" t="s">
        <v>362</v>
      </c>
    </row>
    <row r="263" spans="1:2" x14ac:dyDescent="0.25">
      <c r="A263" s="49" t="s">
        <v>363</v>
      </c>
      <c r="B263" s="48" t="s">
        <v>364</v>
      </c>
    </row>
    <row r="264" spans="1:2" x14ac:dyDescent="0.25">
      <c r="A264" s="49" t="s">
        <v>365</v>
      </c>
      <c r="B264" s="48" t="s">
        <v>366</v>
      </c>
    </row>
    <row r="265" spans="1:2" x14ac:dyDescent="0.25">
      <c r="A265" s="49" t="s">
        <v>367</v>
      </c>
      <c r="B265" s="48" t="s">
        <v>368</v>
      </c>
    </row>
    <row r="266" spans="1:2" x14ac:dyDescent="0.25">
      <c r="A266" s="49" t="s">
        <v>369</v>
      </c>
      <c r="B266" s="48" t="s">
        <v>370</v>
      </c>
    </row>
    <row r="267" spans="1:2" x14ac:dyDescent="0.25">
      <c r="A267" s="49" t="s">
        <v>371</v>
      </c>
      <c r="B267" s="48" t="s">
        <v>372</v>
      </c>
    </row>
    <row r="268" spans="1:2" x14ac:dyDescent="0.25">
      <c r="A268" s="49" t="s">
        <v>269</v>
      </c>
      <c r="B268" s="48" t="s">
        <v>373</v>
      </c>
    </row>
    <row r="269" spans="1:2" x14ac:dyDescent="0.25">
      <c r="A269" s="49" t="s">
        <v>374</v>
      </c>
      <c r="B269" s="48" t="s">
        <v>375</v>
      </c>
    </row>
    <row r="270" spans="1:2" x14ac:dyDescent="0.25">
      <c r="A270" s="49" t="s">
        <v>376</v>
      </c>
      <c r="B270" s="48" t="s">
        <v>377</v>
      </c>
    </row>
    <row r="271" spans="1:2" x14ac:dyDescent="0.25">
      <c r="A271" s="49" t="s">
        <v>378</v>
      </c>
      <c r="B271" s="48" t="s">
        <v>379</v>
      </c>
    </row>
    <row r="272" spans="1:2" x14ac:dyDescent="0.25">
      <c r="A272" s="49" t="s">
        <v>380</v>
      </c>
      <c r="B272" s="48" t="s">
        <v>381</v>
      </c>
    </row>
    <row r="273" spans="1:2" x14ac:dyDescent="0.25">
      <c r="A273" s="49" t="s">
        <v>382</v>
      </c>
      <c r="B273" s="48" t="s">
        <v>383</v>
      </c>
    </row>
    <row r="274" spans="1:2" x14ac:dyDescent="0.25">
      <c r="A274" s="49" t="s">
        <v>384</v>
      </c>
      <c r="B274" s="48" t="s">
        <v>385</v>
      </c>
    </row>
    <row r="275" spans="1:2" x14ac:dyDescent="0.25">
      <c r="A275" s="51" t="s">
        <v>386</v>
      </c>
      <c r="B275" s="52" t="s">
        <v>387</v>
      </c>
    </row>
    <row r="276" spans="1:2" x14ac:dyDescent="0.25">
      <c r="A276" s="51" t="s">
        <v>388</v>
      </c>
      <c r="B276" s="52" t="s">
        <v>389</v>
      </c>
    </row>
    <row r="277" spans="1:2" x14ac:dyDescent="0.25">
      <c r="A277" s="51" t="s">
        <v>390</v>
      </c>
      <c r="B277" s="52" t="s">
        <v>391</v>
      </c>
    </row>
    <row r="278" spans="1:2" x14ac:dyDescent="0.25">
      <c r="A278" s="51" t="s">
        <v>392</v>
      </c>
      <c r="B278" s="52" t="s">
        <v>393</v>
      </c>
    </row>
    <row r="279" spans="1:2" x14ac:dyDescent="0.25">
      <c r="A279" s="51" t="s">
        <v>394</v>
      </c>
      <c r="B279" s="52" t="s">
        <v>395</v>
      </c>
    </row>
    <row r="280" spans="1:2" x14ac:dyDescent="0.25">
      <c r="A280" s="51" t="s">
        <v>371</v>
      </c>
      <c r="B280" s="50" t="s">
        <v>372</v>
      </c>
    </row>
    <row r="281" spans="1:2" x14ac:dyDescent="0.25">
      <c r="A281" s="51" t="s">
        <v>295</v>
      </c>
      <c r="B281" s="50" t="s">
        <v>414</v>
      </c>
    </row>
    <row r="282" spans="1:2" x14ac:dyDescent="0.25">
      <c r="A282" s="51" t="s">
        <v>415</v>
      </c>
      <c r="B282" s="50" t="s">
        <v>416</v>
      </c>
    </row>
    <row r="283" spans="1:2" x14ac:dyDescent="0.25">
      <c r="A283" s="51" t="s">
        <v>380</v>
      </c>
      <c r="B283" s="50" t="s">
        <v>381</v>
      </c>
    </row>
    <row r="284" spans="1:2" x14ac:dyDescent="0.25">
      <c r="A284" s="51" t="s">
        <v>417</v>
      </c>
      <c r="B284" s="50" t="s">
        <v>418</v>
      </c>
    </row>
    <row r="285" spans="1:2" x14ac:dyDescent="0.25">
      <c r="A285" s="53" t="s">
        <v>446</v>
      </c>
      <c r="B285" s="37" t="s">
        <v>447</v>
      </c>
    </row>
    <row r="286" spans="1:2" x14ac:dyDescent="0.25">
      <c r="A286" s="51" t="s">
        <v>448</v>
      </c>
      <c r="B286" s="50" t="s">
        <v>449</v>
      </c>
    </row>
    <row r="287" spans="1:2" x14ac:dyDescent="0.25">
      <c r="A287" s="51" t="s">
        <v>450</v>
      </c>
      <c r="B287" s="50" t="s">
        <v>451</v>
      </c>
    </row>
    <row r="288" spans="1:2" x14ac:dyDescent="0.25">
      <c r="A288" s="51" t="s">
        <v>452</v>
      </c>
      <c r="B288" s="50" t="s">
        <v>453</v>
      </c>
    </row>
    <row r="289" spans="1:2" x14ac:dyDescent="0.25">
      <c r="A289" s="51" t="s">
        <v>409</v>
      </c>
      <c r="B289" s="50" t="s">
        <v>454</v>
      </c>
    </row>
    <row r="290" spans="1:2" x14ac:dyDescent="0.25">
      <c r="A290" s="51" t="s">
        <v>410</v>
      </c>
      <c r="B290" s="50" t="s">
        <v>455</v>
      </c>
    </row>
    <row r="291" spans="1:2" x14ac:dyDescent="0.25">
      <c r="A291" s="54" t="s">
        <v>456</v>
      </c>
      <c r="B291" s="55" t="s">
        <v>457</v>
      </c>
    </row>
    <row r="292" spans="1:2" x14ac:dyDescent="0.25">
      <c r="A292" s="54" t="s">
        <v>460</v>
      </c>
      <c r="B292" s="28" t="s">
        <v>461</v>
      </c>
    </row>
    <row r="293" spans="1:2" x14ac:dyDescent="0.25">
      <c r="A293" s="51" t="s">
        <v>463</v>
      </c>
      <c r="B293" s="28" t="s">
        <v>464</v>
      </c>
    </row>
    <row r="294" spans="1:2" x14ac:dyDescent="0.25">
      <c r="A294" s="51" t="s">
        <v>465</v>
      </c>
      <c r="B294" s="28" t="s">
        <v>466</v>
      </c>
    </row>
    <row r="295" spans="1:2" x14ac:dyDescent="0.25">
      <c r="A295" s="51" t="s">
        <v>467</v>
      </c>
      <c r="B295" s="28" t="s">
        <v>468</v>
      </c>
    </row>
    <row r="296" spans="1:2" x14ac:dyDescent="0.25">
      <c r="A296" s="51" t="s">
        <v>469</v>
      </c>
      <c r="B296" s="28" t="s">
        <v>470</v>
      </c>
    </row>
    <row r="297" spans="1:2" x14ac:dyDescent="0.25">
      <c r="A297" s="51" t="s">
        <v>471</v>
      </c>
      <c r="B297" s="28" t="s">
        <v>472</v>
      </c>
    </row>
    <row r="298" spans="1:2" x14ac:dyDescent="0.25">
      <c r="A298" s="51" t="s">
        <v>473</v>
      </c>
      <c r="B298" s="28" t="s">
        <v>474</v>
      </c>
    </row>
    <row r="299" spans="1:2" x14ac:dyDescent="0.25">
      <c r="A299" s="51" t="s">
        <v>475</v>
      </c>
      <c r="B299" s="28" t="s">
        <v>476</v>
      </c>
    </row>
    <row r="300" spans="1:2" x14ac:dyDescent="0.25">
      <c r="A300" s="51" t="s">
        <v>477</v>
      </c>
      <c r="B300" s="28" t="s">
        <v>478</v>
      </c>
    </row>
    <row r="301" spans="1:2" x14ac:dyDescent="0.25">
      <c r="A301" s="51" t="s">
        <v>479</v>
      </c>
      <c r="B301" s="28" t="s">
        <v>480</v>
      </c>
    </row>
    <row r="302" spans="1:2" x14ac:dyDescent="0.25">
      <c r="A302" s="51" t="s">
        <v>481</v>
      </c>
      <c r="B302" s="28" t="s">
        <v>482</v>
      </c>
    </row>
    <row r="303" spans="1:2" x14ac:dyDescent="0.25">
      <c r="A303" s="51" t="s">
        <v>483</v>
      </c>
      <c r="B303" s="28" t="s">
        <v>484</v>
      </c>
    </row>
    <row r="304" spans="1:2" x14ac:dyDescent="0.25">
      <c r="A304" s="51" t="s">
        <v>382</v>
      </c>
      <c r="B304" s="28" t="s">
        <v>485</v>
      </c>
    </row>
    <row r="305" spans="1:2" x14ac:dyDescent="0.25">
      <c r="A305" s="51" t="s">
        <v>486</v>
      </c>
      <c r="B305" s="28" t="s">
        <v>487</v>
      </c>
    </row>
    <row r="306" spans="1:2" x14ac:dyDescent="0.25">
      <c r="A306" s="51" t="s">
        <v>488</v>
      </c>
      <c r="B306" s="28" t="s">
        <v>489</v>
      </c>
    </row>
    <row r="307" spans="1:2" x14ac:dyDescent="0.25">
      <c r="A307" s="51" t="s">
        <v>490</v>
      </c>
      <c r="B307" s="28" t="s">
        <v>491</v>
      </c>
    </row>
    <row r="308" spans="1:2" x14ac:dyDescent="0.25">
      <c r="A308" s="51" t="s">
        <v>492</v>
      </c>
      <c r="B308" s="28" t="s">
        <v>493</v>
      </c>
    </row>
    <row r="309" spans="1:2" x14ac:dyDescent="0.25">
      <c r="A309" s="51" t="s">
        <v>494</v>
      </c>
      <c r="B309" s="28" t="s">
        <v>495</v>
      </c>
    </row>
    <row r="310" spans="1:2" x14ac:dyDescent="0.25">
      <c r="A310" s="51" t="s">
        <v>496</v>
      </c>
      <c r="B310" s="28" t="s">
        <v>497</v>
      </c>
    </row>
    <row r="311" spans="1:2" x14ac:dyDescent="0.25">
      <c r="A311" s="51" t="s">
        <v>498</v>
      </c>
      <c r="B311" s="28" t="s">
        <v>499</v>
      </c>
    </row>
    <row r="312" spans="1:2" x14ac:dyDescent="0.25">
      <c r="A312" s="51" t="s">
        <v>500</v>
      </c>
      <c r="B312" s="28" t="s">
        <v>501</v>
      </c>
    </row>
    <row r="313" spans="1:2" x14ac:dyDescent="0.25">
      <c r="A313" s="31" t="s">
        <v>502</v>
      </c>
      <c r="B313" s="28" t="s">
        <v>503</v>
      </c>
    </row>
    <row r="314" spans="1:2" x14ac:dyDescent="0.25">
      <c r="A314" s="31" t="s">
        <v>504</v>
      </c>
      <c r="B314" s="28" t="s">
        <v>505</v>
      </c>
    </row>
    <row r="315" spans="1:2" x14ac:dyDescent="0.25">
      <c r="A315" s="31" t="s">
        <v>506</v>
      </c>
      <c r="B315" s="28" t="s">
        <v>507</v>
      </c>
    </row>
    <row r="316" spans="1:2" x14ac:dyDescent="0.25">
      <c r="A316" s="31" t="s">
        <v>508</v>
      </c>
      <c r="B316" s="28" t="s">
        <v>509</v>
      </c>
    </row>
    <row r="317" spans="1:2" x14ac:dyDescent="0.25">
      <c r="A317" s="31" t="s">
        <v>131</v>
      </c>
      <c r="B317" s="28" t="s">
        <v>88</v>
      </c>
    </row>
    <row r="318" spans="1:2" x14ac:dyDescent="0.25">
      <c r="A318" s="31" t="s">
        <v>510</v>
      </c>
      <c r="B318" s="28" t="s">
        <v>511</v>
      </c>
    </row>
    <row r="319" spans="1:2" x14ac:dyDescent="0.25">
      <c r="A319" s="31" t="s">
        <v>512</v>
      </c>
      <c r="B319" s="28" t="s">
        <v>513</v>
      </c>
    </row>
    <row r="320" spans="1:2" x14ac:dyDescent="0.25">
      <c r="A320" s="31" t="s">
        <v>514</v>
      </c>
      <c r="B320" s="28" t="s">
        <v>515</v>
      </c>
    </row>
    <row r="321" spans="1:2" x14ac:dyDescent="0.25">
      <c r="A321" s="31" t="s">
        <v>516</v>
      </c>
      <c r="B321" s="28" t="s">
        <v>517</v>
      </c>
    </row>
    <row r="322" spans="1:2" x14ac:dyDescent="0.25">
      <c r="A322" s="31" t="s">
        <v>518</v>
      </c>
      <c r="B322" s="28" t="s">
        <v>519</v>
      </c>
    </row>
    <row r="323" spans="1:2" x14ac:dyDescent="0.25">
      <c r="A323" s="31" t="s">
        <v>520</v>
      </c>
      <c r="B323" s="28" t="s">
        <v>521</v>
      </c>
    </row>
    <row r="324" spans="1:2" x14ac:dyDescent="0.25">
      <c r="A324" s="31" t="s">
        <v>522</v>
      </c>
      <c r="B324" s="28" t="s">
        <v>523</v>
      </c>
    </row>
    <row r="325" spans="1:2" x14ac:dyDescent="0.25">
      <c r="A325" s="31" t="s">
        <v>524</v>
      </c>
      <c r="B325" s="28" t="s">
        <v>525</v>
      </c>
    </row>
    <row r="326" spans="1:2" x14ac:dyDescent="0.25">
      <c r="A326" s="31" t="s">
        <v>526</v>
      </c>
      <c r="B326" s="28" t="s">
        <v>527</v>
      </c>
    </row>
    <row r="327" spans="1:2" x14ac:dyDescent="0.25">
      <c r="A327" s="31" t="s">
        <v>528</v>
      </c>
      <c r="B327" s="28" t="s">
        <v>529</v>
      </c>
    </row>
    <row r="328" spans="1:2" x14ac:dyDescent="0.25">
      <c r="A328" s="31" t="s">
        <v>530</v>
      </c>
      <c r="B328" s="28" t="s">
        <v>531</v>
      </c>
    </row>
    <row r="329" spans="1:2" x14ac:dyDescent="0.25">
      <c r="A329" s="31" t="s">
        <v>532</v>
      </c>
      <c r="B329" s="28" t="s">
        <v>533</v>
      </c>
    </row>
    <row r="330" spans="1:2" x14ac:dyDescent="0.25">
      <c r="A330" s="31" t="s">
        <v>534</v>
      </c>
      <c r="B330" s="28" t="s">
        <v>535</v>
      </c>
    </row>
    <row r="331" spans="1:2" x14ac:dyDescent="0.25">
      <c r="A331" s="31" t="s">
        <v>536</v>
      </c>
      <c r="B331" s="28" t="s">
        <v>537</v>
      </c>
    </row>
    <row r="332" spans="1:2" x14ac:dyDescent="0.25">
      <c r="A332" s="31" t="s">
        <v>538</v>
      </c>
      <c r="B332" s="28" t="s">
        <v>539</v>
      </c>
    </row>
    <row r="333" spans="1:2" x14ac:dyDescent="0.25">
      <c r="A333" s="31" t="s">
        <v>540</v>
      </c>
      <c r="B333" s="28" t="s">
        <v>541</v>
      </c>
    </row>
    <row r="334" spans="1:2" x14ac:dyDescent="0.25">
      <c r="A334" s="31" t="s">
        <v>542</v>
      </c>
      <c r="B334" s="28" t="s">
        <v>543</v>
      </c>
    </row>
    <row r="335" spans="1:2" x14ac:dyDescent="0.25">
      <c r="A335" s="31" t="s">
        <v>544</v>
      </c>
      <c r="B335" s="28" t="s">
        <v>545</v>
      </c>
    </row>
    <row r="336" spans="1:2" x14ac:dyDescent="0.25">
      <c r="A336" s="31" t="s">
        <v>546</v>
      </c>
      <c r="B336" s="28" t="s">
        <v>547</v>
      </c>
    </row>
    <row r="337" spans="1:2" x14ac:dyDescent="0.25">
      <c r="A337" s="31" t="s">
        <v>450</v>
      </c>
      <c r="B337" s="28" t="s">
        <v>93</v>
      </c>
    </row>
    <row r="338" spans="1:2" x14ac:dyDescent="0.25">
      <c r="A338" s="31" t="s">
        <v>548</v>
      </c>
      <c r="B338" s="28" t="s">
        <v>549</v>
      </c>
    </row>
    <row r="339" spans="1:2" x14ac:dyDescent="0.25">
      <c r="A339" s="29" t="s">
        <v>500</v>
      </c>
      <c r="B339" s="28" t="s">
        <v>515</v>
      </c>
    </row>
    <row r="340" spans="1:2" x14ac:dyDescent="0.25">
      <c r="A340" s="31" t="s">
        <v>550</v>
      </c>
      <c r="B340" s="28" t="s">
        <v>551</v>
      </c>
    </row>
    <row r="341" spans="1:2" x14ac:dyDescent="0.25">
      <c r="A341" s="31" t="s">
        <v>552</v>
      </c>
      <c r="B341" s="28" t="s">
        <v>553</v>
      </c>
    </row>
    <row r="342" spans="1:2" x14ac:dyDescent="0.25">
      <c r="A342" s="31" t="s">
        <v>554</v>
      </c>
      <c r="B342" s="28" t="s">
        <v>555</v>
      </c>
    </row>
    <row r="343" spans="1:2" x14ac:dyDescent="0.25">
      <c r="A343" s="31" t="s">
        <v>556</v>
      </c>
      <c r="B343" s="28" t="s">
        <v>557</v>
      </c>
    </row>
    <row r="344" spans="1:2" x14ac:dyDescent="0.25">
      <c r="A344" s="31" t="s">
        <v>558</v>
      </c>
      <c r="B344" s="28" t="s">
        <v>559</v>
      </c>
    </row>
    <row r="345" spans="1:2" x14ac:dyDescent="0.25">
      <c r="A345" s="31" t="s">
        <v>359</v>
      </c>
      <c r="B345" s="28" t="s">
        <v>560</v>
      </c>
    </row>
    <row r="346" spans="1:2" x14ac:dyDescent="0.25">
      <c r="A346" s="31" t="s">
        <v>561</v>
      </c>
      <c r="B346" s="28" t="s">
        <v>562</v>
      </c>
    </row>
    <row r="347" spans="1:2" x14ac:dyDescent="0.25">
      <c r="A347" s="31" t="s">
        <v>587</v>
      </c>
      <c r="B347" s="28" t="s">
        <v>588</v>
      </c>
    </row>
    <row r="348" spans="1:2" x14ac:dyDescent="0.25">
      <c r="A348" s="31" t="s">
        <v>589</v>
      </c>
      <c r="B348" s="28" t="s">
        <v>590</v>
      </c>
    </row>
    <row r="349" spans="1:2" x14ac:dyDescent="0.25">
      <c r="A349" s="31" t="s">
        <v>597</v>
      </c>
      <c r="B349" s="28" t="s">
        <v>598</v>
      </c>
    </row>
    <row r="350" spans="1:2" x14ac:dyDescent="0.25">
      <c r="A350" s="31" t="s">
        <v>621</v>
      </c>
      <c r="B350" s="28" t="s">
        <v>622</v>
      </c>
    </row>
    <row r="351" spans="1:2" x14ac:dyDescent="0.25">
      <c r="A351" s="31" t="s">
        <v>623</v>
      </c>
      <c r="B351" s="28" t="s">
        <v>624</v>
      </c>
    </row>
    <row r="352" spans="1:2" x14ac:dyDescent="0.25">
      <c r="A352" s="31" t="s">
        <v>625</v>
      </c>
      <c r="B352" s="28" t="s">
        <v>626</v>
      </c>
    </row>
    <row r="353" spans="1:2" x14ac:dyDescent="0.25">
      <c r="A353" s="31" t="s">
        <v>628</v>
      </c>
      <c r="B353" s="28" t="s">
        <v>255</v>
      </c>
    </row>
    <row r="354" spans="1:2" x14ac:dyDescent="0.25">
      <c r="A354" s="31" t="s">
        <v>644</v>
      </c>
      <c r="B354" s="28" t="s">
        <v>645</v>
      </c>
    </row>
    <row r="355" spans="1:2" x14ac:dyDescent="0.25">
      <c r="A355" s="31" t="s">
        <v>650</v>
      </c>
      <c r="B355" s="28" t="s">
        <v>651</v>
      </c>
    </row>
    <row r="356" spans="1:2" x14ac:dyDescent="0.25">
      <c r="A356" s="31" t="s">
        <v>679</v>
      </c>
      <c r="B356" s="28" t="s">
        <v>680</v>
      </c>
    </row>
    <row r="357" spans="1:2" x14ac:dyDescent="0.25">
      <c r="A357" s="31" t="s">
        <v>681</v>
      </c>
      <c r="B357" s="28" t="s">
        <v>682</v>
      </c>
    </row>
    <row r="358" spans="1:2" x14ac:dyDescent="0.25">
      <c r="A358" s="31" t="s">
        <v>721</v>
      </c>
      <c r="B358" s="28" t="s">
        <v>722</v>
      </c>
    </row>
    <row r="359" spans="1:2" x14ac:dyDescent="0.25">
      <c r="A359" s="31" t="s">
        <v>723</v>
      </c>
      <c r="B359" s="28" t="s">
        <v>724</v>
      </c>
    </row>
    <row r="360" spans="1:2" x14ac:dyDescent="0.25">
      <c r="A360" s="31" t="s">
        <v>730</v>
      </c>
      <c r="B360" s="28" t="s">
        <v>731</v>
      </c>
    </row>
    <row r="361" spans="1:2" x14ac:dyDescent="0.25">
      <c r="A361" s="31"/>
      <c r="B361" s="28"/>
    </row>
    <row r="362" spans="1:2" x14ac:dyDescent="0.25">
      <c r="A362" s="31"/>
      <c r="B362" s="28"/>
    </row>
    <row r="363" spans="1:2" x14ac:dyDescent="0.25">
      <c r="A363" s="31"/>
      <c r="B363" s="28"/>
    </row>
    <row r="364" spans="1:2" x14ac:dyDescent="0.25">
      <c r="A364" s="31"/>
      <c r="B364" s="28"/>
    </row>
    <row r="365" spans="1:2" x14ac:dyDescent="0.25">
      <c r="A365" s="31"/>
      <c r="B365" s="28"/>
    </row>
    <row r="366" spans="1:2" x14ac:dyDescent="0.25">
      <c r="A366" s="31"/>
      <c r="B366" s="28"/>
    </row>
    <row r="367" spans="1:2" x14ac:dyDescent="0.25">
      <c r="A367" s="31"/>
      <c r="B367" s="28"/>
    </row>
    <row r="368" spans="1:2" x14ac:dyDescent="0.25">
      <c r="A368" s="31"/>
      <c r="B368" s="28"/>
    </row>
    <row r="369" spans="1:2" x14ac:dyDescent="0.25">
      <c r="A369" s="31"/>
      <c r="B369" s="28"/>
    </row>
    <row r="370" spans="1:2" x14ac:dyDescent="0.25">
      <c r="A370" s="31"/>
      <c r="B370" s="28"/>
    </row>
    <row r="371" spans="1:2" x14ac:dyDescent="0.25">
      <c r="A371" s="31"/>
      <c r="B371" s="28"/>
    </row>
    <row r="372" spans="1:2" x14ac:dyDescent="0.25">
      <c r="A372" s="31"/>
      <c r="B372" s="28"/>
    </row>
    <row r="373" spans="1:2" x14ac:dyDescent="0.25">
      <c r="A373" s="31"/>
      <c r="B373" s="28"/>
    </row>
    <row r="374" spans="1:2" x14ac:dyDescent="0.25">
      <c r="A374" s="31"/>
      <c r="B374" s="28"/>
    </row>
    <row r="375" spans="1:2" x14ac:dyDescent="0.25">
      <c r="A375" s="31"/>
      <c r="B375" s="28"/>
    </row>
    <row r="376" spans="1:2" x14ac:dyDescent="0.25">
      <c r="A376" s="31"/>
      <c r="B376" s="28"/>
    </row>
    <row r="377" spans="1:2" x14ac:dyDescent="0.25">
      <c r="A377" s="31"/>
      <c r="B377" s="28"/>
    </row>
    <row r="378" spans="1:2" x14ac:dyDescent="0.25">
      <c r="A378" s="31"/>
      <c r="B378" s="28"/>
    </row>
    <row r="379" spans="1:2" x14ac:dyDescent="0.25">
      <c r="A379" s="31"/>
      <c r="B379" s="28"/>
    </row>
    <row r="380" spans="1:2" x14ac:dyDescent="0.25">
      <c r="A380" s="31"/>
      <c r="B380" s="28"/>
    </row>
    <row r="381" spans="1:2" x14ac:dyDescent="0.25">
      <c r="A381" s="31"/>
      <c r="B381" s="28"/>
    </row>
    <row r="382" spans="1:2" x14ac:dyDescent="0.25">
      <c r="A382" s="31"/>
      <c r="B382" s="28"/>
    </row>
    <row r="383" spans="1:2" x14ac:dyDescent="0.25">
      <c r="A383" s="31"/>
      <c r="B383" s="28"/>
    </row>
    <row r="384" spans="1:2" x14ac:dyDescent="0.25">
      <c r="A384" s="31"/>
      <c r="B384" s="28"/>
    </row>
    <row r="385" spans="1:2" x14ac:dyDescent="0.25">
      <c r="A385" s="31"/>
      <c r="B385" s="28"/>
    </row>
    <row r="386" spans="1:2" x14ac:dyDescent="0.25">
      <c r="A386" s="31"/>
      <c r="B386" s="28"/>
    </row>
    <row r="387" spans="1:2" x14ac:dyDescent="0.25">
      <c r="A387" s="31"/>
      <c r="B387" s="28"/>
    </row>
    <row r="388" spans="1:2" x14ac:dyDescent="0.25">
      <c r="A388" s="31"/>
      <c r="B388" s="28"/>
    </row>
    <row r="389" spans="1:2" x14ac:dyDescent="0.25">
      <c r="A389" s="31"/>
      <c r="B389" s="28"/>
    </row>
    <row r="390" spans="1:2" x14ac:dyDescent="0.25">
      <c r="A390" s="31"/>
      <c r="B390" s="28"/>
    </row>
    <row r="391" spans="1:2" x14ac:dyDescent="0.25">
      <c r="A391" s="31"/>
      <c r="B391" s="28"/>
    </row>
    <row r="392" spans="1:2" x14ac:dyDescent="0.25">
      <c r="A392" s="31"/>
      <c r="B392" s="28"/>
    </row>
    <row r="393" spans="1:2" x14ac:dyDescent="0.25">
      <c r="A393" s="31"/>
      <c r="B393" s="28"/>
    </row>
    <row r="394" spans="1:2" x14ac:dyDescent="0.25">
      <c r="A394" s="32"/>
      <c r="B394" s="28"/>
    </row>
    <row r="395" spans="1:2" x14ac:dyDescent="0.25">
      <c r="A395" s="31"/>
      <c r="B395" s="28"/>
    </row>
    <row r="396" spans="1:2" x14ac:dyDescent="0.25">
      <c r="A396" s="31"/>
      <c r="B396" s="28"/>
    </row>
    <row r="397" spans="1:2" x14ac:dyDescent="0.25">
      <c r="A397" s="31"/>
      <c r="B397" s="28"/>
    </row>
    <row r="398" spans="1:2" x14ac:dyDescent="0.25">
      <c r="A398" s="31"/>
      <c r="B398" s="28"/>
    </row>
    <row r="399" spans="1:2" x14ac:dyDescent="0.25">
      <c r="A399" s="31"/>
      <c r="B399" s="28"/>
    </row>
    <row r="400" spans="1:2" x14ac:dyDescent="0.25">
      <c r="A400" s="31"/>
      <c r="B400" s="28"/>
    </row>
    <row r="401" spans="1:2" x14ac:dyDescent="0.25">
      <c r="A401" s="31"/>
      <c r="B401" s="28"/>
    </row>
    <row r="402" spans="1:2" x14ac:dyDescent="0.25">
      <c r="A402" s="31"/>
      <c r="B402" s="28"/>
    </row>
    <row r="403" spans="1:2" x14ac:dyDescent="0.25">
      <c r="A403" s="31"/>
      <c r="B403" s="28"/>
    </row>
    <row r="404" spans="1:2" x14ac:dyDescent="0.25">
      <c r="A404" s="31"/>
      <c r="B404" s="28"/>
    </row>
    <row r="405" spans="1:2" x14ac:dyDescent="0.25">
      <c r="A405" s="31"/>
      <c r="B405" s="28"/>
    </row>
    <row r="406" spans="1:2" x14ac:dyDescent="0.25">
      <c r="A406" s="31"/>
      <c r="B406" s="28"/>
    </row>
    <row r="407" spans="1:2" x14ac:dyDescent="0.25">
      <c r="A407" s="31"/>
      <c r="B407" s="28"/>
    </row>
    <row r="408" spans="1:2" x14ac:dyDescent="0.25">
      <c r="A408" s="31"/>
      <c r="B408" s="28"/>
    </row>
    <row r="409" spans="1:2" x14ac:dyDescent="0.25">
      <c r="A409" s="31"/>
      <c r="B409" s="28"/>
    </row>
    <row r="410" spans="1:2" x14ac:dyDescent="0.25">
      <c r="A410" s="31"/>
      <c r="B410" s="28"/>
    </row>
    <row r="411" spans="1:2" x14ac:dyDescent="0.25">
      <c r="A411" s="31"/>
      <c r="B411" s="28"/>
    </row>
    <row r="412" spans="1:2" x14ac:dyDescent="0.25">
      <c r="A412" s="31"/>
      <c r="B412" s="28"/>
    </row>
    <row r="413" spans="1:2" x14ac:dyDescent="0.25">
      <c r="A413" s="31"/>
      <c r="B413" s="28"/>
    </row>
    <row r="414" spans="1:2" x14ac:dyDescent="0.25">
      <c r="A414" s="31"/>
      <c r="B414" s="28"/>
    </row>
    <row r="415" spans="1:2" x14ac:dyDescent="0.25">
      <c r="A415" s="31"/>
      <c r="B415" s="28"/>
    </row>
    <row r="416" spans="1:2" x14ac:dyDescent="0.25">
      <c r="A416" s="31"/>
      <c r="B416" s="28"/>
    </row>
    <row r="417" spans="1:2" x14ac:dyDescent="0.25">
      <c r="A417" s="31"/>
      <c r="B417" s="28"/>
    </row>
    <row r="418" spans="1:2" x14ac:dyDescent="0.25">
      <c r="A418" s="31"/>
      <c r="B418" s="28"/>
    </row>
    <row r="419" spans="1:2" x14ac:dyDescent="0.25">
      <c r="A419" s="31"/>
      <c r="B419" s="28"/>
    </row>
    <row r="420" spans="1:2" x14ac:dyDescent="0.25">
      <c r="A420" s="31"/>
      <c r="B420" s="28"/>
    </row>
    <row r="421" spans="1:2" x14ac:dyDescent="0.25">
      <c r="A421" s="31"/>
      <c r="B421" s="28"/>
    </row>
    <row r="422" spans="1:2" x14ac:dyDescent="0.25">
      <c r="A422" s="31"/>
      <c r="B422" s="28"/>
    </row>
    <row r="423" spans="1:2" x14ac:dyDescent="0.25">
      <c r="A423" s="31"/>
      <c r="B423" s="28"/>
    </row>
    <row r="424" spans="1:2" x14ac:dyDescent="0.25">
      <c r="A424" s="31"/>
      <c r="B424" s="28"/>
    </row>
    <row r="425" spans="1:2" x14ac:dyDescent="0.25">
      <c r="A425" s="31"/>
      <c r="B425" s="28"/>
    </row>
    <row r="426" spans="1:2" x14ac:dyDescent="0.25">
      <c r="A426" s="31"/>
      <c r="B426" s="28"/>
    </row>
    <row r="427" spans="1:2" x14ac:dyDescent="0.25">
      <c r="A427" s="31"/>
      <c r="B427" s="28"/>
    </row>
    <row r="428" spans="1:2" x14ac:dyDescent="0.25">
      <c r="A428" s="31"/>
      <c r="B428" s="28"/>
    </row>
    <row r="429" spans="1:2" x14ac:dyDescent="0.25">
      <c r="A429" s="31"/>
      <c r="B429" s="28"/>
    </row>
    <row r="430" spans="1:2" x14ac:dyDescent="0.25">
      <c r="A430" s="31"/>
      <c r="B430" s="28"/>
    </row>
    <row r="431" spans="1:2" x14ac:dyDescent="0.25">
      <c r="A431" s="31"/>
      <c r="B431" s="28"/>
    </row>
    <row r="432" spans="1:2" x14ac:dyDescent="0.25">
      <c r="A432" s="31"/>
      <c r="B432" s="28"/>
    </row>
    <row r="433" spans="1:2" x14ac:dyDescent="0.25">
      <c r="A433" s="29"/>
      <c r="B433" s="28"/>
    </row>
    <row r="434" spans="1:2" x14ac:dyDescent="0.25">
      <c r="A434" s="31"/>
      <c r="B434" s="28"/>
    </row>
    <row r="435" spans="1:2" x14ac:dyDescent="0.25">
      <c r="A435" s="31"/>
      <c r="B435" s="28"/>
    </row>
    <row r="436" spans="1:2" x14ac:dyDescent="0.25">
      <c r="A436" s="31"/>
      <c r="B436" s="28"/>
    </row>
    <row r="437" spans="1:2" x14ac:dyDescent="0.25">
      <c r="A437" s="31"/>
      <c r="B437" s="28"/>
    </row>
    <row r="438" spans="1:2" x14ac:dyDescent="0.25">
      <c r="A438" s="31"/>
      <c r="B438" s="28"/>
    </row>
    <row r="439" spans="1:2" x14ac:dyDescent="0.25">
      <c r="A439" s="31"/>
      <c r="B439" s="28"/>
    </row>
    <row r="440" spans="1:2" x14ac:dyDescent="0.25">
      <c r="A440" s="31"/>
      <c r="B440" s="28"/>
    </row>
    <row r="441" spans="1:2" x14ac:dyDescent="0.25">
      <c r="A441" s="31"/>
      <c r="B441" s="28"/>
    </row>
    <row r="442" spans="1:2" x14ac:dyDescent="0.25">
      <c r="A442" s="31"/>
      <c r="B442" s="28"/>
    </row>
    <row r="443" spans="1:2" x14ac:dyDescent="0.25">
      <c r="A443" s="31"/>
      <c r="B443" s="28"/>
    </row>
    <row r="444" spans="1:2" x14ac:dyDescent="0.25">
      <c r="A444" s="31"/>
      <c r="B444" s="28"/>
    </row>
    <row r="445" spans="1:2" x14ac:dyDescent="0.25">
      <c r="A445" s="31"/>
      <c r="B445" s="28"/>
    </row>
    <row r="446" spans="1:2" x14ac:dyDescent="0.25">
      <c r="A446" s="31"/>
      <c r="B446" s="28"/>
    </row>
    <row r="447" spans="1:2" x14ac:dyDescent="0.25">
      <c r="A447" s="31"/>
      <c r="B447" s="28"/>
    </row>
    <row r="448" spans="1:2" x14ac:dyDescent="0.25">
      <c r="A448" s="31"/>
      <c r="B448" s="28"/>
    </row>
    <row r="449" spans="1:2" x14ac:dyDescent="0.25">
      <c r="A449" s="31"/>
      <c r="B449" s="28"/>
    </row>
    <row r="450" spans="1:2" x14ac:dyDescent="0.25">
      <c r="A450" s="31"/>
      <c r="B450" s="28"/>
    </row>
    <row r="451" spans="1:2" x14ac:dyDescent="0.25">
      <c r="A451" s="31"/>
      <c r="B451" s="28"/>
    </row>
    <row r="452" spans="1:2" x14ac:dyDescent="0.25">
      <c r="A452" s="31"/>
      <c r="B452" s="28"/>
    </row>
    <row r="453" spans="1:2" x14ac:dyDescent="0.25">
      <c r="A453" s="31"/>
      <c r="B453" s="28"/>
    </row>
    <row r="454" spans="1:2" x14ac:dyDescent="0.25">
      <c r="A454" s="31"/>
      <c r="B454" s="28"/>
    </row>
    <row r="455" spans="1:2" x14ac:dyDescent="0.25">
      <c r="A455" s="31"/>
      <c r="B455" s="28"/>
    </row>
    <row r="456" spans="1:2" x14ac:dyDescent="0.25">
      <c r="A456" s="31"/>
      <c r="B456" s="28"/>
    </row>
    <row r="457" spans="1:2" x14ac:dyDescent="0.25">
      <c r="A457" s="31"/>
      <c r="B457" s="28"/>
    </row>
    <row r="458" spans="1:2" x14ac:dyDescent="0.25">
      <c r="A458" s="31"/>
      <c r="B458" s="28"/>
    </row>
    <row r="459" spans="1:2" x14ac:dyDescent="0.25">
      <c r="A459" s="31"/>
      <c r="B459" s="28"/>
    </row>
    <row r="460" spans="1:2" x14ac:dyDescent="0.25">
      <c r="A460" s="31"/>
      <c r="B460" s="28"/>
    </row>
    <row r="461" spans="1:2" x14ac:dyDescent="0.25">
      <c r="A461" s="31"/>
      <c r="B461" s="28"/>
    </row>
    <row r="462" spans="1:2" x14ac:dyDescent="0.25">
      <c r="A462" s="31"/>
      <c r="B462" s="28"/>
    </row>
    <row r="463" spans="1:2" x14ac:dyDescent="0.25">
      <c r="A463" s="31"/>
      <c r="B463" s="28"/>
    </row>
    <row r="464" spans="1:2" x14ac:dyDescent="0.25">
      <c r="A464" s="31"/>
      <c r="B464" s="28"/>
    </row>
    <row r="465" spans="1:2" x14ac:dyDescent="0.25">
      <c r="A465" s="31"/>
      <c r="B465" s="28"/>
    </row>
    <row r="466" spans="1:2" x14ac:dyDescent="0.25">
      <c r="A466" s="31"/>
      <c r="B466" s="28"/>
    </row>
    <row r="467" spans="1:2" x14ac:dyDescent="0.25">
      <c r="A467" s="31"/>
      <c r="B467" s="28"/>
    </row>
    <row r="468" spans="1:2" x14ac:dyDescent="0.25">
      <c r="A468" s="31"/>
      <c r="B468" s="28"/>
    </row>
    <row r="469" spans="1:2" x14ac:dyDescent="0.25">
      <c r="A469" s="31"/>
      <c r="B469" s="28"/>
    </row>
    <row r="470" spans="1:2" x14ac:dyDescent="0.25">
      <c r="A470" s="31"/>
      <c r="B470" s="28"/>
    </row>
    <row r="471" spans="1:2" x14ac:dyDescent="0.25">
      <c r="A471" s="31"/>
      <c r="B471" s="28"/>
    </row>
    <row r="472" spans="1:2" x14ac:dyDescent="0.25">
      <c r="A472" s="31"/>
      <c r="B472" s="28"/>
    </row>
    <row r="473" spans="1:2" x14ac:dyDescent="0.25">
      <c r="A473" s="31"/>
      <c r="B473" s="28"/>
    </row>
    <row r="474" spans="1:2" x14ac:dyDescent="0.25">
      <c r="A474" s="31"/>
      <c r="B474" s="28"/>
    </row>
    <row r="475" spans="1:2" x14ac:dyDescent="0.25">
      <c r="A475" s="31"/>
      <c r="B475" s="28"/>
    </row>
    <row r="476" spans="1:2" x14ac:dyDescent="0.25">
      <c r="A476" s="31"/>
      <c r="B476" s="28"/>
    </row>
    <row r="477" spans="1:2" x14ac:dyDescent="0.25">
      <c r="A477" s="31"/>
      <c r="B477" s="28"/>
    </row>
    <row r="478" spans="1:2" x14ac:dyDescent="0.25">
      <c r="A478" s="31"/>
      <c r="B478" s="28"/>
    </row>
    <row r="479" spans="1:2" x14ac:dyDescent="0.25">
      <c r="A479" s="31"/>
      <c r="B479" s="28"/>
    </row>
    <row r="480" spans="1:2" x14ac:dyDescent="0.25">
      <c r="A480" s="31"/>
      <c r="B480" s="28"/>
    </row>
    <row r="481" spans="1:2" x14ac:dyDescent="0.25">
      <c r="A481" s="31"/>
      <c r="B481" s="28"/>
    </row>
    <row r="482" spans="1:2" x14ac:dyDescent="0.25">
      <c r="A482" s="31"/>
      <c r="B482" s="28"/>
    </row>
    <row r="483" spans="1:2" x14ac:dyDescent="0.25">
      <c r="A483" s="31"/>
      <c r="B483" s="28"/>
    </row>
    <row r="484" spans="1:2" x14ac:dyDescent="0.25">
      <c r="A484" s="31"/>
      <c r="B484" s="28"/>
    </row>
    <row r="485" spans="1:2" x14ac:dyDescent="0.25">
      <c r="A485" s="31"/>
      <c r="B485" s="28"/>
    </row>
    <row r="486" spans="1:2" x14ac:dyDescent="0.25">
      <c r="A486" s="31"/>
      <c r="B486" s="28"/>
    </row>
    <row r="487" spans="1:2" x14ac:dyDescent="0.25">
      <c r="A487" s="31"/>
      <c r="B487" s="28"/>
    </row>
    <row r="488" spans="1:2" x14ac:dyDescent="0.25">
      <c r="A488" s="31"/>
      <c r="B488" s="28"/>
    </row>
    <row r="489" spans="1:2" x14ac:dyDescent="0.25">
      <c r="A489" s="31"/>
      <c r="B489" s="28"/>
    </row>
    <row r="490" spans="1:2" x14ac:dyDescent="0.25">
      <c r="A490" s="31"/>
      <c r="B490" s="28"/>
    </row>
    <row r="491" spans="1:2" x14ac:dyDescent="0.25">
      <c r="A491" s="31"/>
      <c r="B491" s="28"/>
    </row>
    <row r="492" spans="1:2" x14ac:dyDescent="0.25">
      <c r="A492" s="31"/>
      <c r="B492" s="28"/>
    </row>
    <row r="493" spans="1:2" x14ac:dyDescent="0.25">
      <c r="A493" s="31"/>
      <c r="B493" s="28"/>
    </row>
    <row r="494" spans="1:2" x14ac:dyDescent="0.25">
      <c r="A494" s="31"/>
      <c r="B494" s="28"/>
    </row>
    <row r="495" spans="1:2" x14ac:dyDescent="0.25">
      <c r="A495" s="31"/>
      <c r="B495" s="28"/>
    </row>
    <row r="496" spans="1:2" x14ac:dyDescent="0.25">
      <c r="A496" s="31"/>
      <c r="B496" s="28"/>
    </row>
    <row r="497" spans="1:2" x14ac:dyDescent="0.25">
      <c r="A497" s="31"/>
      <c r="B497" s="28"/>
    </row>
    <row r="498" spans="1:2" x14ac:dyDescent="0.25">
      <c r="A498" s="31"/>
      <c r="B498" s="28"/>
    </row>
    <row r="499" spans="1:2" x14ac:dyDescent="0.25">
      <c r="A499" s="31"/>
      <c r="B499" s="28"/>
    </row>
    <row r="500" spans="1:2" x14ac:dyDescent="0.25">
      <c r="A500" s="31"/>
      <c r="B500" s="28"/>
    </row>
    <row r="501" spans="1:2" x14ac:dyDescent="0.25">
      <c r="A501" s="31"/>
      <c r="B501" s="28"/>
    </row>
    <row r="502" spans="1:2" x14ac:dyDescent="0.25">
      <c r="A502" s="31"/>
      <c r="B502" s="28"/>
    </row>
    <row r="503" spans="1:2" x14ac:dyDescent="0.25">
      <c r="A503" s="31"/>
      <c r="B503" s="28"/>
    </row>
    <row r="504" spans="1:2" x14ac:dyDescent="0.25">
      <c r="A504" s="31"/>
      <c r="B504" s="28"/>
    </row>
    <row r="505" spans="1:2" x14ac:dyDescent="0.25">
      <c r="A505" s="31"/>
      <c r="B505" s="28"/>
    </row>
    <row r="506" spans="1:2" x14ac:dyDescent="0.25">
      <c r="A506" s="30"/>
      <c r="B506" s="28"/>
    </row>
    <row r="507" spans="1:2" x14ac:dyDescent="0.25">
      <c r="A507" s="31"/>
      <c r="B507" s="28"/>
    </row>
    <row r="508" spans="1:2" x14ac:dyDescent="0.25">
      <c r="A508" s="31"/>
      <c r="B508" s="28"/>
    </row>
    <row r="509" spans="1:2" x14ac:dyDescent="0.25">
      <c r="A509" s="31"/>
      <c r="B509" s="28"/>
    </row>
    <row r="510" spans="1:2" x14ac:dyDescent="0.25">
      <c r="A510" s="31"/>
      <c r="B510" s="28"/>
    </row>
    <row r="511" spans="1:2" x14ac:dyDescent="0.25">
      <c r="A511" s="31"/>
      <c r="B511" s="28"/>
    </row>
    <row r="512" spans="1:2" x14ac:dyDescent="0.25">
      <c r="A512" s="31"/>
      <c r="B512" s="28"/>
    </row>
    <row r="513" spans="1:2" x14ac:dyDescent="0.25">
      <c r="A513" s="31"/>
      <c r="B513" s="28"/>
    </row>
    <row r="514" spans="1:2" x14ac:dyDescent="0.25">
      <c r="A514" s="31"/>
      <c r="B514" s="28"/>
    </row>
    <row r="515" spans="1:2" x14ac:dyDescent="0.25">
      <c r="A515" s="31"/>
      <c r="B515" s="28"/>
    </row>
    <row r="516" spans="1:2" x14ac:dyDescent="0.25">
      <c r="A516" s="31"/>
      <c r="B516" s="28"/>
    </row>
    <row r="517" spans="1:2" x14ac:dyDescent="0.25">
      <c r="A517" s="31"/>
      <c r="B517" s="28"/>
    </row>
    <row r="518" spans="1:2" x14ac:dyDescent="0.25">
      <c r="A518" s="31"/>
      <c r="B518" s="28"/>
    </row>
    <row r="519" spans="1:2" x14ac:dyDescent="0.25">
      <c r="A519" s="31"/>
      <c r="B519" s="28"/>
    </row>
    <row r="520" spans="1:2" x14ac:dyDescent="0.25">
      <c r="A520" s="31"/>
      <c r="B520" s="28"/>
    </row>
    <row r="521" spans="1:2" x14ac:dyDescent="0.25">
      <c r="A521" s="31"/>
      <c r="B521" s="28"/>
    </row>
    <row r="522" spans="1:2" x14ac:dyDescent="0.25">
      <c r="A522" s="31"/>
      <c r="B522" s="28"/>
    </row>
    <row r="523" spans="1:2" x14ac:dyDescent="0.25">
      <c r="A523" s="31"/>
      <c r="B523" s="28"/>
    </row>
    <row r="524" spans="1:2" x14ac:dyDescent="0.25">
      <c r="A524" s="31"/>
      <c r="B524" s="28"/>
    </row>
    <row r="525" spans="1:2" x14ac:dyDescent="0.25">
      <c r="A525" s="31"/>
      <c r="B525" s="28"/>
    </row>
    <row r="526" spans="1:2" x14ac:dyDescent="0.25">
      <c r="A526" s="31"/>
      <c r="B526" s="28"/>
    </row>
    <row r="527" spans="1:2" x14ac:dyDescent="0.25">
      <c r="A527" s="31"/>
      <c r="B527" s="28"/>
    </row>
    <row r="528" spans="1:2" x14ac:dyDescent="0.25">
      <c r="A528" s="31"/>
      <c r="B528" s="28"/>
    </row>
    <row r="529" spans="1:2" x14ac:dyDescent="0.25">
      <c r="A529" s="31"/>
      <c r="B529" s="28"/>
    </row>
    <row r="530" spans="1:2" x14ac:dyDescent="0.25">
      <c r="A530" s="31"/>
      <c r="B530" s="28"/>
    </row>
    <row r="531" spans="1:2" x14ac:dyDescent="0.25">
      <c r="A531" s="31"/>
      <c r="B531" s="28"/>
    </row>
    <row r="532" spans="1:2" x14ac:dyDescent="0.25">
      <c r="A532" s="31"/>
      <c r="B532" s="28"/>
    </row>
    <row r="533" spans="1:2" x14ac:dyDescent="0.25">
      <c r="A533" s="31"/>
      <c r="B533" s="28"/>
    </row>
    <row r="534" spans="1:2" x14ac:dyDescent="0.25">
      <c r="A534" s="31"/>
      <c r="B534" s="28"/>
    </row>
    <row r="535" spans="1:2" x14ac:dyDescent="0.25">
      <c r="A535" s="31"/>
      <c r="B535" s="28"/>
    </row>
    <row r="536" spans="1:2" x14ac:dyDescent="0.25">
      <c r="A536" s="31"/>
      <c r="B536" s="28"/>
    </row>
    <row r="537" spans="1:2" x14ac:dyDescent="0.25">
      <c r="A537" s="31"/>
      <c r="B537" s="28"/>
    </row>
    <row r="538" spans="1:2" x14ac:dyDescent="0.25">
      <c r="A538" s="31"/>
      <c r="B538" s="28"/>
    </row>
    <row r="539" spans="1:2" x14ac:dyDescent="0.25">
      <c r="A539" s="31"/>
      <c r="B539" s="28"/>
    </row>
    <row r="540" spans="1:2" x14ac:dyDescent="0.25">
      <c r="A540" s="31"/>
      <c r="B540" s="28"/>
    </row>
    <row r="541" spans="1:2" x14ac:dyDescent="0.25">
      <c r="A541" s="31"/>
      <c r="B541" s="28"/>
    </row>
    <row r="542" spans="1:2" x14ac:dyDescent="0.25">
      <c r="A542" s="31"/>
      <c r="B542" s="28"/>
    </row>
    <row r="543" spans="1:2" x14ac:dyDescent="0.25">
      <c r="A543" s="31"/>
      <c r="B543" s="28"/>
    </row>
    <row r="544" spans="1:2" x14ac:dyDescent="0.25">
      <c r="A544" s="31"/>
      <c r="B544" s="28"/>
    </row>
    <row r="545" spans="1:2" x14ac:dyDescent="0.25">
      <c r="A545" s="31"/>
      <c r="B545" s="28"/>
    </row>
    <row r="546" spans="1:2" x14ac:dyDescent="0.25">
      <c r="A546" s="31"/>
      <c r="B546" s="28"/>
    </row>
    <row r="547" spans="1:2" x14ac:dyDescent="0.25">
      <c r="A547" s="31"/>
      <c r="B547" s="28"/>
    </row>
    <row r="548" spans="1:2" x14ac:dyDescent="0.25">
      <c r="A548" s="31"/>
      <c r="B548" s="28"/>
    </row>
    <row r="549" spans="1:2" x14ac:dyDescent="0.25">
      <c r="A549" s="31"/>
      <c r="B549" s="28"/>
    </row>
    <row r="550" spans="1:2" x14ac:dyDescent="0.25">
      <c r="A550" s="31"/>
      <c r="B550" s="28"/>
    </row>
    <row r="551" spans="1:2" x14ac:dyDescent="0.25">
      <c r="A551" s="31"/>
      <c r="B551" s="28"/>
    </row>
    <row r="552" spans="1:2" x14ac:dyDescent="0.25">
      <c r="A552" s="31"/>
      <c r="B552" s="28"/>
    </row>
    <row r="553" spans="1:2" x14ac:dyDescent="0.25">
      <c r="A553" s="31"/>
      <c r="B553" s="28"/>
    </row>
    <row r="554" spans="1:2" x14ac:dyDescent="0.25">
      <c r="A554" s="31"/>
      <c r="B554" s="28"/>
    </row>
    <row r="555" spans="1:2" x14ac:dyDescent="0.25">
      <c r="A555" s="31"/>
      <c r="B555" s="28"/>
    </row>
    <row r="556" spans="1:2" x14ac:dyDescent="0.25">
      <c r="A556" s="31"/>
      <c r="B556" s="28"/>
    </row>
    <row r="557" spans="1:2" x14ac:dyDescent="0.25">
      <c r="A557" s="31"/>
      <c r="B557" s="28"/>
    </row>
    <row r="558" spans="1:2" x14ac:dyDescent="0.25">
      <c r="A558" s="31"/>
      <c r="B558" s="28"/>
    </row>
    <row r="559" spans="1:2" x14ac:dyDescent="0.25">
      <c r="A559" s="31"/>
      <c r="B559" s="28"/>
    </row>
    <row r="560" spans="1:2" x14ac:dyDescent="0.25">
      <c r="A560" s="31"/>
      <c r="B560" s="28"/>
    </row>
    <row r="561" spans="1:2" x14ac:dyDescent="0.25">
      <c r="A561" s="31"/>
      <c r="B561" s="28"/>
    </row>
    <row r="562" spans="1:2" x14ac:dyDescent="0.25">
      <c r="A562" s="31"/>
      <c r="B562" s="28"/>
    </row>
    <row r="563" spans="1:2" x14ac:dyDescent="0.25">
      <c r="A563" s="31"/>
      <c r="B563" s="28"/>
    </row>
    <row r="564" spans="1:2" x14ac:dyDescent="0.25">
      <c r="A564" s="31"/>
      <c r="B564" s="28"/>
    </row>
    <row r="565" spans="1:2" x14ac:dyDescent="0.25">
      <c r="A565" s="31"/>
      <c r="B565" s="28"/>
    </row>
    <row r="566" spans="1:2" x14ac:dyDescent="0.25">
      <c r="A566" s="31"/>
      <c r="B566" s="28"/>
    </row>
    <row r="567" spans="1:2" x14ac:dyDescent="0.25">
      <c r="A567" s="31"/>
      <c r="B567" s="28"/>
    </row>
    <row r="568" spans="1:2" x14ac:dyDescent="0.25">
      <c r="A568" s="31"/>
      <c r="B568" s="28"/>
    </row>
    <row r="569" spans="1:2" x14ac:dyDescent="0.25">
      <c r="A569" s="31"/>
      <c r="B569" s="28"/>
    </row>
    <row r="570" spans="1:2" x14ac:dyDescent="0.25">
      <c r="A570" s="31"/>
      <c r="B570" s="28"/>
    </row>
    <row r="571" spans="1:2" x14ac:dyDescent="0.25">
      <c r="A571" s="31"/>
      <c r="B571" s="28"/>
    </row>
    <row r="572" spans="1:2" x14ac:dyDescent="0.25">
      <c r="A572" s="31"/>
      <c r="B572" s="28"/>
    </row>
    <row r="573" spans="1:2" x14ac:dyDescent="0.25">
      <c r="A573" s="31"/>
      <c r="B573" s="28"/>
    </row>
    <row r="574" spans="1:2" x14ac:dyDescent="0.25">
      <c r="A574" s="31"/>
      <c r="B574" s="28"/>
    </row>
    <row r="575" spans="1:2" x14ac:dyDescent="0.25">
      <c r="A575" s="31"/>
      <c r="B575" s="28"/>
    </row>
    <row r="576" spans="1:2" x14ac:dyDescent="0.25">
      <c r="A576" s="31"/>
      <c r="B576" s="28"/>
    </row>
    <row r="577" spans="1:2" x14ac:dyDescent="0.25">
      <c r="A577" s="31"/>
      <c r="B577" s="28"/>
    </row>
    <row r="578" spans="1:2" x14ac:dyDescent="0.25">
      <c r="A578" s="31"/>
      <c r="B578" s="28"/>
    </row>
    <row r="579" spans="1:2" x14ac:dyDescent="0.25">
      <c r="A579" s="31"/>
      <c r="B579" s="28"/>
    </row>
    <row r="580" spans="1:2" x14ac:dyDescent="0.25">
      <c r="A580" s="31"/>
      <c r="B580" s="28"/>
    </row>
    <row r="581" spans="1:2" x14ac:dyDescent="0.25">
      <c r="A581" s="31"/>
      <c r="B581" s="28"/>
    </row>
    <row r="582" spans="1:2" x14ac:dyDescent="0.25">
      <c r="A582" s="31"/>
      <c r="B582" s="28"/>
    </row>
    <row r="583" spans="1:2" x14ac:dyDescent="0.25">
      <c r="A583" s="31"/>
      <c r="B583" s="28"/>
    </row>
    <row r="584" spans="1:2" x14ac:dyDescent="0.25">
      <c r="A584" s="31"/>
      <c r="B584" s="28"/>
    </row>
    <row r="585" spans="1:2" x14ac:dyDescent="0.25">
      <c r="A585" s="31"/>
      <c r="B585" s="28"/>
    </row>
    <row r="586" spans="1:2" x14ac:dyDescent="0.25">
      <c r="A586" s="31"/>
      <c r="B586" s="28"/>
    </row>
    <row r="587" spans="1:2" x14ac:dyDescent="0.25">
      <c r="A587" s="31"/>
      <c r="B587" s="28"/>
    </row>
    <row r="588" spans="1:2" x14ac:dyDescent="0.25">
      <c r="A588" s="31"/>
      <c r="B588" s="28"/>
    </row>
    <row r="589" spans="1:2" x14ac:dyDescent="0.25">
      <c r="A589" s="31"/>
      <c r="B589" s="28"/>
    </row>
    <row r="590" spans="1:2" x14ac:dyDescent="0.25">
      <c r="A590" s="31"/>
      <c r="B590" s="28"/>
    </row>
    <row r="591" spans="1:2" x14ac:dyDescent="0.25">
      <c r="A591" s="31"/>
      <c r="B591" s="28"/>
    </row>
    <row r="592" spans="1:2" x14ac:dyDescent="0.25">
      <c r="A592" s="31"/>
      <c r="B592" s="28"/>
    </row>
    <row r="593" spans="1:2" x14ac:dyDescent="0.25">
      <c r="A593" s="31"/>
      <c r="B593" s="28"/>
    </row>
    <row r="594" spans="1:2" x14ac:dyDescent="0.25">
      <c r="A594" s="31"/>
      <c r="B594" s="28"/>
    </row>
    <row r="595" spans="1:2" x14ac:dyDescent="0.25">
      <c r="A595" s="31"/>
      <c r="B595" s="28"/>
    </row>
    <row r="596" spans="1:2" x14ac:dyDescent="0.25">
      <c r="A596" s="31"/>
      <c r="B596" s="28"/>
    </row>
    <row r="597" spans="1:2" x14ac:dyDescent="0.25">
      <c r="A597" s="31"/>
      <c r="B597" s="28"/>
    </row>
    <row r="598" spans="1:2" x14ac:dyDescent="0.25">
      <c r="A598" s="31"/>
      <c r="B598" s="28"/>
    </row>
    <row r="599" spans="1:2" x14ac:dyDescent="0.25">
      <c r="A599" s="31"/>
      <c r="B599" s="28"/>
    </row>
    <row r="600" spans="1:2" x14ac:dyDescent="0.25">
      <c r="A600" s="31"/>
      <c r="B600" s="28"/>
    </row>
    <row r="601" spans="1:2" x14ac:dyDescent="0.25">
      <c r="A601" s="31"/>
      <c r="B601" s="28"/>
    </row>
    <row r="602" spans="1:2" x14ac:dyDescent="0.25">
      <c r="A602" s="31"/>
      <c r="B602" s="28"/>
    </row>
    <row r="603" spans="1:2" x14ac:dyDescent="0.25">
      <c r="A603" s="31"/>
      <c r="B603" s="28"/>
    </row>
    <row r="604" spans="1:2" x14ac:dyDescent="0.25">
      <c r="A604" s="31"/>
      <c r="B604" s="28"/>
    </row>
    <row r="605" spans="1:2" x14ac:dyDescent="0.25">
      <c r="A605" s="31"/>
      <c r="B605" s="28"/>
    </row>
    <row r="606" spans="1:2" x14ac:dyDescent="0.25">
      <c r="A606" s="31"/>
      <c r="B606" s="28"/>
    </row>
    <row r="607" spans="1:2" x14ac:dyDescent="0.25">
      <c r="A607" s="31"/>
      <c r="B607" s="28"/>
    </row>
    <row r="608" spans="1:2" x14ac:dyDescent="0.25">
      <c r="A608" s="31"/>
      <c r="B608" s="28"/>
    </row>
    <row r="609" spans="1:2" x14ac:dyDescent="0.25">
      <c r="A609" s="31"/>
      <c r="B609" s="28"/>
    </row>
    <row r="610" spans="1:2" x14ac:dyDescent="0.25">
      <c r="A610" s="31"/>
      <c r="B610" s="28"/>
    </row>
    <row r="611" spans="1:2" x14ac:dyDescent="0.25">
      <c r="A611" s="31"/>
      <c r="B611" s="28"/>
    </row>
    <row r="612" spans="1:2" x14ac:dyDescent="0.25">
      <c r="A612" s="31"/>
      <c r="B612" s="28"/>
    </row>
    <row r="613" spans="1:2" x14ac:dyDescent="0.25">
      <c r="A613" s="31"/>
      <c r="B613" s="28"/>
    </row>
    <row r="614" spans="1:2" x14ac:dyDescent="0.25">
      <c r="A614" s="31"/>
      <c r="B614" s="28"/>
    </row>
    <row r="615" spans="1:2" x14ac:dyDescent="0.25">
      <c r="A615" s="31"/>
      <c r="B615" s="28"/>
    </row>
    <row r="616" spans="1:2" x14ac:dyDescent="0.25">
      <c r="A616" s="31"/>
      <c r="B616" s="28"/>
    </row>
    <row r="617" spans="1:2" x14ac:dyDescent="0.25">
      <c r="A617" s="31"/>
      <c r="B617" s="28"/>
    </row>
    <row r="618" spans="1:2" x14ac:dyDescent="0.25">
      <c r="A618" s="31"/>
      <c r="B618" s="28"/>
    </row>
    <row r="619" spans="1:2" x14ac:dyDescent="0.25">
      <c r="A619" s="31"/>
      <c r="B619" s="28"/>
    </row>
    <row r="620" spans="1:2" x14ac:dyDescent="0.25">
      <c r="A620" s="31"/>
      <c r="B620" s="28"/>
    </row>
    <row r="621" spans="1:2" x14ac:dyDescent="0.25">
      <c r="A621" s="31"/>
      <c r="B621" s="28"/>
    </row>
    <row r="622" spans="1:2" x14ac:dyDescent="0.25">
      <c r="A622" s="31"/>
      <c r="B622" s="28"/>
    </row>
    <row r="623" spans="1:2" x14ac:dyDescent="0.25">
      <c r="A623" s="31"/>
      <c r="B623" s="28"/>
    </row>
    <row r="624" spans="1:2" x14ac:dyDescent="0.25">
      <c r="A624" s="31"/>
      <c r="B624" s="28"/>
    </row>
    <row r="625" spans="1:2" x14ac:dyDescent="0.25">
      <c r="A625" s="31"/>
      <c r="B625" s="28"/>
    </row>
    <row r="626" spans="1:2" x14ac:dyDescent="0.25">
      <c r="A626" s="31"/>
      <c r="B626" s="28"/>
    </row>
    <row r="627" spans="1:2" x14ac:dyDescent="0.25">
      <c r="A627" s="31"/>
      <c r="B627" s="28"/>
    </row>
    <row r="628" spans="1:2" x14ac:dyDescent="0.25">
      <c r="A628" s="31"/>
      <c r="B628" s="28"/>
    </row>
    <row r="629" spans="1:2" x14ac:dyDescent="0.25">
      <c r="A629" s="31"/>
      <c r="B629" s="28"/>
    </row>
    <row r="630" spans="1:2" x14ac:dyDescent="0.25">
      <c r="A630" s="31"/>
      <c r="B630" s="28"/>
    </row>
    <row r="631" spans="1:2" x14ac:dyDescent="0.25">
      <c r="A631" s="31"/>
      <c r="B631" s="28"/>
    </row>
    <row r="632" spans="1:2" x14ac:dyDescent="0.25">
      <c r="A632" s="31"/>
      <c r="B632" s="28"/>
    </row>
    <row r="633" spans="1:2" x14ac:dyDescent="0.25">
      <c r="A633" s="31"/>
      <c r="B633" s="28"/>
    </row>
    <row r="634" spans="1:2" x14ac:dyDescent="0.25">
      <c r="A634" s="31"/>
      <c r="B634" s="28"/>
    </row>
    <row r="635" spans="1:2" x14ac:dyDescent="0.25">
      <c r="A635" s="31"/>
      <c r="B635" s="28"/>
    </row>
    <row r="636" spans="1:2" x14ac:dyDescent="0.25">
      <c r="A636" s="31"/>
      <c r="B636" s="28"/>
    </row>
    <row r="637" spans="1:2" x14ac:dyDescent="0.25">
      <c r="A637" s="31"/>
      <c r="B637" s="28"/>
    </row>
    <row r="638" spans="1:2" x14ac:dyDescent="0.25">
      <c r="A638" s="31"/>
      <c r="B638" s="28"/>
    </row>
    <row r="639" spans="1:2" x14ac:dyDescent="0.25">
      <c r="A639" s="31"/>
      <c r="B639" s="28"/>
    </row>
    <row r="640" spans="1:2" x14ac:dyDescent="0.25">
      <c r="A640" s="31"/>
      <c r="B640" s="28"/>
    </row>
    <row r="641" spans="1:2" x14ac:dyDescent="0.25">
      <c r="A641" s="31"/>
      <c r="B641" s="28"/>
    </row>
    <row r="642" spans="1:2" x14ac:dyDescent="0.25">
      <c r="A642" s="31"/>
      <c r="B642" s="28"/>
    </row>
    <row r="643" spans="1:2" x14ac:dyDescent="0.25">
      <c r="A643" s="31"/>
      <c r="B643" s="28"/>
    </row>
    <row r="644" spans="1:2" x14ac:dyDescent="0.25">
      <c r="A644" s="31"/>
      <c r="B644" s="28"/>
    </row>
    <row r="645" spans="1:2" x14ac:dyDescent="0.25">
      <c r="A645" s="31"/>
      <c r="B645" s="28"/>
    </row>
    <row r="646" spans="1:2" x14ac:dyDescent="0.25">
      <c r="A646" s="31"/>
      <c r="B646" s="28"/>
    </row>
    <row r="647" spans="1:2" x14ac:dyDescent="0.25">
      <c r="A647" s="32"/>
      <c r="B647" s="28"/>
    </row>
    <row r="648" spans="1:2" x14ac:dyDescent="0.25">
      <c r="A648" s="31"/>
      <c r="B648" s="28"/>
    </row>
    <row r="649" spans="1:2" x14ac:dyDescent="0.25">
      <c r="A649" s="32"/>
      <c r="B649" s="28"/>
    </row>
    <row r="650" spans="1:2" x14ac:dyDescent="0.25">
      <c r="A650" s="31"/>
      <c r="B650" s="28"/>
    </row>
    <row r="651" spans="1:2" x14ac:dyDescent="0.25">
      <c r="A651" s="30"/>
      <c r="B651" s="33"/>
    </row>
    <row r="652" spans="1:2" x14ac:dyDescent="0.25">
      <c r="A652" s="31"/>
      <c r="B652" s="28"/>
    </row>
    <row r="653" spans="1:2" x14ac:dyDescent="0.25">
      <c r="A653" s="31"/>
      <c r="B653" s="28"/>
    </row>
    <row r="654" spans="1:2" x14ac:dyDescent="0.25">
      <c r="A654" s="31"/>
      <c r="B654" s="28"/>
    </row>
    <row r="655" spans="1:2" x14ac:dyDescent="0.25">
      <c r="A655" s="31"/>
      <c r="B655" s="28"/>
    </row>
    <row r="656" spans="1:2" x14ac:dyDescent="0.25">
      <c r="A656" s="31"/>
      <c r="B656" s="28"/>
    </row>
    <row r="657" spans="1:2" x14ac:dyDescent="0.25">
      <c r="A657" s="31"/>
      <c r="B657" s="28"/>
    </row>
    <row r="658" spans="1:2" x14ac:dyDescent="0.25">
      <c r="A658" s="31"/>
      <c r="B658" s="28"/>
    </row>
    <row r="659" spans="1:2" x14ac:dyDescent="0.25">
      <c r="A659" s="31"/>
      <c r="B659" s="28"/>
    </row>
    <row r="660" spans="1:2" x14ac:dyDescent="0.25">
      <c r="A660" s="31"/>
      <c r="B660" s="28"/>
    </row>
    <row r="661" spans="1:2" x14ac:dyDescent="0.25">
      <c r="A661" s="31"/>
      <c r="B661" s="28"/>
    </row>
    <row r="662" spans="1:2" x14ac:dyDescent="0.25">
      <c r="A662" s="31"/>
      <c r="B662" s="28"/>
    </row>
    <row r="663" spans="1:2" x14ac:dyDescent="0.25">
      <c r="A663" s="31"/>
      <c r="B663" s="28"/>
    </row>
    <row r="664" spans="1:2" x14ac:dyDescent="0.25">
      <c r="A664" s="31"/>
      <c r="B664" s="28"/>
    </row>
    <row r="665" spans="1:2" x14ac:dyDescent="0.25">
      <c r="A665" s="31"/>
      <c r="B665" s="28"/>
    </row>
    <row r="666" spans="1:2" x14ac:dyDescent="0.25">
      <c r="A666" s="31"/>
      <c r="B666" s="28"/>
    </row>
    <row r="667" spans="1:2" x14ac:dyDescent="0.25">
      <c r="A667" s="31"/>
      <c r="B667" s="28"/>
    </row>
    <row r="668" spans="1:2" x14ac:dyDescent="0.25">
      <c r="A668" s="31"/>
      <c r="B668" s="28"/>
    </row>
    <row r="669" spans="1:2" x14ac:dyDescent="0.25">
      <c r="A669" s="31"/>
      <c r="B669" s="28"/>
    </row>
    <row r="670" spans="1:2" x14ac:dyDescent="0.25">
      <c r="A670" s="31"/>
      <c r="B670" s="28"/>
    </row>
    <row r="671" spans="1:2" x14ac:dyDescent="0.25">
      <c r="A671" s="31"/>
      <c r="B671" s="28"/>
    </row>
    <row r="672" spans="1:2" x14ac:dyDescent="0.25">
      <c r="A672" s="31"/>
      <c r="B672" s="28"/>
    </row>
    <row r="673" spans="1:2" x14ac:dyDescent="0.25">
      <c r="A673" s="31"/>
      <c r="B673" s="28"/>
    </row>
    <row r="674" spans="1:2" x14ac:dyDescent="0.25">
      <c r="A674" s="31"/>
      <c r="B674" s="28"/>
    </row>
    <row r="675" spans="1:2" x14ac:dyDescent="0.25">
      <c r="A675" s="31"/>
      <c r="B675" s="28"/>
    </row>
    <row r="676" spans="1:2" x14ac:dyDescent="0.25">
      <c r="A676" s="31"/>
      <c r="B676" s="28"/>
    </row>
    <row r="677" spans="1:2" x14ac:dyDescent="0.25">
      <c r="A677" s="31"/>
      <c r="B677" s="28"/>
    </row>
    <row r="678" spans="1:2" x14ac:dyDescent="0.25">
      <c r="A678" s="30"/>
      <c r="B678" s="28"/>
    </row>
    <row r="679" spans="1:2" x14ac:dyDescent="0.25">
      <c r="A679" s="31"/>
      <c r="B679" s="28"/>
    </row>
    <row r="680" spans="1:2" x14ac:dyDescent="0.25">
      <c r="A680" s="31"/>
      <c r="B680" s="28"/>
    </row>
    <row r="681" spans="1:2" x14ac:dyDescent="0.25">
      <c r="A681" s="31"/>
      <c r="B681" s="28"/>
    </row>
    <row r="682" spans="1:2" x14ac:dyDescent="0.25">
      <c r="A682" s="31"/>
      <c r="B682" s="28"/>
    </row>
    <row r="683" spans="1:2" x14ac:dyDescent="0.25">
      <c r="A683" s="31"/>
      <c r="B683" s="28"/>
    </row>
    <row r="684" spans="1:2" x14ac:dyDescent="0.25">
      <c r="A684" s="31"/>
      <c r="B684" s="28"/>
    </row>
    <row r="685" spans="1:2" x14ac:dyDescent="0.25">
      <c r="A685" s="31"/>
      <c r="B685" s="28"/>
    </row>
    <row r="686" spans="1:2" x14ac:dyDescent="0.25">
      <c r="A686" s="31"/>
      <c r="B686" s="28"/>
    </row>
    <row r="687" spans="1:2" x14ac:dyDescent="0.25">
      <c r="A687" s="31"/>
      <c r="B687" s="28"/>
    </row>
    <row r="688" spans="1:2" x14ac:dyDescent="0.25">
      <c r="A688" s="31"/>
      <c r="B688" s="28"/>
    </row>
    <row r="689" spans="1:2" x14ac:dyDescent="0.25">
      <c r="A689" s="31"/>
      <c r="B689" s="28"/>
    </row>
    <row r="690" spans="1:2" x14ac:dyDescent="0.25">
      <c r="A690" s="31"/>
      <c r="B690" s="28"/>
    </row>
    <row r="691" spans="1:2" x14ac:dyDescent="0.25">
      <c r="A691" s="31"/>
      <c r="B691" s="28"/>
    </row>
    <row r="692" spans="1:2" x14ac:dyDescent="0.25">
      <c r="A692" s="31"/>
      <c r="B692" s="28"/>
    </row>
    <row r="693" spans="1:2" x14ac:dyDescent="0.25">
      <c r="A693" s="31"/>
      <c r="B693" s="34"/>
    </row>
    <row r="694" spans="1:2" x14ac:dyDescent="0.25">
      <c r="A694" s="31"/>
      <c r="B694" s="34"/>
    </row>
    <row r="695" spans="1:2" x14ac:dyDescent="0.25">
      <c r="A695" s="31"/>
      <c r="B695" s="34"/>
    </row>
    <row r="696" spans="1:2" x14ac:dyDescent="0.25">
      <c r="A696" s="31"/>
      <c r="B696" s="34"/>
    </row>
    <row r="697" spans="1:2" x14ac:dyDescent="0.25">
      <c r="A697" s="31"/>
      <c r="B697" s="34"/>
    </row>
    <row r="698" spans="1:2" x14ac:dyDescent="0.25">
      <c r="A698" s="31"/>
      <c r="B698" s="34"/>
    </row>
    <row r="699" spans="1:2" x14ac:dyDescent="0.25">
      <c r="A699" s="31"/>
      <c r="B699" s="34"/>
    </row>
    <row r="700" spans="1:2" x14ac:dyDescent="0.25">
      <c r="A700" s="31"/>
      <c r="B700" s="34"/>
    </row>
    <row r="701" spans="1:2" x14ac:dyDescent="0.25">
      <c r="A701" s="31"/>
      <c r="B701" s="34"/>
    </row>
    <row r="702" spans="1:2" x14ac:dyDescent="0.25">
      <c r="A702" s="31"/>
      <c r="B702" s="34"/>
    </row>
    <row r="703" spans="1:2" x14ac:dyDescent="0.25">
      <c r="A703" s="31"/>
      <c r="B703" s="34"/>
    </row>
    <row r="704" spans="1:2" x14ac:dyDescent="0.25">
      <c r="A704" s="31"/>
      <c r="B704" s="34"/>
    </row>
    <row r="705" spans="1:2" x14ac:dyDescent="0.25">
      <c r="A705" s="31"/>
      <c r="B705" s="34"/>
    </row>
    <row r="706" spans="1:2" x14ac:dyDescent="0.25">
      <c r="A706" s="31"/>
      <c r="B706" s="34"/>
    </row>
    <row r="707" spans="1:2" x14ac:dyDescent="0.25">
      <c r="A707" s="31"/>
      <c r="B707" s="34"/>
    </row>
    <row r="708" spans="1:2" x14ac:dyDescent="0.25">
      <c r="A708" s="31"/>
      <c r="B708" s="34"/>
    </row>
    <row r="709" spans="1:2" x14ac:dyDescent="0.25">
      <c r="A709" s="31"/>
      <c r="B709" s="34"/>
    </row>
    <row r="710" spans="1:2" x14ac:dyDescent="0.25">
      <c r="A710" s="31"/>
      <c r="B710" s="34"/>
    </row>
    <row r="711" spans="1:2" x14ac:dyDescent="0.25">
      <c r="A711" s="31"/>
      <c r="B711" s="34"/>
    </row>
    <row r="712" spans="1:2" x14ac:dyDescent="0.25">
      <c r="A712" s="31"/>
      <c r="B712" s="34"/>
    </row>
    <row r="713" spans="1:2" x14ac:dyDescent="0.25">
      <c r="A713" s="31"/>
      <c r="B713" s="34"/>
    </row>
    <row r="714" spans="1:2" x14ac:dyDescent="0.25">
      <c r="A714" s="31"/>
      <c r="B714" s="34"/>
    </row>
    <row r="715" spans="1:2" x14ac:dyDescent="0.25">
      <c r="A715" s="31"/>
      <c r="B715" s="34"/>
    </row>
    <row r="716" spans="1:2" x14ac:dyDescent="0.25">
      <c r="A716" s="29"/>
      <c r="B716" s="34"/>
    </row>
    <row r="717" spans="1:2" x14ac:dyDescent="0.25">
      <c r="A717" s="31"/>
      <c r="B717" s="34"/>
    </row>
    <row r="718" spans="1:2" x14ac:dyDescent="0.25">
      <c r="A718" s="31"/>
      <c r="B718" s="34"/>
    </row>
    <row r="719" spans="1:2" x14ac:dyDescent="0.25">
      <c r="A719" s="31"/>
      <c r="B719" s="34"/>
    </row>
    <row r="720" spans="1:2" x14ac:dyDescent="0.25">
      <c r="A720" s="31"/>
      <c r="B720" s="34"/>
    </row>
    <row r="721" spans="1:2" x14ac:dyDescent="0.25">
      <c r="A721" s="31"/>
      <c r="B721" s="34"/>
    </row>
    <row r="722" spans="1:2" x14ac:dyDescent="0.25">
      <c r="A722" s="31"/>
      <c r="B722" s="34"/>
    </row>
    <row r="723" spans="1:2" x14ac:dyDescent="0.25">
      <c r="A723" s="31"/>
      <c r="B723" s="34"/>
    </row>
    <row r="724" spans="1:2" x14ac:dyDescent="0.25">
      <c r="A724" s="31"/>
      <c r="B724" s="34"/>
    </row>
    <row r="725" spans="1:2" x14ac:dyDescent="0.25">
      <c r="A725" s="31"/>
      <c r="B725" s="34"/>
    </row>
    <row r="726" spans="1:2" x14ac:dyDescent="0.25">
      <c r="A726" s="31"/>
      <c r="B726" s="34"/>
    </row>
    <row r="727" spans="1:2" x14ac:dyDescent="0.25">
      <c r="A727" s="31"/>
      <c r="B727" s="34"/>
    </row>
    <row r="728" spans="1:2" x14ac:dyDescent="0.25">
      <c r="A728" s="31"/>
      <c r="B728" s="34"/>
    </row>
    <row r="729" spans="1:2" x14ac:dyDescent="0.25">
      <c r="A729" s="31"/>
      <c r="B729" s="34"/>
    </row>
    <row r="730" spans="1:2" x14ac:dyDescent="0.25">
      <c r="A730" s="31"/>
      <c r="B730" s="34"/>
    </row>
    <row r="731" spans="1:2" x14ac:dyDescent="0.25">
      <c r="A731" s="31"/>
      <c r="B731" s="34"/>
    </row>
    <row r="732" spans="1:2" x14ac:dyDescent="0.25">
      <c r="A732" s="31"/>
      <c r="B732" s="34"/>
    </row>
    <row r="733" spans="1:2" x14ac:dyDescent="0.25">
      <c r="A733" s="31"/>
      <c r="B733" s="34"/>
    </row>
    <row r="734" spans="1:2" x14ac:dyDescent="0.25">
      <c r="A734" s="31"/>
      <c r="B734" s="34"/>
    </row>
    <row r="735" spans="1:2" x14ac:dyDescent="0.25">
      <c r="A735" s="31"/>
      <c r="B735" s="34"/>
    </row>
    <row r="736" spans="1:2" x14ac:dyDescent="0.25">
      <c r="A736" s="31"/>
      <c r="B736" s="34"/>
    </row>
    <row r="737" spans="1:2" x14ac:dyDescent="0.25">
      <c r="A737" s="31"/>
      <c r="B737" s="34"/>
    </row>
    <row r="738" spans="1:2" x14ac:dyDescent="0.25">
      <c r="A738" s="31"/>
      <c r="B738" s="34"/>
    </row>
    <row r="739" spans="1:2" x14ac:dyDescent="0.25">
      <c r="A739" s="31"/>
      <c r="B739" s="34"/>
    </row>
    <row r="740" spans="1:2" x14ac:dyDescent="0.25">
      <c r="A740" s="31"/>
      <c r="B740" s="34"/>
    </row>
    <row r="741" spans="1:2" x14ac:dyDescent="0.25">
      <c r="A741" s="31"/>
      <c r="B741" s="34"/>
    </row>
    <row r="742" spans="1:2" x14ac:dyDescent="0.25">
      <c r="A742" s="31"/>
      <c r="B742" s="34"/>
    </row>
    <row r="743" spans="1:2" x14ac:dyDescent="0.25">
      <c r="A743" s="31"/>
      <c r="B743" s="34"/>
    </row>
    <row r="744" spans="1:2" x14ac:dyDescent="0.25">
      <c r="A744" s="31"/>
      <c r="B744" s="34"/>
    </row>
    <row r="745" spans="1:2" x14ac:dyDescent="0.25">
      <c r="A745" s="31"/>
      <c r="B745" s="34"/>
    </row>
    <row r="746" spans="1:2" x14ac:dyDescent="0.25">
      <c r="A746" s="31"/>
      <c r="B746" s="34"/>
    </row>
    <row r="747" spans="1:2" x14ac:dyDescent="0.25">
      <c r="A747" s="31"/>
      <c r="B747" s="34"/>
    </row>
    <row r="748" spans="1:2" x14ac:dyDescent="0.25">
      <c r="A748" s="31"/>
      <c r="B748" s="34"/>
    </row>
    <row r="749" spans="1:2" x14ac:dyDescent="0.25">
      <c r="A749" s="31"/>
      <c r="B749" s="34"/>
    </row>
    <row r="750" spans="1:2" x14ac:dyDescent="0.25">
      <c r="A750" s="31"/>
      <c r="B750" s="34"/>
    </row>
    <row r="751" spans="1:2" x14ac:dyDescent="0.25">
      <c r="A751" s="31"/>
      <c r="B751" s="34"/>
    </row>
    <row r="752" spans="1:2" x14ac:dyDescent="0.25">
      <c r="A752" s="31"/>
      <c r="B752" s="34"/>
    </row>
    <row r="753" spans="1:2" x14ac:dyDescent="0.25">
      <c r="A753" s="31"/>
      <c r="B753" s="34"/>
    </row>
    <row r="754" spans="1:2" x14ac:dyDescent="0.25">
      <c r="A754" s="31"/>
      <c r="B754" s="34"/>
    </row>
    <row r="755" spans="1:2" x14ac:dyDescent="0.25">
      <c r="A755" s="31"/>
      <c r="B755" s="34"/>
    </row>
    <row r="756" spans="1:2" x14ac:dyDescent="0.25">
      <c r="A756" s="31"/>
      <c r="B756" s="34"/>
    </row>
    <row r="757" spans="1:2" x14ac:dyDescent="0.25">
      <c r="A757" s="31"/>
      <c r="B757" s="34"/>
    </row>
    <row r="758" spans="1:2" x14ac:dyDescent="0.25">
      <c r="A758" s="31"/>
      <c r="B758" s="34"/>
    </row>
    <row r="759" spans="1:2" x14ac:dyDescent="0.25">
      <c r="A759" s="31"/>
      <c r="B759" s="34"/>
    </row>
    <row r="760" spans="1:2" x14ac:dyDescent="0.25">
      <c r="A760" s="31"/>
      <c r="B760" s="34"/>
    </row>
    <row r="761" spans="1:2" x14ac:dyDescent="0.25">
      <c r="A761" s="31"/>
      <c r="B761" s="34"/>
    </row>
    <row r="762" spans="1:2" x14ac:dyDescent="0.25">
      <c r="A762" s="31"/>
      <c r="B762" s="34"/>
    </row>
    <row r="763" spans="1:2" x14ac:dyDescent="0.25">
      <c r="A763" s="31"/>
      <c r="B763" s="34"/>
    </row>
    <row r="764" spans="1:2" x14ac:dyDescent="0.25">
      <c r="A764" s="31"/>
      <c r="B764" s="33"/>
    </row>
    <row r="765" spans="1:2" x14ac:dyDescent="0.25">
      <c r="A765" s="31"/>
      <c r="B765" s="34"/>
    </row>
    <row r="766" spans="1:2" x14ac:dyDescent="0.25">
      <c r="A766" s="31"/>
      <c r="B766" s="34"/>
    </row>
    <row r="767" spans="1:2" x14ac:dyDescent="0.25">
      <c r="A767" s="31"/>
      <c r="B767" s="34"/>
    </row>
    <row r="768" spans="1:2" x14ac:dyDescent="0.25">
      <c r="A768" s="31"/>
      <c r="B768" s="34"/>
    </row>
    <row r="769" spans="1:2" x14ac:dyDescent="0.25">
      <c r="A769" s="31"/>
      <c r="B769" s="34"/>
    </row>
    <row r="770" spans="1:2" x14ac:dyDescent="0.25">
      <c r="A770" s="31"/>
      <c r="B770" s="34"/>
    </row>
    <row r="771" spans="1:2" x14ac:dyDescent="0.25">
      <c r="A771" s="31"/>
      <c r="B771" s="34"/>
    </row>
    <row r="772" spans="1:2" x14ac:dyDescent="0.25">
      <c r="A772" s="31"/>
      <c r="B772" s="34"/>
    </row>
    <row r="773" spans="1:2" x14ac:dyDescent="0.25">
      <c r="A773" s="31"/>
      <c r="B773" s="34"/>
    </row>
    <row r="774" spans="1:2" x14ac:dyDescent="0.25">
      <c r="A774" s="31"/>
      <c r="B774" s="34"/>
    </row>
    <row r="775" spans="1:2" x14ac:dyDescent="0.25">
      <c r="A775" s="31"/>
      <c r="B775" s="34"/>
    </row>
    <row r="776" spans="1:2" x14ac:dyDescent="0.25">
      <c r="A776" s="31"/>
      <c r="B776" s="34"/>
    </row>
    <row r="777" spans="1:2" x14ac:dyDescent="0.25">
      <c r="A777" s="31"/>
      <c r="B777" s="34"/>
    </row>
    <row r="778" spans="1:2" x14ac:dyDescent="0.25">
      <c r="A778" s="31"/>
      <c r="B778" s="34"/>
    </row>
    <row r="779" spans="1:2" x14ac:dyDescent="0.25">
      <c r="A779" s="31"/>
      <c r="B779" s="34"/>
    </row>
    <row r="780" spans="1:2" x14ac:dyDescent="0.25">
      <c r="A780" s="31"/>
      <c r="B780" s="34"/>
    </row>
    <row r="781" spans="1:2" x14ac:dyDescent="0.25">
      <c r="A781" s="31"/>
      <c r="B781" s="34"/>
    </row>
    <row r="782" spans="1:2" x14ac:dyDescent="0.25">
      <c r="A782" s="31"/>
      <c r="B782" s="34"/>
    </row>
    <row r="783" spans="1:2" x14ac:dyDescent="0.25">
      <c r="A783" s="31"/>
      <c r="B783" s="34"/>
    </row>
    <row r="784" spans="1:2" x14ac:dyDescent="0.25">
      <c r="A784" s="31"/>
      <c r="B784" s="34"/>
    </row>
    <row r="785" spans="1:2" x14ac:dyDescent="0.25">
      <c r="A785" s="31"/>
      <c r="B785" s="34"/>
    </row>
    <row r="786" spans="1:2" x14ac:dyDescent="0.25">
      <c r="A786" s="31"/>
      <c r="B786" s="34"/>
    </row>
    <row r="787" spans="1:2" x14ac:dyDescent="0.25">
      <c r="A787" s="31"/>
      <c r="B787" s="34"/>
    </row>
    <row r="788" spans="1:2" x14ac:dyDescent="0.25">
      <c r="A788" s="31"/>
      <c r="B788" s="34"/>
    </row>
    <row r="789" spans="1:2" x14ac:dyDescent="0.25">
      <c r="A789" s="31"/>
      <c r="B789" s="34"/>
    </row>
    <row r="790" spans="1:2" x14ac:dyDescent="0.25">
      <c r="A790" s="31"/>
      <c r="B790" s="34"/>
    </row>
    <row r="791" spans="1:2" x14ac:dyDescent="0.25">
      <c r="A791" s="31"/>
      <c r="B791" s="34"/>
    </row>
    <row r="792" spans="1:2" x14ac:dyDescent="0.25">
      <c r="A792" s="31"/>
      <c r="B792" s="34"/>
    </row>
    <row r="793" spans="1:2" x14ac:dyDescent="0.25">
      <c r="A793" s="31"/>
      <c r="B793" s="34"/>
    </row>
    <row r="794" spans="1:2" x14ac:dyDescent="0.25">
      <c r="A794" s="31"/>
      <c r="B794" s="34"/>
    </row>
    <row r="795" spans="1:2" x14ac:dyDescent="0.25">
      <c r="A795" s="31"/>
      <c r="B795" s="34"/>
    </row>
    <row r="796" spans="1:2" x14ac:dyDescent="0.25">
      <c r="A796" s="31"/>
      <c r="B796" s="34"/>
    </row>
    <row r="797" spans="1:2" x14ac:dyDescent="0.25">
      <c r="A797" s="31"/>
      <c r="B797" s="34"/>
    </row>
    <row r="798" spans="1:2" x14ac:dyDescent="0.25">
      <c r="A798" s="31"/>
      <c r="B798" s="34"/>
    </row>
    <row r="799" spans="1:2" x14ac:dyDescent="0.25">
      <c r="A799" s="31"/>
      <c r="B799" s="34"/>
    </row>
    <row r="800" spans="1:2" x14ac:dyDescent="0.25">
      <c r="A800" s="31"/>
      <c r="B800" s="34"/>
    </row>
    <row r="801" spans="1:2" x14ac:dyDescent="0.25">
      <c r="A801" s="31"/>
      <c r="B801" s="34"/>
    </row>
    <row r="802" spans="1:2" x14ac:dyDescent="0.25">
      <c r="A802" s="31"/>
      <c r="B802" s="34"/>
    </row>
    <row r="803" spans="1:2" x14ac:dyDescent="0.25">
      <c r="A803" s="31"/>
      <c r="B803" s="34"/>
    </row>
    <row r="804" spans="1:2" x14ac:dyDescent="0.25">
      <c r="A804" s="31"/>
      <c r="B804" s="34"/>
    </row>
    <row r="805" spans="1:2" x14ac:dyDescent="0.25">
      <c r="A805" s="31"/>
      <c r="B805" s="34"/>
    </row>
    <row r="806" spans="1:2" x14ac:dyDescent="0.25">
      <c r="A806" s="31"/>
      <c r="B806" s="34"/>
    </row>
    <row r="807" spans="1:2" x14ac:dyDescent="0.25">
      <c r="A807" s="31"/>
      <c r="B807" s="34"/>
    </row>
    <row r="808" spans="1:2" x14ac:dyDescent="0.25">
      <c r="A808" s="31"/>
      <c r="B808" s="34"/>
    </row>
    <row r="809" spans="1:2" x14ac:dyDescent="0.25">
      <c r="A809" s="31"/>
      <c r="B809" s="34"/>
    </row>
    <row r="810" spans="1:2" x14ac:dyDescent="0.25">
      <c r="A810" s="31"/>
      <c r="B810" s="34"/>
    </row>
    <row r="811" spans="1:2" x14ac:dyDescent="0.25">
      <c r="A811" s="31"/>
      <c r="B811" s="34"/>
    </row>
    <row r="812" spans="1:2" x14ac:dyDescent="0.25">
      <c r="A812" s="31"/>
      <c r="B812" s="34"/>
    </row>
    <row r="813" spans="1:2" x14ac:dyDescent="0.25">
      <c r="A813" s="31"/>
      <c r="B813" s="34"/>
    </row>
    <row r="814" spans="1:2" x14ac:dyDescent="0.25">
      <c r="A814" s="29"/>
      <c r="B814" s="34"/>
    </row>
    <row r="815" spans="1:2" x14ac:dyDescent="0.25">
      <c r="A815" s="29"/>
      <c r="B815" s="34"/>
    </row>
    <row r="816" spans="1:2" x14ac:dyDescent="0.25">
      <c r="A816" s="29"/>
      <c r="B816" s="34"/>
    </row>
    <row r="817" spans="1:2" x14ac:dyDescent="0.25">
      <c r="A817" s="29"/>
      <c r="B817" s="34"/>
    </row>
    <row r="818" spans="1:2" x14ac:dyDescent="0.25">
      <c r="A818" s="29"/>
      <c r="B818" s="34"/>
    </row>
    <row r="819" spans="1:2" x14ac:dyDescent="0.25">
      <c r="A819" s="29"/>
      <c r="B819" s="34"/>
    </row>
    <row r="820" spans="1:2" x14ac:dyDescent="0.25">
      <c r="A820" s="29"/>
      <c r="B820" s="34"/>
    </row>
    <row r="821" spans="1:2" x14ac:dyDescent="0.25">
      <c r="A821" s="29"/>
      <c r="B821" s="34"/>
    </row>
    <row r="822" spans="1:2" x14ac:dyDescent="0.25">
      <c r="A822" s="29"/>
      <c r="B822" s="34"/>
    </row>
    <row r="823" spans="1:2" x14ac:dyDescent="0.25">
      <c r="A823" s="29"/>
      <c r="B823" s="34"/>
    </row>
    <row r="824" spans="1:2" x14ac:dyDescent="0.25">
      <c r="A824" s="29"/>
      <c r="B824" s="34"/>
    </row>
    <row r="825" spans="1:2" x14ac:dyDescent="0.25">
      <c r="A825" s="29"/>
      <c r="B825" s="34"/>
    </row>
    <row r="826" spans="1:2" x14ac:dyDescent="0.25">
      <c r="A826" s="29"/>
      <c r="B826" s="34"/>
    </row>
    <row r="827" spans="1:2" x14ac:dyDescent="0.25">
      <c r="A827" s="29"/>
      <c r="B827" s="34"/>
    </row>
    <row r="828" spans="1:2" x14ac:dyDescent="0.25">
      <c r="A828" s="29"/>
      <c r="B828" s="34"/>
    </row>
    <row r="829" spans="1:2" x14ac:dyDescent="0.25">
      <c r="A829" s="29"/>
      <c r="B829" s="34"/>
    </row>
    <row r="830" spans="1:2" x14ac:dyDescent="0.25">
      <c r="A830" s="29"/>
      <c r="B830" s="34"/>
    </row>
    <row r="831" spans="1:2" x14ac:dyDescent="0.25">
      <c r="A831" s="29"/>
      <c r="B831" s="34"/>
    </row>
    <row r="832" spans="1:2" x14ac:dyDescent="0.25">
      <c r="A832" s="29"/>
      <c r="B832" s="34"/>
    </row>
    <row r="833" spans="1:2" x14ac:dyDescent="0.25">
      <c r="A833" s="29"/>
      <c r="B833" s="34"/>
    </row>
    <row r="834" spans="1:2" x14ac:dyDescent="0.25">
      <c r="A834" s="29"/>
      <c r="B834" s="34"/>
    </row>
    <row r="835" spans="1:2" x14ac:dyDescent="0.25">
      <c r="A835" s="29"/>
      <c r="B835" s="34"/>
    </row>
    <row r="836" spans="1:2" x14ac:dyDescent="0.25">
      <c r="A836" s="29"/>
      <c r="B836" s="34"/>
    </row>
    <row r="837" spans="1:2" x14ac:dyDescent="0.25">
      <c r="A837" s="29"/>
      <c r="B837" s="34"/>
    </row>
    <row r="838" spans="1:2" x14ac:dyDescent="0.25">
      <c r="A838" s="29"/>
      <c r="B838" s="34"/>
    </row>
    <row r="839" spans="1:2" x14ac:dyDescent="0.25">
      <c r="A839" s="29"/>
      <c r="B839" s="34"/>
    </row>
    <row r="840" spans="1:2" x14ac:dyDescent="0.25">
      <c r="A840" s="29"/>
      <c r="B840" s="34"/>
    </row>
    <row r="841" spans="1:2" x14ac:dyDescent="0.25">
      <c r="A841" s="29"/>
      <c r="B841" s="36"/>
    </row>
    <row r="842" spans="1:2" x14ac:dyDescent="0.25">
      <c r="A842" s="29"/>
      <c r="B842" s="34"/>
    </row>
    <row r="843" spans="1:2" x14ac:dyDescent="0.25">
      <c r="A843" s="29"/>
      <c r="B843" s="34"/>
    </row>
    <row r="844" spans="1:2" x14ac:dyDescent="0.25">
      <c r="A844" s="29"/>
      <c r="B844" s="34"/>
    </row>
    <row r="845" spans="1:2" x14ac:dyDescent="0.25">
      <c r="A845" s="29"/>
      <c r="B845" s="34"/>
    </row>
    <row r="846" spans="1:2" x14ac:dyDescent="0.25">
      <c r="A846" s="29"/>
      <c r="B846" s="34"/>
    </row>
    <row r="847" spans="1:2" x14ac:dyDescent="0.25">
      <c r="A847" s="29"/>
      <c r="B847" s="34"/>
    </row>
    <row r="848" spans="1:2" x14ac:dyDescent="0.25">
      <c r="A848" s="29"/>
      <c r="B848" s="34"/>
    </row>
    <row r="849" spans="1:2" x14ac:dyDescent="0.25">
      <c r="A849" s="29"/>
      <c r="B849" s="34"/>
    </row>
    <row r="850" spans="1:2" x14ac:dyDescent="0.25">
      <c r="A850" s="29"/>
      <c r="B850" s="34"/>
    </row>
    <row r="851" spans="1:2" x14ac:dyDescent="0.25">
      <c r="A851" s="29"/>
      <c r="B851" s="34"/>
    </row>
    <row r="852" spans="1:2" x14ac:dyDescent="0.25">
      <c r="A852" s="29"/>
      <c r="B852" s="34"/>
    </row>
    <row r="853" spans="1:2" x14ac:dyDescent="0.25">
      <c r="A853" s="29"/>
      <c r="B853" s="34"/>
    </row>
    <row r="854" spans="1:2" x14ac:dyDescent="0.25">
      <c r="A854" s="29"/>
      <c r="B854" s="34"/>
    </row>
    <row r="855" spans="1:2" x14ac:dyDescent="0.25">
      <c r="A855" s="29"/>
      <c r="B855" s="34"/>
    </row>
    <row r="856" spans="1:2" x14ac:dyDescent="0.25">
      <c r="A856" s="29"/>
      <c r="B856" s="34"/>
    </row>
    <row r="857" spans="1:2" x14ac:dyDescent="0.25">
      <c r="A857" s="29"/>
      <c r="B857" s="34"/>
    </row>
    <row r="858" spans="1:2" x14ac:dyDescent="0.25">
      <c r="A858" s="29"/>
      <c r="B858" s="34"/>
    </row>
    <row r="859" spans="1:2" x14ac:dyDescent="0.25">
      <c r="A859" s="29"/>
      <c r="B859" s="34"/>
    </row>
    <row r="860" spans="1:2" x14ac:dyDescent="0.25">
      <c r="A860" s="29"/>
      <c r="B860" s="34"/>
    </row>
    <row r="861" spans="1:2" x14ac:dyDescent="0.25">
      <c r="A861" s="29"/>
      <c r="B861" s="34"/>
    </row>
    <row r="862" spans="1:2" x14ac:dyDescent="0.25">
      <c r="A862" s="29"/>
      <c r="B862" s="34"/>
    </row>
    <row r="863" spans="1:2" x14ac:dyDescent="0.25">
      <c r="A863" s="29"/>
      <c r="B863" s="34"/>
    </row>
    <row r="864" spans="1:2" x14ac:dyDescent="0.25">
      <c r="A864" s="29"/>
      <c r="B864" s="34"/>
    </row>
    <row r="865" spans="1:2" x14ac:dyDescent="0.25">
      <c r="A865" s="29"/>
      <c r="B865" s="34"/>
    </row>
    <row r="866" spans="1:2" x14ac:dyDescent="0.25">
      <c r="A866" s="29"/>
      <c r="B866" s="34"/>
    </row>
    <row r="867" spans="1:2" x14ac:dyDescent="0.25">
      <c r="A867" s="29"/>
      <c r="B867" s="34"/>
    </row>
    <row r="868" spans="1:2" x14ac:dyDescent="0.25">
      <c r="A868" s="29"/>
      <c r="B868" s="34"/>
    </row>
    <row r="869" spans="1:2" x14ac:dyDescent="0.25">
      <c r="A869" s="29"/>
      <c r="B869" s="34"/>
    </row>
    <row r="870" spans="1:2" x14ac:dyDescent="0.25">
      <c r="A870" s="29"/>
      <c r="B870" s="34"/>
    </row>
    <row r="871" spans="1:2" x14ac:dyDescent="0.25">
      <c r="A871" s="29"/>
      <c r="B871" s="34"/>
    </row>
    <row r="872" spans="1:2" x14ac:dyDescent="0.25">
      <c r="A872" s="29"/>
      <c r="B872" s="34"/>
    </row>
    <row r="873" spans="1:2" x14ac:dyDescent="0.25">
      <c r="A873" s="29"/>
      <c r="B873" s="34"/>
    </row>
    <row r="874" spans="1:2" x14ac:dyDescent="0.25">
      <c r="A874" s="29"/>
      <c r="B874" s="34"/>
    </row>
    <row r="875" spans="1:2" x14ac:dyDescent="0.25">
      <c r="A875" s="29"/>
      <c r="B875" s="34"/>
    </row>
    <row r="876" spans="1:2" x14ac:dyDescent="0.25">
      <c r="A876" s="29"/>
      <c r="B876" s="34"/>
    </row>
    <row r="877" spans="1:2" x14ac:dyDescent="0.25">
      <c r="A877" s="29"/>
      <c r="B877" s="34"/>
    </row>
    <row r="878" spans="1:2" x14ac:dyDescent="0.25">
      <c r="A878" s="29"/>
      <c r="B878" s="34"/>
    </row>
    <row r="879" spans="1:2" x14ac:dyDescent="0.25">
      <c r="A879" s="29"/>
      <c r="B879" s="34"/>
    </row>
    <row r="880" spans="1:2" x14ac:dyDescent="0.25">
      <c r="A880" s="29"/>
      <c r="B880" s="34"/>
    </row>
    <row r="881" spans="1:2" x14ac:dyDescent="0.25">
      <c r="A881" s="29"/>
      <c r="B881" s="34"/>
    </row>
    <row r="882" spans="1:2" x14ac:dyDescent="0.25">
      <c r="A882" s="29"/>
      <c r="B882" s="34"/>
    </row>
    <row r="883" spans="1:2" x14ac:dyDescent="0.25">
      <c r="A883" s="35"/>
      <c r="B883" s="34"/>
    </row>
    <row r="884" spans="1:2" x14ac:dyDescent="0.25">
      <c r="A884" s="29"/>
      <c r="B884" s="34"/>
    </row>
    <row r="885" spans="1:2" x14ac:dyDescent="0.25">
      <c r="A885" s="29"/>
      <c r="B885" s="34"/>
    </row>
    <row r="886" spans="1:2" x14ac:dyDescent="0.25">
      <c r="A886" s="29"/>
      <c r="B886" s="34"/>
    </row>
    <row r="887" spans="1:2" x14ac:dyDescent="0.25">
      <c r="A887" s="29"/>
      <c r="B887" s="34"/>
    </row>
    <row r="888" spans="1:2" x14ac:dyDescent="0.25">
      <c r="A888" s="29"/>
      <c r="B888" s="34"/>
    </row>
    <row r="889" spans="1:2" x14ac:dyDescent="0.25">
      <c r="A889" s="29"/>
      <c r="B889" s="34"/>
    </row>
  </sheetData>
  <conditionalFormatting sqref="A2:A889">
    <cfRule type="duplicateValues" dxfId="1" priority="1"/>
    <cfRule type="duplicateValues" dxfId="0" priority="2"/>
  </conditionalFormatting>
  <dataValidations count="1">
    <dataValidation allowBlank="1" showInputMessage="1" errorTitle="Error" error="Sólo puede seleccionar uno de los siguientes datos:_x000a_1. Importación_x000a_2. Internación_x000a_3. Importación de servicios" sqref="A394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workbookViewId="0">
      <selection activeCell="B1" sqref="B1:B16"/>
    </sheetView>
  </sheetViews>
  <sheetFormatPr baseColWidth="10" defaultRowHeight="15" x14ac:dyDescent="0.25"/>
  <cols>
    <col min="3" max="3" width="11.42578125" style="59"/>
  </cols>
  <sheetData>
    <row r="1" spans="1:7" x14ac:dyDescent="0.25">
      <c r="A1">
        <v>751</v>
      </c>
      <c r="B1">
        <v>0</v>
      </c>
      <c r="C1" s="1" t="s">
        <v>658</v>
      </c>
      <c r="D1" s="1" t="s">
        <v>709</v>
      </c>
      <c r="E1" s="1" t="s">
        <v>656</v>
      </c>
      <c r="F1" s="1" t="s">
        <v>657</v>
      </c>
      <c r="G1" t="str">
        <f>+C1&amp;F1&amp;D1&amp;F1&amp;E1</f>
        <v>15/10/2022</v>
      </c>
    </row>
    <row r="2" spans="1:7" x14ac:dyDescent="0.25">
      <c r="A2">
        <v>752</v>
      </c>
      <c r="B2">
        <v>0</v>
      </c>
      <c r="C2" s="59" t="s">
        <v>658</v>
      </c>
      <c r="D2" s="1" t="s">
        <v>709</v>
      </c>
      <c r="E2" s="1" t="s">
        <v>656</v>
      </c>
      <c r="F2" s="1" t="s">
        <v>657</v>
      </c>
      <c r="G2" t="str">
        <f t="shared" ref="G2:G15" si="0">+C2&amp;F2&amp;D2&amp;F2&amp;E2</f>
        <v>15/10/2022</v>
      </c>
    </row>
    <row r="3" spans="1:7" x14ac:dyDescent="0.25">
      <c r="A3">
        <v>753</v>
      </c>
      <c r="B3">
        <v>0</v>
      </c>
      <c r="C3" s="59" t="s">
        <v>658</v>
      </c>
      <c r="D3" s="1" t="s">
        <v>709</v>
      </c>
      <c r="E3" s="1" t="s">
        <v>656</v>
      </c>
      <c r="F3" s="1" t="s">
        <v>657</v>
      </c>
      <c r="G3" t="str">
        <f t="shared" si="0"/>
        <v>15/10/2022</v>
      </c>
    </row>
    <row r="4" spans="1:7" x14ac:dyDescent="0.25">
      <c r="A4">
        <v>754</v>
      </c>
      <c r="B4">
        <v>0</v>
      </c>
      <c r="C4" s="59" t="s">
        <v>658</v>
      </c>
      <c r="D4" s="1" t="s">
        <v>709</v>
      </c>
      <c r="E4" s="1" t="s">
        <v>656</v>
      </c>
      <c r="F4" s="1" t="s">
        <v>657</v>
      </c>
      <c r="G4" t="str">
        <f t="shared" si="0"/>
        <v>15/10/2022</v>
      </c>
    </row>
    <row r="5" spans="1:7" x14ac:dyDescent="0.25">
      <c r="A5">
        <v>755</v>
      </c>
      <c r="B5">
        <v>8.4</v>
      </c>
      <c r="C5" s="59" t="s">
        <v>658</v>
      </c>
      <c r="D5" s="1" t="s">
        <v>709</v>
      </c>
      <c r="E5" s="1" t="s">
        <v>656</v>
      </c>
      <c r="F5" s="1" t="s">
        <v>657</v>
      </c>
      <c r="G5" t="str">
        <f t="shared" si="0"/>
        <v>15/10/2022</v>
      </c>
    </row>
    <row r="6" spans="1:7" x14ac:dyDescent="0.25">
      <c r="A6">
        <v>756</v>
      </c>
      <c r="B6">
        <v>11.25</v>
      </c>
      <c r="C6" s="59" t="s">
        <v>705</v>
      </c>
      <c r="D6" s="1" t="s">
        <v>709</v>
      </c>
      <c r="E6" s="1" t="s">
        <v>656</v>
      </c>
      <c r="F6" s="1" t="s">
        <v>657</v>
      </c>
      <c r="G6" t="str">
        <f t="shared" si="0"/>
        <v>16/10/2022</v>
      </c>
    </row>
    <row r="7" spans="1:7" x14ac:dyDescent="0.25">
      <c r="A7">
        <v>757</v>
      </c>
      <c r="B7">
        <v>47.2</v>
      </c>
      <c r="C7" s="59" t="s">
        <v>705</v>
      </c>
      <c r="D7" s="1" t="s">
        <v>709</v>
      </c>
      <c r="E7" s="1" t="s">
        <v>656</v>
      </c>
      <c r="F7" s="1" t="s">
        <v>657</v>
      </c>
      <c r="G7" t="str">
        <f t="shared" si="0"/>
        <v>16/10/2022</v>
      </c>
    </row>
    <row r="8" spans="1:7" x14ac:dyDescent="0.25">
      <c r="A8">
        <v>758</v>
      </c>
      <c r="B8">
        <v>0</v>
      </c>
      <c r="C8" s="59" t="s">
        <v>659</v>
      </c>
      <c r="D8" s="1" t="s">
        <v>709</v>
      </c>
      <c r="E8" s="1" t="s">
        <v>656</v>
      </c>
      <c r="F8" s="1" t="s">
        <v>657</v>
      </c>
      <c r="G8" t="str">
        <f t="shared" si="0"/>
        <v>17/10/2022</v>
      </c>
    </row>
    <row r="9" spans="1:7" x14ac:dyDescent="0.25">
      <c r="A9">
        <v>759</v>
      </c>
      <c r="B9">
        <v>170.25</v>
      </c>
      <c r="C9" s="59" t="s">
        <v>659</v>
      </c>
      <c r="D9" s="1" t="s">
        <v>709</v>
      </c>
      <c r="E9" s="1" t="s">
        <v>656</v>
      </c>
      <c r="F9" s="1" t="s">
        <v>657</v>
      </c>
      <c r="G9" t="str">
        <f t="shared" si="0"/>
        <v>17/10/2022</v>
      </c>
    </row>
    <row r="10" spans="1:7" x14ac:dyDescent="0.25">
      <c r="A10">
        <v>760</v>
      </c>
      <c r="B10">
        <v>42.5</v>
      </c>
      <c r="C10" s="59" t="s">
        <v>660</v>
      </c>
      <c r="D10" s="1" t="s">
        <v>709</v>
      </c>
      <c r="E10" s="1" t="s">
        <v>656</v>
      </c>
      <c r="F10" s="1" t="s">
        <v>657</v>
      </c>
      <c r="G10" t="str">
        <f t="shared" si="0"/>
        <v>19/10/2022</v>
      </c>
    </row>
    <row r="11" spans="1:7" x14ac:dyDescent="0.25">
      <c r="A11">
        <v>761</v>
      </c>
      <c r="B11">
        <v>48.25</v>
      </c>
      <c r="C11" s="59" t="s">
        <v>688</v>
      </c>
      <c r="D11" s="1" t="s">
        <v>709</v>
      </c>
      <c r="E11" s="1" t="s">
        <v>656</v>
      </c>
      <c r="F11" s="1" t="s">
        <v>657</v>
      </c>
      <c r="G11" t="str">
        <f t="shared" si="0"/>
        <v>21/10/2022</v>
      </c>
    </row>
    <row r="12" spans="1:7" x14ac:dyDescent="0.25">
      <c r="A12">
        <v>762</v>
      </c>
      <c r="B12">
        <v>50.75</v>
      </c>
      <c r="C12" s="59" t="s">
        <v>661</v>
      </c>
      <c r="D12" s="1" t="s">
        <v>709</v>
      </c>
      <c r="E12" s="1" t="s">
        <v>656</v>
      </c>
      <c r="F12" s="1" t="s">
        <v>657</v>
      </c>
      <c r="G12" t="str">
        <f t="shared" si="0"/>
        <v>23/10/2022</v>
      </c>
    </row>
    <row r="13" spans="1:7" x14ac:dyDescent="0.25">
      <c r="A13">
        <v>763</v>
      </c>
      <c r="B13">
        <v>34.700000000000003</v>
      </c>
      <c r="C13" s="59" t="s">
        <v>706</v>
      </c>
      <c r="D13" s="1" t="s">
        <v>709</v>
      </c>
      <c r="E13" s="1" t="s">
        <v>656</v>
      </c>
      <c r="F13" s="1" t="s">
        <v>657</v>
      </c>
      <c r="G13" t="str">
        <f t="shared" si="0"/>
        <v>25/10/2022</v>
      </c>
    </row>
    <row r="14" spans="1:7" x14ac:dyDescent="0.25">
      <c r="A14">
        <v>764</v>
      </c>
      <c r="B14">
        <v>41.25</v>
      </c>
      <c r="C14" s="59" t="s">
        <v>707</v>
      </c>
      <c r="D14" s="1" t="s">
        <v>709</v>
      </c>
      <c r="E14" s="1" t="s">
        <v>656</v>
      </c>
      <c r="F14" s="1" t="s">
        <v>657</v>
      </c>
      <c r="G14" t="str">
        <f t="shared" si="0"/>
        <v>28/10/2022</v>
      </c>
    </row>
    <row r="15" spans="1:7" x14ac:dyDescent="0.25">
      <c r="A15">
        <v>765</v>
      </c>
      <c r="B15">
        <v>64.849999999999994</v>
      </c>
      <c r="C15" s="59" t="s">
        <v>708</v>
      </c>
      <c r="D15" s="1" t="s">
        <v>709</v>
      </c>
      <c r="E15" s="1" t="s">
        <v>656</v>
      </c>
      <c r="F15" s="1" t="s">
        <v>657</v>
      </c>
      <c r="G15" t="str">
        <f t="shared" si="0"/>
        <v>30/10/2022</v>
      </c>
    </row>
    <row r="16" spans="1:7" x14ac:dyDescent="0.25">
      <c r="A16">
        <v>766</v>
      </c>
      <c r="B16">
        <v>208.95</v>
      </c>
      <c r="C16" s="59" t="s">
        <v>708</v>
      </c>
      <c r="D16" s="1" t="s">
        <v>709</v>
      </c>
      <c r="E16" s="1" t="s">
        <v>656</v>
      </c>
      <c r="F16" s="1" t="s">
        <v>657</v>
      </c>
      <c r="G16" t="str">
        <f t="shared" ref="G16" si="1">+C16&amp;F16&amp;D16&amp;F16&amp;E16</f>
        <v>30/10/2022</v>
      </c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  <row r="26" spans="4:6" x14ac:dyDescent="0.25">
      <c r="D26" s="1"/>
      <c r="E26" s="1"/>
      <c r="F26" s="1"/>
    </row>
    <row r="48" spans="3:3" x14ac:dyDescent="0.25">
      <c r="C48" s="59">
        <v>12119.47</v>
      </c>
    </row>
    <row r="98" spans="3:5" x14ac:dyDescent="0.25">
      <c r="C98" s="59">
        <v>10464.49</v>
      </c>
      <c r="E98" s="60"/>
    </row>
    <row r="148" spans="3:3" x14ac:dyDescent="0.25">
      <c r="C148" s="59">
        <v>10721.05</v>
      </c>
    </row>
    <row r="198" spans="3:3" x14ac:dyDescent="0.25">
      <c r="C198" s="59">
        <v>11024.04</v>
      </c>
    </row>
    <row r="248" spans="3:3" x14ac:dyDescent="0.25">
      <c r="C248" s="59">
        <v>12779.6</v>
      </c>
    </row>
    <row r="298" spans="3:5" x14ac:dyDescent="0.25">
      <c r="C298" s="59">
        <v>15068.38</v>
      </c>
      <c r="E298" s="60"/>
    </row>
    <row r="348" spans="3:3" x14ac:dyDescent="0.25">
      <c r="C348" s="59">
        <v>16239.95</v>
      </c>
    </row>
    <row r="398" spans="3:3" x14ac:dyDescent="0.25">
      <c r="C398" s="59">
        <v>11780.4</v>
      </c>
    </row>
    <row r="448" spans="3:3" x14ac:dyDescent="0.25">
      <c r="C448" s="59">
        <v>11858.96</v>
      </c>
    </row>
    <row r="498" spans="3:3" x14ac:dyDescent="0.25">
      <c r="C498" s="59">
        <v>14383.05</v>
      </c>
    </row>
    <row r="548" spans="3:3" x14ac:dyDescent="0.25">
      <c r="C548" s="59">
        <v>11336.95</v>
      </c>
    </row>
    <row r="598" spans="3:3" x14ac:dyDescent="0.25">
      <c r="C598" s="59">
        <v>7937.18</v>
      </c>
    </row>
    <row r="635" spans="2:4" x14ac:dyDescent="0.25">
      <c r="C635" s="59">
        <v>7277.81</v>
      </c>
    </row>
    <row r="637" spans="2:4" x14ac:dyDescent="0.25">
      <c r="B637">
        <f>SUM(B1:B636)</f>
        <v>728.34999999999991</v>
      </c>
      <c r="C637" s="1">
        <f>SUM(C1:C636)</f>
        <v>152991.32999999999</v>
      </c>
      <c r="D637">
        <f>+B637-C637</f>
        <v>-152262.97999999998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2023-01-27T18:40:38Z</dcterms:modified>
</cp:coreProperties>
</file>