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3\RODRIGO LOPEZ\2023\"/>
    </mc:Choice>
  </mc:AlternateContent>
  <xr:revisionPtr revIDLastSave="0" documentId="13_ncr:1_{E1AA4BB1-F725-4EE0-8197-44EF3D9EECAD}" xr6:coauthVersionLast="47" xr6:coauthVersionMax="47" xr10:uidLastSave="{00000000-0000-0000-0000-000000000000}"/>
  <bookViews>
    <workbookView xWindow="-120" yWindow="-120" windowWidth="29040" windowHeight="15990" activeTab="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9" r:id="rId22"/>
  </pivotCaches>
</workbook>
</file>

<file path=xl/calcChain.xml><?xml version="1.0" encoding="utf-8"?>
<calcChain xmlns="http://schemas.openxmlformats.org/spreadsheetml/2006/main">
  <c r="D9" i="6" l="1"/>
  <c r="D11" i="5" l="1"/>
  <c r="D15" i="5"/>
  <c r="D18" i="5" s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5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58" i="7" l="1"/>
  <c r="J3" i="13" l="1"/>
  <c r="H3" i="13"/>
  <c r="M70" i="10" l="1"/>
  <c r="N70" i="10"/>
  <c r="O70" i="10"/>
  <c r="O71" i="10" s="1"/>
  <c r="O72" i="10" s="1"/>
  <c r="P70" i="10"/>
  <c r="Q70" i="10"/>
  <c r="R70" i="10"/>
  <c r="S70" i="10"/>
  <c r="T70" i="10"/>
  <c r="U70" i="10"/>
  <c r="L70" i="10"/>
  <c r="D9" i="9"/>
  <c r="D10" i="9" s="1"/>
  <c r="D11" i="9" s="1"/>
  <c r="D22" i="9" l="1"/>
  <c r="L22" i="8" l="1"/>
  <c r="M22" i="8"/>
  <c r="N22" i="8"/>
  <c r="O22" i="8"/>
  <c r="P22" i="8"/>
  <c r="Q22" i="8"/>
  <c r="K22" i="8"/>
  <c r="J58" i="7" l="1"/>
  <c r="K58" i="7"/>
  <c r="L58" i="7"/>
  <c r="M58" i="7"/>
  <c r="N58" i="7"/>
  <c r="O58" i="7"/>
  <c r="P58" i="7"/>
  <c r="I58" i="7"/>
  <c r="H58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<sst xmlns="http://schemas.openxmlformats.org/spreadsheetml/2006/main" count="26870" uniqueCount="9176">
  <si>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</si>
  <si>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</si>
  <si>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</si>
  <si>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</si>
  <si>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</si>
  <si>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</si>
  <si>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</si>
  <si>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</si>
  <si>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</si>
  <si>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</si>
  <si>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</si>
  <si>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</si>
  <si>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</si>
  <si>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</si>
  <si>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</si>
  <si>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</si>
  <si>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</si>
  <si>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</si>
  <si>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</si>
  <si>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</si>
  <si>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</si>
  <si>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</si>
  <si>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</si>
  <si>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</si>
  <si>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</si>
  <si>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</si>
  <si>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</si>
  <si>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</si>
  <si>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</si>
  <si>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</si>
  <si>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</si>
  <si>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</si>
  <si>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</si>
  <si>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</si>
  <si>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</si>
  <si>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</si>
  <si>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</si>
  <si>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</si>
  <si>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</si>
  <si>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</si>
  <si>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</si>
  <si>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</si>
  <si>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</si>
  <si>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</si>
  <si>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</si>
  <si>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</si>
  <si>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</si>
  <si>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</si>
  <si>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</si>
  <si>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</si>
  <si>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</si>
  <si>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</si>
  <si>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</si>
  <si>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</si>
  <si>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</si>
  <si>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</si>
  <si>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</si>
  <si>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</si>
  <si>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</si>
  <si>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</si>
  <si>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</si>
  <si>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</si>
  <si>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</si>
  <si>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</si>
  <si>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</si>
  <si>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</si>
  <si>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</si>
  <si>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</si>
  <si>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</si>
  <si>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</si>
  <si>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</si>
  <si>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</si>
  <si>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</si>
  <si>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</si>
  <si>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</si>
  <si>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</si>
  <si>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</si>
  <si>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</si>
  <si>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</si>
  <si>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</si>
  <si>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</si>
  <si>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</si>
  <si>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</si>
  <si>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</si>
  <si>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</si>
  <si>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</si>
  <si>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</si>
  <si>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</si>
  <si>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</si>
  <si>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</si>
  <si>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</si>
  <si>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</si>
  <si>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</si>
  <si>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</si>
  <si>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</si>
  <si>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</si>
  <si>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</si>
  <si>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</si>
  <si>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</si>
  <si>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</si>
  <si>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</si>
  <si>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</si>
  <si>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</si>
  <si>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</si>
  <si>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</si>
  <si>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</si>
  <si>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</si>
  <si>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</si>
  <si>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</si>
  <si>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</si>
  <si>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</si>
  <si>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</si>
  <si>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</si>
  <si>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</si>
  <si>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</si>
  <si>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</si>
  <si>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</si>
  <si>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</si>
  <si>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</si>
  <si>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</si>
  <si>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</si>
  <si>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</si>
  <si>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</si>
  <si>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</si>
  <si>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</si>
  <si>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</si>
  <si>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</si>
  <si>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</si>
  <si>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</si>
  <si>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</si>
  <si>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</si>
  <si>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</si>
  <si>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</si>
  <si>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</si>
  <si>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</si>
  <si>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</si>
  <si>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</si>
  <si>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</si>
  <si>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</si>
  <si>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</si>
  <si>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</si>
  <si>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</si>
  <si>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</si>
  <si>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</si>
  <si>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</si>
  <si>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</si>
  <si>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</si>
  <si>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</si>
  <si>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</si>
  <si>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</si>
  <si>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</si>
  <si>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</si>
  <si>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</si>
  <si>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</si>
  <si>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</si>
  <si>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</si>
  <si>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</si>
  <si>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</si>
  <si>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</si>
  <si>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</si>
  <si>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</si>
  <si>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</si>
  <si>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</si>
  <si>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</si>
  <si>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</si>
  <si>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</si>
  <si>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</si>
  <si>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</si>
  <si>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</si>
  <si>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</si>
  <si>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</si>
  <si>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</si>
  <si>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</si>
  <si>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</si>
  <si>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</si>
  <si>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</si>
  <si>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</si>
  <si>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</si>
  <si>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</si>
  <si>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</si>
  <si>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</si>
  <si>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</si>
  <si>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</si>
  <si>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</si>
  <si>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</si>
  <si>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</si>
  <si>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</si>
  <si>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</si>
  <si>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</si>
  <si>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</si>
  <si>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</si>
  <si>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</si>
  <si>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</si>
  <si>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</si>
  <si>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</si>
  <si>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</si>
  <si>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</si>
  <si>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</si>
  <si>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</si>
  <si>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</si>
  <si>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</si>
  <si>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</si>
  <si>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</si>
  <si>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</si>
  <si>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</si>
  <si>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</si>
  <si>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</si>
  <si>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</si>
  <si>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</si>
  <si>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</si>
  <si>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</si>
  <si>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</si>
  <si>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</si>
  <si>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</si>
  <si>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</si>
  <si>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</si>
  <si>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</si>
  <si>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</si>
  <si>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</si>
  <si>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</si>
  <si>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</si>
  <si>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</si>
  <si>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</si>
  <si>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</si>
  <si>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</si>
  <si>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</si>
  <si>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</si>
  <si>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</si>
  <si>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</si>
  <si>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</si>
  <si>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</si>
  <si>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</si>
  <si>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</si>
  <si>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</si>
  <si>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</si>
  <si>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</si>
  <si>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</si>
  <si>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</si>
  <si>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</si>
  <si>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</si>
  <si>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</si>
  <si>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</si>
  <si>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</si>
  <si>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</si>
  <si>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</si>
  <si>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</si>
  <si>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</si>
  <si>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</si>
  <si>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</si>
  <si>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</si>
  <si>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</si>
  <si>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</si>
  <si>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</si>
  <si>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</si>
  <si>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</si>
  <si>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</si>
  <si>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</si>
  <si>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</si>
  <si>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</si>
  <si>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</si>
  <si>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</si>
  <si>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</si>
  <si>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</si>
  <si>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</si>
  <si>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</si>
  <si>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</si>
  <si>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</si>
  <si>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</si>
  <si>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</si>
  <si>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</si>
  <si>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</si>
  <si>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</si>
  <si>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</si>
  <si>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</si>
  <si>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</si>
  <si>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</si>
  <si>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</si>
  <si>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</si>
  <si>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</si>
  <si>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</si>
  <si>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</si>
  <si>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</si>
  <si>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</si>
  <si>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</si>
  <si>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</si>
  <si>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</si>
  <si>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</si>
  <si>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</si>
  <si>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</si>
  <si>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</si>
  <si>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</si>
  <si>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</si>
  <si>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</si>
  <si>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</si>
  <si>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</si>
  <si>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</si>
  <si>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</si>
  <si>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</si>
  <si>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</si>
  <si>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</si>
  <si>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</si>
  <si>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</si>
  <si>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</si>
  <si>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</si>
  <si>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</si>
  <si>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</si>
  <si>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</si>
  <si>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</si>
  <si>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</si>
  <si>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</si>
  <si>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</si>
  <si>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</si>
  <si>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</si>
  <si>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</si>
  <si>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</si>
  <si>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</si>
  <si>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</si>
  <si>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</si>
  <si>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</si>
  <si>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</si>
  <si>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</si>
  <si>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</si>
  <si>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</si>
  <si>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</si>
  <si>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</si>
  <si>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</si>
  <si>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</si>
  <si>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</si>
  <si>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</si>
  <si>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</si>
  <si>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</si>
  <si>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</si>
  <si>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</si>
  <si>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</si>
  <si>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</si>
  <si>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</si>
  <si>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</si>
  <si>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</si>
  <si>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</si>
  <si>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</si>
  <si>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</si>
  <si>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</si>
  <si>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</si>
  <si>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</si>
  <si>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</si>
  <si>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</si>
  <si>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</si>
  <si>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</si>
  <si>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</si>
  <si>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</si>
  <si>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</si>
  <si>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</si>
  <si>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</si>
  <si>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</si>
  <si>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</si>
  <si>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</si>
  <si>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</si>
  <si>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</si>
  <si>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</si>
  <si>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</si>
  <si>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</si>
  <si>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</si>
  <si>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</si>
  <si>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</si>
  <si>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</si>
  <si>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</si>
  <si>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</si>
  <si>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</si>
  <si>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</si>
  <si>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</si>
  <si>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</si>
  <si>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</si>
  <si>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</si>
  <si>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</si>
  <si>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</si>
  <si>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</si>
  <si>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</si>
  <si>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</si>
  <si>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</si>
  <si>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</si>
  <si>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</si>
  <si>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</si>
  <si>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</si>
  <si>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</si>
  <si>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</si>
  <si>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</si>
  <si>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</si>
  <si>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</si>
  <si>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</si>
  <si>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</si>
  <si>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</si>
  <si>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</si>
  <si>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</si>
  <si>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</si>
  <si>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</si>
  <si>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</si>
  <si>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</si>
  <si>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</si>
  <si>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</si>
  <si>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</si>
  <si>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</si>
  <si>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</si>
  <si>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</si>
  <si>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</si>
  <si>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</si>
  <si>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</si>
  <si>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</si>
  <si>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</si>
  <si>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</si>
  <si>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</si>
  <si>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</si>
  <si>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</si>
  <si>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</si>
  <si>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</si>
  <si>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</si>
  <si>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</si>
  <si>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</si>
  <si>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</si>
  <si>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</si>
  <si>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</si>
  <si>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</si>
  <si>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</si>
  <si>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</si>
  <si>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</si>
  <si>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</si>
  <si>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</si>
  <si>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</si>
  <si>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</si>
  <si>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</si>
  <si>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</si>
  <si>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</si>
  <si>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</si>
  <si>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</si>
  <si>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</si>
  <si>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</si>
  <si>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</si>
  <si>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</si>
  <si>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</si>
  <si>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</si>
  <si>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</si>
  <si>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</si>
  <si>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</si>
  <si>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</si>
  <si>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</si>
  <si>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</si>
  <si>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</si>
  <si>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</si>
  <si>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</si>
  <si>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</si>
  <si>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</si>
  <si>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</si>
  <si>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</si>
  <si>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</si>
  <si>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</si>
  <si>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</si>
  <si>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</si>
  <si>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</si>
  <si>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</si>
  <si>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</si>
  <si>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</si>
  <si>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</si>
  <si>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</si>
  <si>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</si>
  <si>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</si>
  <si>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</si>
  <si>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</si>
  <si>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</si>
  <si>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</si>
  <si>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</si>
  <si>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</si>
  <si>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</si>
  <si>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</si>
  <si>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</si>
  <si>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</si>
  <si>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</si>
  <si>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</si>
  <si>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</si>
  <si>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</si>
  <si>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</si>
  <si>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</si>
  <si>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</si>
  <si>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</si>
  <si>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</si>
  <si>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</si>
  <si>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</si>
  <si>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</si>
  <si>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</si>
  <si>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</si>
  <si>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</si>
  <si>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</si>
  <si>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</si>
  <si>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</si>
  <si>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</si>
  <si>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</si>
  <si>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</si>
  <si>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</si>
  <si>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</si>
  <si>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</si>
  <si>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</si>
  <si>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</si>
  <si>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</si>
  <si>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</si>
  <si>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</si>
  <si>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</si>
  <si>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</si>
  <si>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</si>
  <si>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</si>
  <si>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</si>
  <si>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</si>
  <si>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</si>
  <si>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</si>
  <si>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</si>
  <si>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</si>
  <si>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</si>
  <si>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</si>
  <si>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</si>
  <si>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</si>
  <si>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</si>
  <si>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</si>
  <si>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</si>
  <si>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</si>
  <si>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</si>
  <si>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</si>
  <si>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</si>
  <si>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</si>
  <si>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</si>
  <si>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</si>
  <si>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</si>
  <si>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</si>
  <si>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</si>
  <si>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</si>
  <si>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</si>
  <si>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</si>
  <si>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</si>
  <si>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</si>
  <si>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</si>
  <si>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</si>
  <si>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</si>
  <si>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</si>
  <si>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</si>
  <si>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</si>
  <si>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</si>
  <si>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</si>
  <si>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</si>
  <si>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</si>
  <si>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</si>
  <si>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</si>
  <si>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</si>
  <si>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</si>
  <si>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</si>
  <si>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</si>
  <si>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</si>
  <si>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</si>
  <si>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</si>
  <si>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</si>
  <si>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</si>
  <si>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</si>
  <si>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</si>
  <si>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</si>
  <si>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</si>
  <si>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</si>
  <si>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</si>
  <si>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</si>
  <si>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</si>
  <si>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</si>
  <si>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</si>
  <si>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</si>
  <si>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</si>
  <si>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</si>
  <si>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</si>
  <si>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</si>
  <si>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</si>
  <si>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</si>
  <si>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</si>
  <si>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</si>
  <si>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</si>
  <si>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</si>
  <si>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</si>
  <si>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</si>
  <si>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</si>
  <si>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</si>
  <si>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</si>
  <si>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</si>
  <si>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</si>
  <si>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</si>
  <si>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</si>
  <si>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</si>
  <si>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</si>
  <si>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</si>
  <si>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</si>
  <si>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</si>
  <si>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</si>
  <si>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</si>
  <si>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</si>
  <si>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</si>
  <si>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</si>
  <si>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</si>
  <si>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</si>
  <si>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</si>
  <si>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</si>
  <si>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</si>
  <si>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</si>
  <si>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</si>
  <si>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</si>
  <si>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</si>
  <si>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</si>
  <si>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</si>
  <si>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</si>
  <si>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</si>
  <si>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</si>
  <si>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</si>
  <si>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</si>
  <si>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</si>
  <si>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</si>
  <si>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</si>
  <si>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</si>
  <si>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</si>
  <si>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</si>
  <si>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</si>
  <si>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</si>
  <si>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</si>
  <si>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</si>
  <si>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</si>
  <si>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</si>
  <si>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</si>
  <si>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</si>
  <si>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</si>
  <si>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</si>
  <si>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</si>
  <si>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</si>
  <si>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</si>
  <si>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</si>
  <si>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</si>
  <si>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</si>
  <si>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</si>
  <si>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</si>
  <si>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</si>
  <si>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</si>
  <si>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</si>
  <si>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</si>
  <si>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</si>
  <si>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</si>
  <si>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</si>
  <si>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</si>
  <si>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</si>
  <si>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</si>
  <si>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</si>
  <si>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</si>
  <si>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</si>
  <si>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</si>
  <si>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</si>
  <si>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</si>
  <si>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</si>
  <si>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</si>
  <si>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</si>
  <si>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</si>
  <si>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</si>
  <si>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</si>
  <si>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</si>
  <si>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</si>
  <si>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</si>
  <si>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</si>
  <si>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</si>
  <si>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</si>
  <si>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</si>
  <si>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</si>
  <si>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</si>
  <si>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</si>
  <si>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</si>
  <si>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</si>
  <si>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</si>
  <si>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</si>
  <si>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</si>
  <si>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</si>
  <si>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</si>
  <si>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</si>
  <si>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</si>
  <si>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</si>
  <si>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</si>
  <si>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</si>
  <si>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</si>
  <si>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</si>
  <si>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</si>
  <si>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</si>
  <si>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</si>
  <si>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</si>
  <si>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</si>
  <si>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</si>
  <si>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</si>
  <si>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</si>
  <si>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</si>
  <si>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</si>
  <si>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</si>
  <si>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</si>
  <si>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</si>
  <si>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</si>
  <si>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</si>
  <si>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</si>
  <si>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</si>
  <si>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</si>
  <si>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</si>
  <si>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</si>
  <si>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</si>
  <si>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</si>
  <si>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</si>
  <si>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</si>
  <si>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</si>
  <si>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</si>
  <si>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</si>
  <si>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</si>
  <si>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</si>
  <si>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</si>
  <si>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</si>
  <si>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</si>
  <si>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</si>
  <si>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</si>
  <si>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</si>
  <si>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</si>
  <si>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</si>
  <si>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</si>
  <si>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</si>
  <si>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</si>
  <si>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</si>
  <si>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</si>
  <si>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</si>
  <si>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</si>
  <si>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</si>
  <si>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</si>
  <si>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</si>
  <si>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</si>
  <si>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</si>
  <si>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</si>
  <si>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</si>
  <si>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</si>
  <si>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</si>
  <si>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</si>
  <si>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</si>
  <si>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</si>
  <si>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</si>
  <si>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</si>
  <si>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</si>
  <si>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</si>
  <si>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</si>
  <si>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</si>
  <si>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</si>
  <si>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</si>
  <si>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</si>
  <si>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</si>
  <si>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</si>
  <si>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</si>
  <si>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</si>
  <si>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</si>
  <si>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</si>
  <si>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</si>
  <si>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</si>
  <si>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</si>
  <si>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</si>
  <si>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</si>
  <si>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</si>
  <si>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</si>
  <si>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</si>
  <si>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</si>
  <si>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</si>
  <si>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</si>
  <si>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</si>
  <si>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</si>
  <si>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</si>
  <si>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</si>
  <si>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</si>
  <si>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</si>
  <si>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</si>
  <si>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</si>
  <si>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</si>
  <si>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</si>
  <si>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</si>
  <si>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</si>
  <si>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</si>
  <si>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</si>
  <si>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</si>
  <si>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</si>
  <si>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</si>
  <si>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</si>
  <si>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</si>
  <si>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</si>
  <si>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</si>
  <si>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</si>
  <si>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</si>
  <si>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</si>
  <si>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</si>
  <si>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</si>
  <si>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</si>
  <si>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</si>
  <si>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</si>
  <si>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</si>
  <si>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</si>
  <si>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</si>
  <si>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</si>
  <si>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</si>
  <si>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</si>
  <si>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</si>
  <si>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</si>
  <si>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</si>
  <si>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</si>
  <si>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</si>
  <si>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</si>
  <si>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</si>
  <si>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</si>
  <si>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</si>
  <si>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</si>
  <si>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</si>
  <si>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</si>
  <si>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</si>
  <si>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</si>
  <si>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</si>
  <si>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</si>
  <si>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</si>
  <si>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</si>
  <si>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</si>
  <si>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</si>
  <si>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</si>
  <si>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</si>
  <si>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</si>
  <si>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</si>
  <si>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</si>
  <si>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</si>
  <si>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</si>
  <si>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</si>
  <si>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</si>
  <si>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</si>
  <si>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</si>
  <si>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</si>
  <si>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</si>
  <si>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</si>
  <si>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</si>
  <si>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</si>
  <si>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</si>
  <si>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</si>
  <si>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</si>
  <si>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</si>
  <si>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</si>
  <si>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</si>
  <si>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</si>
  <si>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</si>
  <si>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</si>
  <si>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</si>
  <si>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</si>
  <si>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</si>
  <si>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</si>
  <si>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</si>
  <si>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</si>
  <si>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</si>
  <si>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</si>
  <si>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</si>
  <si>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</si>
  <si>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</si>
  <si>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</si>
  <si>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</si>
  <si>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</si>
  <si>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</si>
  <si>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</si>
  <si>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</si>
  <si>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</si>
  <si>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</si>
  <si>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</si>
  <si>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</si>
  <si>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</si>
  <si>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</si>
  <si>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</si>
  <si>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</si>
  <si>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</si>
  <si>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</si>
  <si>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</si>
  <si>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</si>
  <si>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</si>
  <si>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</si>
  <si>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</si>
  <si>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</si>
  <si>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</si>
  <si>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</si>
  <si>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</si>
  <si>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</si>
  <si>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</si>
  <si>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</si>
  <si>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</si>
  <si>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</si>
  <si>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</si>
  <si>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</si>
  <si>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</si>
  <si>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</si>
  <si>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</si>
  <si>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</si>
  <si>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</si>
  <si>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</si>
  <si>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</si>
  <si>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</si>
  <si>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</si>
  <si>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</si>
  <si>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</si>
  <si>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</si>
  <si>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</si>
  <si>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</si>
  <si>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</si>
  <si>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</si>
  <si>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</si>
  <si>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</si>
  <si>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</si>
  <si>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</si>
  <si>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</si>
  <si>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</si>
  <si>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</si>
  <si>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</si>
  <si>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</si>
  <si>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</si>
  <si>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</si>
  <si>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</si>
  <si>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</si>
  <si>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</si>
  <si>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</si>
  <si>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</si>
  <si>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</si>
  <si>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</si>
  <si>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</si>
  <si>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</si>
  <si>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</si>
  <si>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</si>
  <si>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</si>
  <si>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</si>
  <si>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</si>
  <si>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</si>
  <si>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</si>
  <si>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</si>
  <si>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</si>
  <si>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</si>
  <si>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</si>
  <si>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</si>
  <si>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</si>
  <si>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</si>
  <si>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</si>
  <si>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</si>
  <si>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</si>
  <si>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</si>
  <si>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</si>
  <si>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</si>
  <si>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</si>
  <si>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</si>
  <si>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</si>
  <si>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</si>
  <si>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</si>
  <si>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</si>
  <si>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</si>
  <si>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</si>
  <si>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</si>
  <si>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</si>
  <si>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</si>
  <si>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</si>
  <si>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</si>
  <si>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</si>
  <si>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</si>
  <si>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</si>
  <si>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</si>
  <si>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</si>
  <si>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</si>
  <si>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</si>
  <si>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</si>
  <si>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</si>
  <si>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</si>
  <si>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</si>
  <si>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</si>
  <si>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</si>
  <si>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</si>
  <si>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</si>
  <si>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</si>
  <si>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</si>
  <si>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</si>
  <si>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</si>
  <si>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</si>
  <si>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</si>
  <si>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</si>
  <si>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</si>
  <si>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</si>
  <si>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</si>
  <si>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</si>
  <si>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</si>
  <si>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</si>
  <si>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</si>
  <si>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</si>
  <si>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</si>
  <si>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</si>
  <si>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</si>
  <si>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</si>
  <si>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</si>
  <si>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</si>
  <si>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</si>
  <si>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</si>
  <si>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</si>
  <si>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</si>
  <si>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</si>
  <si>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</si>
  <si>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</si>
  <si>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</si>
  <si>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</si>
  <si>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</si>
  <si>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</si>
  <si>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</si>
  <si>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</si>
  <si>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</si>
  <si>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</si>
  <si>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</si>
  <si>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</si>
  <si>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</si>
  <si>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</si>
  <si>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</si>
  <si>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</si>
  <si>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</si>
  <si>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</si>
  <si>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</si>
  <si>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</si>
  <si>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</si>
  <si>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</si>
  <si>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</si>
  <si>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</si>
  <si>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</si>
  <si>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</si>
  <si>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</si>
  <si>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</si>
  <si>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</si>
  <si>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</si>
  <si>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</si>
  <si>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</si>
  <si>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</si>
  <si>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</si>
  <si>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</si>
  <si>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</si>
  <si>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</si>
  <si>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</si>
  <si>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</si>
  <si>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</si>
  <si>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</si>
  <si>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</si>
  <si>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</si>
  <si>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</si>
  <si>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</si>
  <si>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</si>
  <si>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</si>
  <si>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</si>
  <si>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</si>
  <si>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</si>
  <si>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</si>
  <si>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</si>
  <si>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</si>
  <si>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</si>
  <si>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</si>
  <si>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</si>
  <si>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</si>
  <si>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</si>
  <si>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</si>
  <si>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</si>
  <si>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</si>
  <si>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</si>
  <si>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</si>
  <si>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</si>
  <si>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</si>
  <si>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</si>
  <si>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</si>
  <si>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</si>
  <si>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</si>
  <si>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</si>
  <si>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</si>
  <si>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</si>
  <si>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</si>
  <si>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</si>
  <si>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</si>
  <si>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</si>
  <si>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</si>
  <si>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</si>
  <si>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</si>
  <si>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</si>
  <si>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</si>
  <si>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</si>
  <si>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</si>
  <si>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</si>
  <si>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</si>
  <si>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</si>
  <si>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</si>
  <si>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</si>
  <si>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</si>
  <si>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</si>
  <si>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</si>
  <si>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</si>
  <si>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</si>
  <si>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</si>
  <si>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</si>
  <si>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</si>
  <si>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</si>
  <si>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</si>
  <si>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</si>
  <si>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</si>
  <si>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</si>
  <si>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</si>
  <si>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</si>
  <si>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</si>
  <si>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</si>
  <si>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</si>
  <si>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</si>
  <si>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</si>
  <si>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</si>
  <si>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</si>
  <si>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</si>
  <si>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</si>
  <si>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</si>
  <si>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</si>
  <si>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</si>
  <si>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</si>
  <si>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</si>
  <si>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</si>
  <si>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</si>
  <si>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</si>
  <si>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</si>
  <si>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</si>
  <si>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</si>
  <si>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</si>
  <si>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</si>
  <si>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</si>
  <si>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</si>
  <si>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</si>
  <si>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</si>
  <si>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</si>
  <si>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</si>
  <si>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</si>
  <si>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</si>
  <si>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</si>
  <si>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</si>
  <si>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</si>
  <si>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</si>
  <si>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</si>
  <si>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</si>
  <si>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</si>
  <si>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</si>
  <si>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</si>
  <si>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</si>
  <si>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</si>
  <si>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</si>
  <si>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</si>
  <si>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</si>
  <si>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</si>
  <si>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</si>
  <si>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</si>
  <si>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</si>
  <si>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</si>
  <si>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</si>
  <si>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</si>
  <si>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</si>
  <si>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</si>
  <si>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</si>
  <si>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</si>
  <si>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</si>
  <si>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</si>
  <si>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</si>
  <si>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</si>
  <si>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</si>
  <si>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</si>
  <si>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</si>
  <si>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</si>
  <si>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</si>
  <si>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</si>
  <si>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</si>
  <si>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</si>
  <si>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</si>
  <si>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</si>
  <si>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</si>
  <si>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</si>
  <si>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</si>
  <si>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</si>
  <si>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</si>
  <si>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</si>
  <si>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</si>
  <si>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</si>
  <si>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</si>
  <si>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</si>
  <si>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</si>
  <si>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</si>
  <si>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</si>
  <si>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</si>
  <si>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</si>
  <si>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</si>
  <si>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</si>
  <si>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</si>
  <si>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</si>
  <si>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</si>
  <si>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</si>
  <si>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</si>
  <si>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</si>
  <si>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</si>
  <si>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</si>
  <si>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</si>
  <si>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</si>
  <si>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</si>
  <si>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</si>
  <si>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</si>
  <si>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</si>
  <si>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</si>
  <si>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</si>
  <si>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</si>
  <si>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</si>
  <si>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</si>
  <si>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</si>
  <si>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</si>
  <si>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</si>
  <si>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</si>
  <si>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</si>
  <si>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</si>
  <si>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</si>
  <si>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</si>
  <si>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</si>
  <si>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</si>
  <si>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</si>
  <si>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</si>
  <si>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</si>
  <si>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</si>
  <si>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</si>
  <si>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</si>
  <si>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</si>
  <si>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</si>
  <si>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</si>
  <si>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</si>
  <si>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</si>
  <si>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</si>
  <si>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</si>
  <si>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</si>
  <si>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</si>
  <si>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</si>
  <si>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</si>
  <si>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</si>
  <si>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</si>
  <si>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</si>
  <si>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</si>
  <si>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</si>
  <si>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</si>
  <si>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</si>
  <si>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</si>
  <si>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</si>
  <si>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</si>
  <si>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</si>
  <si>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</si>
  <si>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</si>
  <si>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</si>
  <si>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</si>
  <si>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</si>
  <si>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</si>
  <si>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</si>
  <si>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</si>
  <si>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</si>
  <si>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</si>
  <si>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</si>
  <si>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</si>
  <si>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</si>
  <si>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</si>
  <si>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</si>
  <si>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</si>
  <si>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</si>
  <si>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</si>
  <si>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</si>
  <si>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</si>
  <si>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</si>
  <si>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</si>
  <si>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</si>
  <si>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</si>
  <si>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</si>
  <si>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</si>
  <si>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</si>
  <si>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</si>
  <si>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</si>
  <si>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</si>
  <si>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</si>
  <si>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</si>
  <si>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</si>
  <si>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</si>
  <si>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</si>
  <si>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</si>
  <si>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</si>
  <si>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</si>
  <si>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</si>
  <si>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</si>
  <si>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</si>
  <si>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</si>
  <si>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</si>
  <si>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</si>
  <si>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</si>
  <si>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</si>
  <si>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</si>
  <si>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</si>
  <si>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</si>
  <si>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</si>
  <si>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</si>
  <si>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</si>
  <si>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</si>
  <si>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</si>
  <si>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</si>
  <si>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</si>
  <si>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</si>
  <si>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</si>
  <si>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</si>
  <si>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</si>
  <si>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</si>
  <si>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</si>
  <si>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</si>
  <si>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</si>
  <si>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</si>
  <si>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</si>
  <si>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</si>
  <si>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</si>
  <si>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</si>
  <si>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</si>
  <si>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</si>
  <si>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</si>
  <si>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</si>
  <si>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</si>
  <si>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</si>
  <si>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</si>
  <si>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</si>
  <si>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</si>
  <si>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</si>
  <si>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</si>
  <si>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</si>
  <si>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</si>
  <si>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</si>
  <si>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</si>
  <si>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</si>
  <si>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</si>
  <si>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</si>
  <si>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</si>
  <si>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</si>
  <si>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</si>
  <si>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</si>
  <si>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</si>
  <si>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</si>
  <si>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</si>
  <si>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</si>
  <si>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</si>
  <si>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</si>
  <si>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</si>
  <si>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</si>
  <si>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</si>
  <si>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</si>
  <si>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</si>
  <si>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</si>
  <si>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</si>
  <si>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</si>
  <si>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</si>
  <si>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</si>
  <si>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</si>
  <si>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</si>
  <si>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</si>
  <si>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</si>
  <si>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</si>
  <si>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</si>
  <si>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</si>
  <si>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</si>
  <si>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</si>
  <si>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</si>
  <si>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</si>
  <si>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</si>
  <si>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</si>
  <si>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</si>
  <si>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</si>
  <si>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</si>
  <si>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</si>
  <si>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</si>
  <si>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</si>
  <si>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</si>
  <si>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</si>
  <si>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</si>
  <si>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</si>
  <si>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</si>
  <si>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</si>
  <si>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</si>
  <si>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</si>
  <si>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</si>
  <si>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</si>
  <si>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</si>
  <si>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</si>
  <si>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</si>
  <si>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</si>
  <si>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</si>
  <si>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</si>
  <si>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</si>
  <si>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</si>
  <si>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</si>
  <si>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</si>
  <si>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</si>
  <si>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</si>
  <si>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</si>
  <si>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</si>
  <si>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</si>
  <si>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</si>
  <si>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</si>
  <si>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</si>
  <si>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</si>
  <si>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</si>
  <si>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</si>
  <si>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</si>
  <si>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</si>
  <si>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</si>
  <si>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</si>
  <si>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</si>
  <si>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</si>
  <si>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</si>
  <si>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</si>
  <si>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</si>
  <si>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</si>
  <si>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</si>
  <si>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</si>
  <si>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</si>
  <si>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</si>
  <si>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</si>
  <si>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</si>
  <si>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</si>
  <si>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</si>
  <si>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</si>
  <si>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</si>
  <si>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</si>
  <si>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</si>
  <si>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</si>
  <si>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</si>
  <si>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</si>
  <si>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</si>
  <si>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</si>
  <si>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</si>
  <si>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</si>
  <si>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</si>
  <si>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</si>
  <si>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</si>
  <si>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</si>
  <si>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</si>
  <si>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</si>
  <si>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</si>
  <si>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</si>
  <si>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</si>
  <si>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</si>
  <si>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</si>
  <si>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</si>
  <si>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</si>
  <si>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</si>
  <si>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</si>
  <si>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</si>
  <si>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</si>
  <si>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</si>
  <si>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</si>
  <si>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</si>
  <si>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</si>
  <si>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</si>
  <si>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</si>
  <si>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</si>
  <si>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</si>
  <si>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</si>
  <si>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</si>
  <si>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</si>
  <si>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</si>
  <si>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</si>
  <si>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</si>
  <si>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</si>
  <si>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</si>
  <si>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</si>
  <si>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</si>
  <si>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</si>
  <si>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</si>
  <si>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</si>
  <si>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</si>
  <si>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</si>
  <si>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</si>
  <si>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</si>
  <si>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</si>
  <si>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</si>
  <si>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</si>
  <si>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</si>
  <si>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</si>
  <si>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</si>
  <si>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</si>
  <si>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</si>
  <si>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</si>
  <si>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</si>
  <si>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</si>
  <si>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</si>
  <si>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</si>
  <si>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</si>
  <si>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</si>
  <si>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</si>
  <si>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</si>
  <si>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</si>
  <si>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</si>
  <si>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</si>
  <si>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</si>
  <si>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</si>
  <si>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</si>
  <si>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</si>
  <si>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</si>
  <si>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</si>
  <si>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</si>
  <si>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</si>
  <si>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</si>
  <si>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</si>
  <si>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</si>
  <si>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</si>
  <si>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</si>
  <si>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</si>
  <si>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</si>
  <si>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</si>
  <si>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</si>
  <si>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</si>
  <si>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</si>
  <si>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</si>
  <si>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</si>
  <si>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</si>
  <si>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</si>
  <si>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</si>
  <si>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</si>
  <si>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</si>
  <si>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</si>
  <si>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</si>
  <si>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</si>
  <si>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</si>
  <si>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</si>
  <si>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</si>
  <si>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</si>
  <si>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</si>
  <si>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</si>
  <si>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</si>
  <si>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</si>
  <si>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</si>
  <si>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</si>
  <si>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</si>
  <si>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</si>
  <si>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</si>
  <si>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</si>
  <si>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</si>
  <si>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</si>
  <si>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</si>
  <si>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</si>
  <si>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</si>
  <si>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</si>
  <si>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</si>
  <si>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</si>
  <si>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</si>
  <si>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</si>
  <si>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</si>
  <si>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</si>
  <si>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</si>
  <si>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</si>
  <si>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</si>
  <si>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</si>
  <si>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</si>
  <si>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</si>
  <si>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</si>
  <si>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</si>
  <si>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</si>
  <si>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</si>
  <si>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</si>
  <si>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</si>
  <si>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</si>
  <si>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</si>
  <si>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</si>
  <si>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</si>
  <si>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</si>
  <si>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</si>
  <si>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</si>
  <si>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</si>
  <si>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</si>
  <si>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</si>
  <si>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</si>
  <si>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</si>
  <si>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</si>
  <si>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</si>
  <si>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</si>
  <si>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</si>
  <si>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</si>
  <si>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</si>
  <si>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</si>
  <si>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</si>
  <si>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</si>
  <si>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</si>
  <si>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</si>
  <si>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</si>
  <si>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</si>
  <si>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</si>
  <si>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</si>
  <si>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</si>
  <si>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</si>
  <si>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</si>
  <si>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</si>
  <si>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</si>
  <si>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</si>
  <si>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</si>
  <si>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</si>
  <si>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</si>
  <si>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</si>
  <si>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</si>
  <si>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</si>
  <si>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</si>
  <si>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</si>
  <si>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</si>
  <si>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</si>
  <si>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</si>
  <si>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</si>
  <si>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</si>
  <si>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</si>
  <si>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</si>
  <si>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</si>
  <si>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</si>
  <si>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</si>
  <si>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</si>
  <si>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</si>
  <si>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</si>
  <si>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</si>
  <si>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</si>
  <si>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</si>
  <si>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</si>
  <si>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</si>
  <si>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</si>
  <si>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</si>
  <si>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</si>
  <si>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</si>
  <si>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</si>
  <si>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</si>
  <si>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</si>
  <si>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</si>
  <si>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</si>
  <si>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</si>
  <si>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</si>
  <si>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</si>
  <si>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</si>
  <si>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</si>
  <si>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</si>
  <si>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</si>
  <si>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</si>
  <si>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</si>
  <si>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</si>
  <si>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</si>
  <si>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</si>
  <si>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</si>
  <si>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</si>
  <si>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</si>
  <si>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</si>
  <si>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</si>
  <si>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</si>
  <si>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</si>
  <si>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</si>
  <si>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</si>
  <si>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</si>
  <si>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</si>
  <si>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</si>
  <si>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</si>
  <si>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</si>
  <si>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</si>
  <si>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</si>
  <si>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</si>
  <si>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</si>
  <si>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</si>
  <si>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</si>
  <si>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</si>
  <si>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</si>
  <si>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</si>
  <si>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</si>
  <si>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</si>
  <si>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</si>
  <si>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</si>
  <si>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</si>
  <si>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</si>
  <si>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</si>
  <si>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</si>
  <si>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</si>
  <si>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</si>
  <si>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</si>
  <si>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</si>
  <si>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</si>
  <si>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</si>
  <si>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</si>
  <si>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</si>
  <si>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</si>
  <si>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</si>
  <si>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</si>
  <si>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</si>
  <si>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</si>
  <si>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</si>
  <si>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</si>
  <si>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</si>
  <si>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</si>
  <si>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</si>
  <si>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</si>
  <si>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</si>
  <si>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</si>
  <si>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</si>
  <si>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</si>
  <si>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</si>
  <si>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</si>
  <si>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</si>
  <si>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</si>
  <si>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</si>
  <si>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</si>
  <si>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</si>
  <si>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</si>
  <si>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</si>
  <si>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</si>
  <si>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</si>
  <si>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</si>
  <si>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</si>
  <si>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</si>
  <si>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</si>
  <si>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</si>
  <si>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</si>
  <si>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</si>
  <si>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</si>
  <si>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</si>
  <si>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</si>
  <si>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</si>
  <si>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</si>
  <si>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</si>
  <si>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</si>
  <si>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</si>
  <si>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</si>
  <si>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</si>
  <si>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</si>
  <si>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</si>
  <si>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</si>
  <si>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</si>
  <si>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</si>
  <si>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</si>
  <si>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</si>
  <si>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</si>
  <si>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</si>
  <si>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</si>
  <si>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</si>
  <si>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</si>
  <si>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</si>
  <si>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</si>
  <si>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</si>
  <si>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</si>
  <si>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</si>
  <si>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</si>
  <si>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</si>
  <si>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</si>
  <si>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</si>
  <si>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</si>
  <si>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</si>
  <si>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</si>
  <si>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</si>
  <si>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</si>
  <si>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</si>
  <si>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</si>
  <si>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</si>
  <si>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</si>
  <si>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</si>
  <si>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</si>
  <si>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</si>
  <si>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</si>
  <si>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</si>
  <si>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</si>
  <si>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</si>
  <si>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</si>
  <si>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</si>
  <si>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</si>
  <si>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</si>
  <si>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</si>
  <si>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</si>
  <si>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</si>
  <si>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</si>
  <si>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</si>
  <si>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</si>
  <si>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</si>
  <si>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</si>
  <si>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</si>
  <si>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</si>
  <si>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</si>
  <si>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</si>
  <si>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</si>
  <si>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</si>
  <si>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</si>
  <si>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</si>
  <si>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</si>
  <si>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</si>
  <si>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</si>
  <si>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</si>
  <si>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</si>
  <si>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</si>
  <si>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</si>
  <si>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</si>
  <si>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</si>
  <si>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</si>
  <si>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</si>
  <si>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</si>
  <si>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</si>
  <si>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</si>
  <si>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</si>
  <si>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</si>
  <si>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</si>
  <si>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</si>
  <si>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</si>
  <si>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</si>
  <si>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</si>
  <si>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</si>
  <si>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</si>
  <si>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</si>
  <si>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</si>
  <si>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</si>
  <si>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</si>
  <si>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</si>
  <si>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</si>
  <si>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</si>
  <si>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</si>
  <si>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</si>
  <si>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</si>
  <si>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</si>
  <si>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</si>
  <si>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</si>
  <si>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</si>
  <si>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</si>
  <si>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</si>
  <si>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</si>
  <si>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</si>
  <si>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</si>
  <si>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</si>
  <si>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</si>
  <si>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</si>
  <si>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</si>
  <si>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</si>
  <si>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</si>
  <si>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</si>
  <si>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</si>
  <si>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</si>
  <si>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</si>
  <si>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</si>
  <si>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</si>
  <si>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</si>
  <si>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</si>
  <si>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</si>
  <si>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</si>
  <si>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</si>
  <si>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</si>
  <si>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</si>
  <si>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</si>
  <si>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</si>
  <si>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</si>
  <si>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</si>
  <si>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</si>
  <si>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</si>
  <si>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</si>
  <si>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</si>
  <si>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</si>
  <si>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</si>
  <si>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</si>
  <si>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</si>
  <si>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</si>
  <si>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</si>
  <si>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</si>
  <si>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</si>
  <si>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</si>
  <si>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</si>
  <si>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</si>
  <si>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</si>
  <si>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</si>
  <si>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</si>
  <si>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</si>
  <si>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</si>
  <si>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</si>
  <si>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</si>
  <si>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</si>
  <si>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</si>
  <si>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</si>
  <si>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</si>
  <si>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</si>
  <si>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</si>
  <si>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</si>
  <si>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</si>
  <si>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</si>
  <si>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</si>
  <si>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</si>
  <si>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</si>
  <si>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</si>
  <si>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</si>
  <si>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</si>
  <si>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</si>
  <si>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</si>
  <si>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</si>
  <si>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</si>
  <si>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</si>
  <si>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</si>
  <si>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</si>
  <si>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</si>
  <si>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</si>
  <si>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</si>
  <si>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</si>
  <si>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</si>
  <si>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</si>
  <si>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</si>
  <si>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</si>
  <si>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</si>
  <si>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</si>
  <si>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</si>
  <si>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</si>
  <si>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</si>
  <si>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</si>
  <si>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</si>
  <si>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</si>
  <si>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</si>
  <si>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</si>
  <si>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</si>
  <si>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</si>
  <si>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</si>
  <si>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</si>
  <si>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</si>
  <si>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</si>
  <si>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</si>
  <si>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</si>
  <si>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</si>
  <si>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</si>
  <si>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</si>
  <si>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</si>
  <si>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</si>
  <si>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</si>
  <si>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</si>
  <si>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</si>
  <si>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</si>
  <si>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</si>
  <si>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</si>
  <si>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</si>
  <si>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</si>
  <si>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</si>
  <si>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</si>
  <si>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</si>
  <si>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</si>
  <si>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</si>
  <si>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</si>
  <si>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</si>
  <si>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</si>
  <si>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</si>
  <si>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</si>
  <si>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</si>
  <si>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</si>
  <si>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</si>
  <si>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</si>
  <si>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</si>
  <si>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</si>
  <si>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</si>
  <si>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</si>
  <si>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</si>
  <si>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</si>
  <si>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</si>
  <si>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</si>
  <si>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</si>
  <si>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</si>
  <si>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</si>
  <si>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</si>
  <si>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</si>
  <si>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</si>
  <si>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</si>
  <si>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</si>
  <si>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</si>
  <si>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</si>
  <si>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</si>
  <si>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</si>
  <si>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</si>
  <si>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</si>
  <si>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</si>
  <si>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</si>
  <si>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</si>
  <si>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</si>
  <si>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</si>
  <si>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</si>
  <si>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</si>
  <si>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</si>
  <si>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</si>
  <si>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</si>
  <si>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</si>
  <si>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</si>
  <si>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</si>
  <si>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</si>
  <si>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</si>
  <si>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</si>
  <si>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</si>
  <si>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</si>
  <si>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</si>
  <si>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</si>
  <si>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</si>
  <si>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</si>
  <si>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</si>
  <si>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</si>
  <si>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</si>
  <si>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</si>
  <si>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</si>
  <si>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</si>
  <si>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</si>
  <si>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</si>
  <si>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</si>
  <si>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</si>
  <si>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</si>
  <si>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</si>
  <si>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</si>
  <si>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</si>
  <si>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</si>
  <si>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</si>
  <si>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</si>
  <si>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</si>
  <si>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</si>
  <si>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</si>
  <si>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</si>
  <si>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</si>
  <si>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</si>
  <si>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</si>
  <si>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</si>
  <si>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</si>
  <si>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</si>
  <si>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</si>
  <si>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</si>
  <si>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</si>
  <si>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</si>
  <si>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</si>
  <si>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</si>
  <si>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</si>
  <si>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</si>
  <si>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</si>
  <si>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</si>
  <si>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</si>
  <si>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</si>
  <si>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</si>
  <si>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</si>
  <si>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</si>
  <si>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</si>
  <si>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</si>
  <si>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</si>
  <si>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</si>
  <si>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</si>
  <si>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</si>
  <si>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</si>
  <si>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</si>
  <si>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</si>
  <si>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</si>
  <si>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</si>
  <si>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</si>
  <si>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</si>
  <si>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</si>
  <si>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</si>
  <si>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</si>
  <si>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</si>
  <si>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</si>
  <si>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</si>
  <si>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</si>
  <si>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</si>
  <si>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</si>
  <si>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</si>
  <si>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</si>
  <si>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</si>
  <si>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</si>
  <si>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</si>
  <si>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</si>
  <si>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</si>
  <si>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</si>
  <si>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</si>
  <si>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</si>
  <si>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</si>
  <si>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</si>
  <si>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</si>
  <si>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</si>
  <si>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</si>
  <si>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</si>
  <si>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</si>
  <si>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</si>
  <si>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</si>
  <si>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</si>
  <si>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</si>
  <si>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</si>
  <si>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</si>
  <si>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</si>
  <si>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</si>
  <si>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</si>
  <si>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</si>
  <si>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</si>
  <si>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</si>
  <si>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</si>
  <si>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</si>
  <si>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</si>
  <si>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</si>
  <si>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</si>
  <si>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</si>
  <si>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</si>
  <si>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</si>
  <si>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</si>
  <si>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</si>
  <si>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</si>
  <si>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</si>
  <si>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</si>
  <si>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</si>
  <si>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</si>
  <si>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</si>
  <si>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</si>
  <si>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</si>
  <si>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</si>
  <si>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</si>
  <si>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</si>
  <si>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</si>
  <si>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</si>
  <si>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</si>
  <si>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</si>
  <si>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</si>
  <si>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</si>
  <si>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</si>
  <si>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</si>
  <si>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</si>
  <si>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</si>
  <si>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</si>
  <si>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</si>
  <si>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</si>
  <si>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</si>
  <si>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</si>
  <si>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</si>
  <si>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</si>
  <si>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</si>
  <si>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</si>
  <si>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</si>
  <si>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</si>
  <si>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</si>
  <si>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</si>
  <si>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</si>
  <si>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</si>
  <si>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</si>
  <si>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</si>
  <si>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</si>
  <si>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</si>
  <si>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</si>
  <si>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</si>
  <si>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</si>
  <si>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</si>
  <si>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</si>
  <si>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</si>
  <si>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</si>
  <si>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</si>
  <si>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</si>
  <si>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</si>
  <si>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</si>
  <si>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</si>
  <si>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</si>
  <si>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</si>
  <si>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</si>
  <si>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</si>
  <si>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</si>
  <si>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</si>
  <si>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</si>
  <si>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</si>
  <si>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</si>
  <si>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</si>
  <si>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</si>
  <si>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</si>
  <si>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</si>
  <si>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</si>
  <si>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</si>
  <si>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</si>
  <si>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</si>
  <si>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</si>
  <si>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</si>
  <si>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</si>
  <si>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</si>
  <si>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</si>
  <si>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</si>
  <si>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</si>
  <si>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</si>
  <si>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</si>
  <si>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</si>
  <si>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</si>
  <si>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</si>
  <si>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</si>
  <si>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</si>
  <si>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</si>
  <si>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</si>
  <si>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</si>
  <si>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</si>
  <si>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</si>
  <si>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</si>
  <si>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</si>
  <si>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</si>
  <si>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</si>
  <si>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</si>
  <si>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</si>
  <si>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</si>
  <si>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</si>
  <si>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</si>
  <si>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</si>
  <si>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</si>
  <si>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</si>
  <si>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</si>
  <si>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</si>
  <si>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</si>
  <si>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</si>
  <si>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</si>
  <si>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</si>
  <si>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</si>
  <si>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</si>
  <si>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</si>
  <si>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</si>
  <si>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</si>
  <si>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</si>
  <si>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</si>
  <si>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</si>
  <si>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</si>
  <si>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</si>
  <si>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</si>
  <si>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</si>
  <si>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</si>
  <si>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</si>
  <si>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</si>
  <si>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</si>
  <si>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</si>
  <si>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</si>
  <si>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</si>
  <si>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</si>
  <si>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</si>
  <si>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</si>
  <si>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</si>
  <si>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</si>
  <si>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</si>
  <si>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</si>
  <si>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</si>
  <si>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</si>
  <si>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</si>
  <si>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</si>
  <si>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</si>
  <si>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</si>
  <si>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</si>
  <si>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</si>
  <si>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</si>
  <si>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</si>
  <si>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</si>
  <si>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</si>
  <si>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</si>
  <si>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</si>
  <si>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</si>
  <si>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</si>
  <si>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</si>
  <si>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</si>
  <si>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</si>
  <si>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</si>
  <si>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</si>
  <si>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</si>
  <si>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</si>
  <si>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</si>
  <si>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</si>
  <si>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</si>
  <si>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</si>
  <si>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</si>
  <si>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</si>
  <si>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</si>
  <si>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</si>
  <si>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</si>
  <si>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</si>
  <si>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</si>
  <si>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</si>
  <si>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</si>
  <si>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</si>
  <si>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</si>
  <si>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</si>
  <si>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</si>
  <si>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</si>
  <si>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</si>
  <si>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</si>
  <si>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</si>
  <si>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</si>
  <si>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</si>
  <si>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</si>
  <si>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</si>
  <si>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</si>
  <si>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</si>
  <si>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</si>
  <si>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</si>
  <si>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</si>
  <si>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</si>
  <si>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</si>
  <si>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</si>
  <si>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</si>
  <si>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</si>
  <si>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</si>
  <si>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</si>
  <si>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</si>
  <si>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</si>
  <si>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</si>
  <si>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</si>
  <si>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</si>
  <si>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</si>
  <si>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</si>
  <si>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</si>
  <si>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</si>
  <si>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</si>
  <si>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</si>
  <si>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</si>
  <si>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</si>
  <si>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</si>
  <si>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</si>
  <si>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</si>
  <si>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</si>
  <si>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</si>
  <si>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</si>
  <si>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</si>
  <si>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</si>
  <si>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</si>
  <si>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</si>
  <si>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</si>
  <si>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</si>
  <si>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</si>
  <si>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</si>
  <si>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</si>
  <si>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</si>
  <si>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</si>
  <si>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</si>
  <si>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</si>
  <si>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</si>
  <si>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</si>
  <si>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</si>
  <si>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</si>
  <si>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</si>
  <si>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</si>
  <si>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</si>
  <si>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</si>
  <si>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</si>
  <si>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</si>
  <si>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</si>
  <si>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</si>
  <si>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</si>
  <si>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</si>
  <si>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</si>
  <si>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</si>
  <si>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</si>
  <si>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</si>
  <si>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</si>
  <si>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</si>
  <si>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</si>
  <si>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</si>
  <si>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</si>
  <si>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</si>
  <si>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</si>
  <si>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</si>
  <si>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</si>
  <si>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</si>
  <si>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</si>
  <si>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</si>
  <si>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</si>
  <si>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</si>
  <si>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</si>
  <si>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</si>
  <si>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</si>
  <si>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</si>
  <si>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</si>
  <si>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</si>
  <si>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</si>
  <si>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</si>
  <si>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</si>
  <si>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</si>
  <si>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</si>
  <si>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</si>
  <si>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</si>
  <si>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</si>
  <si>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</si>
  <si>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</si>
  <si>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</si>
  <si>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</si>
  <si>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</si>
  <si>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</si>
  <si>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</si>
  <si>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</si>
  <si>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</si>
  <si>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</si>
  <si>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</si>
  <si>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</si>
  <si>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</si>
  <si>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</si>
  <si>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</si>
  <si>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</si>
  <si>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</si>
  <si>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</si>
  <si>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</si>
  <si>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</si>
  <si>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</si>
  <si>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</si>
  <si>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</si>
  <si>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</si>
  <si>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</si>
  <si>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</si>
  <si>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</si>
  <si>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</si>
  <si>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</si>
  <si>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</si>
  <si>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</si>
  <si>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</si>
  <si>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</si>
  <si>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</si>
  <si>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</si>
  <si>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</si>
  <si>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</si>
  <si>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</si>
  <si>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</si>
  <si>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</si>
  <si>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</si>
  <si>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</si>
  <si>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</si>
  <si>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</si>
  <si>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</si>
  <si>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</si>
  <si>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</si>
  <si>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</si>
  <si>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</si>
  <si>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</si>
  <si>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</si>
  <si>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</si>
  <si>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</si>
  <si>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</si>
  <si>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</si>
  <si>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</si>
  <si>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</si>
  <si>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</si>
  <si>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</si>
  <si>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</si>
  <si>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</si>
  <si>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</si>
  <si>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</si>
  <si>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</si>
  <si>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</si>
  <si>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</si>
  <si>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</si>
  <si>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</si>
  <si>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</si>
  <si>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</si>
  <si>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</si>
  <si>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</si>
  <si>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</si>
  <si>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</si>
  <si>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</si>
  <si>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</si>
  <si>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</si>
  <si>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</si>
  <si>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</si>
  <si>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</si>
  <si>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</si>
  <si>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</si>
  <si>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</si>
  <si>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</si>
  <si>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</si>
  <si>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</si>
  <si>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</si>
  <si>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</si>
  <si>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</si>
  <si>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</si>
  <si>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</si>
  <si>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</si>
  <si>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</si>
  <si>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</si>
  <si>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</si>
  <si>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</si>
  <si>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</si>
  <si>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</si>
  <si>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</si>
  <si>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</si>
  <si>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</si>
  <si>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</si>
  <si>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</si>
  <si>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</si>
  <si>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</si>
  <si>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</si>
  <si>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</si>
  <si>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</si>
  <si>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</si>
  <si>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</si>
  <si>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</si>
  <si>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</si>
  <si>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</si>
  <si>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</si>
  <si>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</si>
  <si>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</si>
  <si>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</si>
  <si>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</si>
  <si>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</si>
  <si>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</si>
  <si>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</si>
  <si>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</si>
  <si>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</si>
  <si>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</si>
  <si>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</si>
  <si>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</si>
  <si>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</si>
  <si>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</si>
  <si>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</si>
  <si>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</si>
  <si>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</si>
  <si>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</si>
  <si>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</si>
  <si>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</si>
  <si>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</si>
  <si>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</si>
  <si>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</si>
  <si>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</si>
  <si>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</si>
  <si>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</si>
  <si>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</si>
  <si>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</si>
  <si>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</si>
  <si>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</si>
  <si>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</si>
  <si>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</si>
  <si>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</si>
  <si>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</si>
  <si>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</si>
  <si>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</si>
  <si>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</si>
  <si>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</si>
  <si>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</si>
  <si>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</si>
  <si>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</si>
  <si>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</si>
  <si>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</si>
  <si>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</si>
  <si>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</si>
  <si>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</si>
  <si>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</si>
  <si>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</si>
  <si>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</si>
  <si>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</si>
  <si>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</si>
  <si>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</si>
  <si>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</si>
  <si>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</si>
  <si>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</si>
  <si>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</si>
  <si>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</si>
  <si>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</si>
  <si>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</si>
  <si>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</si>
  <si>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</si>
  <si>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</si>
  <si>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</si>
  <si>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</si>
  <si>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</si>
  <si>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</si>
  <si>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</si>
  <si>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</si>
  <si>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</si>
  <si>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</si>
  <si>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</si>
  <si>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</si>
  <si>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</si>
  <si>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</si>
  <si>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</si>
  <si>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</si>
  <si>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</si>
  <si>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</si>
  <si>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</si>
  <si>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</si>
  <si>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</si>
  <si>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</si>
  <si>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</si>
  <si>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</si>
  <si>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</si>
  <si>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</si>
  <si>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</si>
  <si>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</si>
  <si>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</si>
  <si>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</si>
  <si>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</si>
  <si>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</si>
  <si>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</si>
  <si>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</si>
  <si>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</si>
  <si>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</si>
  <si>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</si>
  <si>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</si>
  <si>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</si>
  <si>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</si>
  <si>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</si>
  <si>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</si>
  <si>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</si>
  <si>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</si>
  <si>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</si>
  <si>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</si>
  <si>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</si>
  <si>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</si>
  <si>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</si>
  <si>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</si>
  <si>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</si>
  <si>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</si>
  <si>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</si>
  <si>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</si>
  <si>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</si>
  <si>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</si>
  <si>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</si>
  <si>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</si>
  <si>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</si>
  <si>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</si>
  <si>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</si>
  <si>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</si>
  <si>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</si>
  <si>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</si>
  <si>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</si>
  <si>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</si>
  <si>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</si>
  <si>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</si>
  <si>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</si>
  <si>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</si>
  <si>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</si>
  <si>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</si>
  <si>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</si>
  <si>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</si>
  <si>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</si>
  <si>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</si>
  <si>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</si>
  <si>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</si>
  <si>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</si>
  <si>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</si>
  <si>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</si>
  <si>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</si>
  <si>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</si>
  <si>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</si>
  <si>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</si>
  <si>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</si>
  <si>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</si>
  <si>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</si>
  <si>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</si>
  <si>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</si>
  <si>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</si>
  <si>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</si>
  <si>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</si>
  <si>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</si>
  <si>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</si>
  <si>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</si>
  <si>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</si>
  <si>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</si>
  <si>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</si>
  <si>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</si>
  <si>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</si>
  <si>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</si>
  <si>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</si>
  <si>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</si>
  <si>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</si>
  <si>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</si>
  <si>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</si>
  <si>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</si>
  <si>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</si>
  <si>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</si>
  <si>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</si>
  <si>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</si>
  <si>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</si>
  <si>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</si>
  <si>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</si>
  <si>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</si>
  <si>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</si>
  <si>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</si>
  <si>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</si>
  <si>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</si>
  <si>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</si>
  <si>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</si>
  <si>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</si>
  <si>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</si>
  <si>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</si>
  <si>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</si>
  <si>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</si>
  <si>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</si>
  <si>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</si>
  <si>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</si>
  <si>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</si>
  <si>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</si>
  <si>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</si>
  <si>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</si>
  <si>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</si>
  <si>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</si>
  <si>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</si>
  <si>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</si>
  <si>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</si>
  <si>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</si>
  <si>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</si>
  <si>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</si>
  <si>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</si>
  <si>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</si>
  <si>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</si>
  <si>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</si>
  <si>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</si>
  <si>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</si>
  <si>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</si>
  <si>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</si>
  <si>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</si>
  <si>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</si>
  <si>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</si>
  <si>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</si>
  <si>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</si>
  <si>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</si>
  <si>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</si>
  <si>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</si>
  <si>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</si>
  <si>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</si>
  <si>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</si>
  <si>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</si>
  <si>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</si>
  <si>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</si>
  <si>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</si>
  <si>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</si>
  <si>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</si>
  <si>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</si>
  <si>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</si>
  <si>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</si>
  <si>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</si>
  <si>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</si>
  <si>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</si>
  <si>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</si>
  <si>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</si>
  <si>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</si>
  <si>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</si>
  <si>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</si>
  <si>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</si>
  <si>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</si>
  <si>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</si>
  <si>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</si>
  <si>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</si>
  <si>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</si>
  <si>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</si>
  <si>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</si>
  <si>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</si>
  <si>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</si>
  <si>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</si>
  <si>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</si>
  <si>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</si>
  <si>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</si>
  <si>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</si>
  <si>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</si>
  <si>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</si>
  <si>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</si>
  <si>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</si>
  <si>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</si>
  <si>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</si>
  <si>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</si>
  <si>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</si>
  <si>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</si>
  <si>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</si>
  <si>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</si>
  <si>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</si>
  <si>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</si>
  <si>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</si>
  <si>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</si>
  <si>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</si>
  <si>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</si>
  <si>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</si>
  <si>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</si>
  <si>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</si>
  <si>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</si>
  <si>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</si>
  <si>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</si>
  <si>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</si>
  <si>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</si>
  <si>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</si>
  <si>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</si>
  <si>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</si>
  <si>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</si>
  <si>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</si>
  <si>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</si>
  <si>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</si>
  <si>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</si>
  <si>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</si>
  <si>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</si>
  <si>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</si>
  <si>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</si>
  <si>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</si>
  <si>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</si>
  <si>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</si>
  <si>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</si>
  <si>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</si>
  <si>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</si>
  <si>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</si>
  <si>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</si>
  <si>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</si>
  <si>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</si>
  <si>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</si>
  <si>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</si>
  <si>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</si>
  <si>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</si>
  <si>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</si>
  <si>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</si>
  <si>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</si>
  <si>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</si>
  <si>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</si>
  <si>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</si>
  <si>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</si>
  <si>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</si>
  <si>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</si>
  <si>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</si>
  <si>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</si>
  <si>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</si>
  <si>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</si>
  <si>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</si>
  <si>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</si>
  <si>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</si>
  <si>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</si>
  <si>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</si>
  <si>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</si>
  <si>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</si>
  <si>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</si>
  <si>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</si>
  <si>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</si>
  <si>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</si>
  <si>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</si>
  <si>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</si>
  <si>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</si>
  <si>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</si>
  <si>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</si>
  <si>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</si>
  <si>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</si>
  <si>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</si>
  <si>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</si>
  <si>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</si>
  <si>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</si>
  <si>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</si>
  <si>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</si>
  <si>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</si>
  <si>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</si>
  <si>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</si>
  <si>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</si>
  <si>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</si>
  <si>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</si>
  <si>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</si>
  <si>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</si>
  <si>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</si>
  <si>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</si>
  <si>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</si>
  <si>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</si>
  <si>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</si>
  <si>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</si>
  <si>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</si>
  <si>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</si>
  <si>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</si>
  <si>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</si>
  <si>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</si>
  <si>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</si>
  <si>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</si>
  <si>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</si>
  <si>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</si>
  <si>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</si>
  <si>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</si>
  <si>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</si>
  <si>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</si>
  <si>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</si>
  <si>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</si>
  <si>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</si>
  <si>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</si>
  <si>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</si>
  <si>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</si>
  <si>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</si>
  <si>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</si>
  <si>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</si>
  <si>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</si>
  <si>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</si>
  <si>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</si>
  <si>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</si>
  <si>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</si>
  <si>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</si>
  <si>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</si>
  <si>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</si>
  <si>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</si>
  <si>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</si>
  <si>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</si>
  <si>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</si>
  <si>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</si>
  <si>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</si>
  <si>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</si>
  <si>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</si>
  <si>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</si>
  <si>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</si>
  <si>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</si>
  <si>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</si>
  <si>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</si>
  <si>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</si>
  <si>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</si>
  <si>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</si>
  <si>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</si>
  <si>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</si>
  <si>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</si>
  <si>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</si>
  <si>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</si>
  <si>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</si>
  <si>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</si>
  <si>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</si>
  <si>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</si>
  <si>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</si>
  <si>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</si>
  <si>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</si>
  <si>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</si>
  <si>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</si>
  <si>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</si>
  <si>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</si>
  <si>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</si>
  <si>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</si>
  <si>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</si>
  <si>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</si>
  <si>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</si>
  <si>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</si>
  <si>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</si>
  <si>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</si>
  <si>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</si>
  <si>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</si>
  <si>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</si>
  <si>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</si>
  <si>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</si>
  <si>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</si>
  <si>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</si>
  <si>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</si>
  <si>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</si>
  <si>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</si>
  <si>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</si>
  <si>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</si>
  <si>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</si>
  <si>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</si>
  <si>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</si>
  <si>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</si>
  <si>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</si>
  <si>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</si>
  <si>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</si>
  <si>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</si>
  <si>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</si>
  <si>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</si>
  <si>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</si>
  <si>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</si>
  <si>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</si>
  <si>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</si>
  <si>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</si>
  <si>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</si>
  <si>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</si>
  <si>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</si>
  <si>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</si>
  <si>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</si>
  <si>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</si>
  <si>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</si>
  <si>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</si>
  <si>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</si>
  <si>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</si>
  <si>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</si>
  <si>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</si>
  <si>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</si>
  <si>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</si>
  <si>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</si>
  <si>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</si>
  <si>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</si>
  <si>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</si>
  <si>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</si>
  <si>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</si>
  <si>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</si>
  <si>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</si>
  <si>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</si>
  <si>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</si>
  <si>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</si>
  <si>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</si>
  <si>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</si>
  <si>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</si>
  <si>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</si>
  <si>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</si>
  <si>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</si>
  <si>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</si>
  <si>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</si>
  <si>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</si>
  <si>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</si>
  <si>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</si>
  <si>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</si>
  <si>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</si>
  <si>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</si>
  <si>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</si>
  <si>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</si>
  <si>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</si>
  <si>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</si>
  <si>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</si>
  <si>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</si>
  <si>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</si>
  <si>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</si>
  <si>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</si>
  <si>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</si>
  <si>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</si>
  <si>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</si>
  <si>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</si>
  <si>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</si>
  <si>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</si>
  <si>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</si>
  <si>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</si>
  <si>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</si>
  <si>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</si>
  <si>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</si>
  <si>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</si>
  <si>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</si>
  <si>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</si>
  <si>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</si>
  <si>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</si>
  <si>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</si>
  <si>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</si>
  <si>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</si>
  <si>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</si>
  <si>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</si>
  <si>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</si>
  <si>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</si>
  <si>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</si>
  <si>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</si>
  <si>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</si>
  <si>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</si>
  <si>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</si>
  <si>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</si>
  <si>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</si>
  <si>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</si>
  <si>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</si>
  <si>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</si>
  <si>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</si>
  <si>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</si>
  <si>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</si>
  <si>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</si>
  <si>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</si>
  <si>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</si>
  <si>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</si>
  <si>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</si>
  <si>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</si>
  <si>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</si>
  <si>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</si>
  <si>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</si>
  <si>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</si>
  <si>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</si>
  <si>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</si>
  <si>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</si>
  <si>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</si>
  <si>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</si>
  <si>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</si>
  <si>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</si>
  <si>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</si>
  <si>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</si>
  <si>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</si>
  <si>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</si>
  <si>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</si>
  <si>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</si>
  <si>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</si>
  <si>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</si>
  <si>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</si>
  <si>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</si>
  <si>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</si>
  <si>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</si>
  <si>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</si>
  <si>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</si>
  <si>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</si>
  <si>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</si>
  <si>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</si>
  <si>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</si>
  <si>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</si>
  <si>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</si>
  <si>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</si>
  <si>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</si>
  <si>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</si>
  <si>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</si>
  <si>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</si>
  <si>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</si>
  <si>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</si>
  <si>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</si>
  <si>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</si>
  <si>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</si>
  <si>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</si>
  <si>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</si>
  <si>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</si>
  <si>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</si>
  <si>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</si>
  <si>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</si>
  <si>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</si>
  <si>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</si>
  <si>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</si>
  <si>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</si>
  <si>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</si>
  <si>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</si>
  <si>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</si>
  <si>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</si>
  <si>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</si>
  <si>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</si>
  <si>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</si>
  <si>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</si>
  <si>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</si>
  <si>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</si>
  <si>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</si>
  <si>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</si>
  <si>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</si>
  <si>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</si>
  <si>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</si>
  <si>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</si>
  <si>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</si>
  <si>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</si>
  <si>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</si>
  <si>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</si>
  <si>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</si>
  <si>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</si>
  <si>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</si>
  <si>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</si>
  <si>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</si>
  <si>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</si>
  <si>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</si>
  <si>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</si>
  <si>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</si>
  <si>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</si>
  <si>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</si>
  <si>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</si>
  <si>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</si>
  <si>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</si>
  <si>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</si>
  <si>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</si>
  <si>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</si>
  <si>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</si>
  <si>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</si>
  <si>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</si>
  <si>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</si>
  <si>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</si>
  <si>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</si>
  <si>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</si>
  <si>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</si>
  <si>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</si>
  <si>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</si>
  <si>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</si>
  <si>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</si>
  <si>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</si>
  <si>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</si>
  <si>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</si>
  <si>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</si>
  <si>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</si>
  <si>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</si>
  <si>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</si>
  <si>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</si>
  <si>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</si>
  <si>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</si>
  <si>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</si>
  <si>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</si>
  <si>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</si>
  <si>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</si>
  <si>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</si>
  <si>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</si>
  <si>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</si>
  <si>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</si>
  <si>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</si>
  <si>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</si>
  <si>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</si>
  <si>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</si>
  <si>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</si>
  <si>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</si>
  <si>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</si>
  <si>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</si>
  <si>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</si>
  <si>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</si>
  <si>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</si>
  <si>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</si>
  <si>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</si>
  <si>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</si>
  <si>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</si>
  <si>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</si>
  <si>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</si>
  <si>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</si>
  <si>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</si>
  <si>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</si>
  <si>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</si>
  <si>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</si>
  <si>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</si>
  <si>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</si>
  <si>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</si>
  <si>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</si>
  <si>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</si>
  <si>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</si>
  <si>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</si>
  <si>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</si>
  <si>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</si>
  <si>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</si>
  <si>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</si>
  <si>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</si>
  <si>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</si>
  <si>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</si>
  <si>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</si>
  <si>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</si>
  <si>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</si>
  <si>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</si>
  <si>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</si>
  <si>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</si>
  <si>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</si>
  <si>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</si>
  <si>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</si>
  <si>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</si>
  <si>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</si>
  <si>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</si>
  <si>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</si>
  <si>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</si>
  <si>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</si>
  <si>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</si>
  <si>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</si>
  <si>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</si>
  <si>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</si>
  <si>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</si>
  <si>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</si>
  <si>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</si>
  <si>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</si>
  <si>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</si>
  <si>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</si>
  <si>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</si>
  <si>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</si>
  <si>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</si>
  <si>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</si>
  <si>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</si>
  <si>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</si>
  <si>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</si>
  <si>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</si>
  <si>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</si>
  <si>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</si>
  <si>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</si>
  <si>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</si>
  <si>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</si>
  <si>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</si>
  <si>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</si>
  <si>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</si>
  <si>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</si>
  <si>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</si>
  <si>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</si>
  <si>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</si>
  <si>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</si>
  <si>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</si>
  <si>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</si>
  <si>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</si>
  <si>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</si>
  <si>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</si>
  <si>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</si>
  <si>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</si>
  <si>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</si>
  <si>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</si>
  <si>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</si>
  <si>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</si>
  <si>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</si>
  <si>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</si>
  <si>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</si>
  <si>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</si>
  <si>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</si>
  <si>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</si>
  <si>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</si>
  <si>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</si>
  <si>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</si>
  <si>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</si>
  <si>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</si>
  <si>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</si>
  <si>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</si>
  <si>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</si>
  <si>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</si>
  <si>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</si>
  <si>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</si>
  <si>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</si>
  <si>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</si>
  <si>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</si>
  <si>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</si>
  <si>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</si>
  <si>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</si>
  <si>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</si>
  <si>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</si>
  <si>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</si>
  <si>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</si>
  <si>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</si>
  <si>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</si>
  <si>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</si>
  <si>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</si>
  <si>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</si>
  <si>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</si>
  <si>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</si>
  <si>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</si>
  <si>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</si>
  <si>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</si>
  <si>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</si>
  <si>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</si>
  <si>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</si>
  <si>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</si>
  <si>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</si>
  <si>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</si>
  <si>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</si>
  <si>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</si>
  <si>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</si>
  <si>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</si>
  <si>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</si>
  <si>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</si>
  <si>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</si>
  <si>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</si>
  <si>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</si>
  <si>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</si>
  <si>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</si>
  <si>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</si>
  <si>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</si>
  <si>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</si>
  <si>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</si>
  <si>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</si>
  <si>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</si>
  <si>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</si>
  <si>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</si>
  <si>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</si>
  <si>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</si>
  <si>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</si>
  <si>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</si>
  <si>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</si>
  <si>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</si>
  <si>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</si>
  <si>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</si>
  <si>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</si>
  <si>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</si>
  <si>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</si>
  <si>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</si>
  <si>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</si>
  <si>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</si>
  <si>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</si>
  <si>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</si>
  <si>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</si>
  <si>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</si>
  <si>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</si>
  <si>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</si>
  <si>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</si>
  <si>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</si>
  <si>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</si>
  <si>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</si>
  <si>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</si>
  <si>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</si>
  <si>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</si>
  <si>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</si>
  <si>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</si>
  <si>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</si>
  <si>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</si>
  <si>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</si>
  <si>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</si>
  <si>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</si>
  <si>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</si>
  <si>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</si>
  <si>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</si>
  <si>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</si>
  <si>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</si>
  <si>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</si>
  <si>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</si>
  <si>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</si>
  <si>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</si>
  <si>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</si>
  <si>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</si>
  <si>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</si>
  <si>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</si>
  <si>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</si>
  <si>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</si>
  <si>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</si>
  <si>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</si>
  <si>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</si>
  <si>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</si>
  <si>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</si>
  <si>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</si>
  <si>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</si>
  <si>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</si>
  <si>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</si>
  <si>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</si>
  <si>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</si>
  <si>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</si>
  <si>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</si>
  <si>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</si>
  <si>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</si>
  <si>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</si>
  <si>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</si>
  <si>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</si>
  <si>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</si>
  <si>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</si>
  <si>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</si>
  <si>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</si>
  <si>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</si>
  <si>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</si>
  <si>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</si>
  <si>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</si>
  <si>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</si>
  <si>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</si>
  <si>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</si>
  <si>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</si>
  <si>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</si>
  <si>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</si>
  <si>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</si>
  <si>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</si>
  <si>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</si>
  <si>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</si>
  <si>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</si>
  <si>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</si>
  <si>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</si>
  <si>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</si>
  <si>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</si>
  <si>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</si>
  <si>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</si>
  <si>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</si>
  <si>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</si>
  <si>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</si>
  <si>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</si>
  <si>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</si>
  <si>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</si>
  <si>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</si>
  <si>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</si>
  <si>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</si>
  <si>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</si>
  <si>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</si>
  <si>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</si>
  <si>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</si>
  <si>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</si>
  <si>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</si>
  <si>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</si>
  <si>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</si>
  <si>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</si>
  <si>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</si>
  <si>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</si>
  <si>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</si>
  <si>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</si>
  <si>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</si>
  <si>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</si>
  <si>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</si>
  <si>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</si>
  <si>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</si>
  <si>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</si>
  <si>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</si>
  <si>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</si>
  <si>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</si>
  <si>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</si>
  <si>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</si>
  <si>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</si>
  <si>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</si>
  <si>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</si>
  <si>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</si>
  <si>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</si>
  <si>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</si>
  <si>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</si>
  <si>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</si>
  <si>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</si>
  <si>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</si>
  <si>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</si>
  <si>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</si>
  <si>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</si>
  <si>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</si>
  <si>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</si>
  <si>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</si>
  <si>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</si>
  <si>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</si>
  <si>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</si>
  <si>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</si>
  <si>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</si>
  <si>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</si>
  <si>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</si>
  <si>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</si>
  <si>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</si>
  <si>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</si>
  <si>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</si>
  <si>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</si>
  <si>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</si>
  <si>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</si>
  <si>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</si>
  <si>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</si>
  <si>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</si>
  <si>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</si>
  <si>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</si>
  <si>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</si>
  <si>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</si>
  <si>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</si>
  <si>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</si>
  <si>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</si>
  <si>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</si>
  <si>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</si>
  <si>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</si>
  <si>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</si>
  <si>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</si>
  <si>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</si>
  <si>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</si>
  <si>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</si>
  <si>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</si>
  <si>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</si>
  <si>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</si>
  <si>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</si>
  <si>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</si>
  <si>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</si>
  <si>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</si>
  <si>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</si>
  <si>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</si>
  <si>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</si>
  <si>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</si>
  <si>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</si>
  <si>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</si>
  <si>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</si>
  <si>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</si>
  <si>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</si>
  <si>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</si>
  <si>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</si>
  <si>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</si>
  <si>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</si>
  <si>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</si>
  <si>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</si>
  <si>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</si>
  <si>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</si>
  <si>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</si>
  <si>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</si>
  <si>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</si>
  <si>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</si>
  <si>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</si>
  <si>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</si>
  <si>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</si>
  <si>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</si>
  <si>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</si>
  <si>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</si>
  <si>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</si>
  <si>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</si>
  <si>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</si>
  <si>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</si>
  <si>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</si>
  <si>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</si>
  <si>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</si>
  <si>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</si>
  <si>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</si>
  <si>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</si>
  <si>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</si>
  <si>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</si>
  <si>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</si>
  <si>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</si>
  <si>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</si>
  <si>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</si>
  <si>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</si>
  <si>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</si>
  <si>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</si>
  <si>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</si>
  <si>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</si>
  <si>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</si>
  <si>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</si>
  <si>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</si>
  <si>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</si>
  <si>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</si>
  <si>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</si>
  <si>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</si>
  <si>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</si>
  <si>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</si>
  <si>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</si>
  <si>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</si>
  <si>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</si>
  <si>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</si>
  <si>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</si>
  <si>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</si>
  <si>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</si>
  <si>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</si>
  <si>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</si>
  <si>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</si>
  <si>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</si>
  <si>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</si>
  <si>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</si>
  <si>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</si>
  <si>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</si>
  <si>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</si>
  <si>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</si>
  <si>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</si>
  <si>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</si>
  <si>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</si>
  <si>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</si>
  <si>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</si>
  <si>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</si>
  <si>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</si>
  <si>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</si>
  <si>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</si>
  <si>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</si>
  <si>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</si>
  <si>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</si>
  <si>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</si>
  <si>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</si>
  <si>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</si>
  <si>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</si>
  <si>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</si>
  <si>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</si>
  <si>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</si>
  <si>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</si>
  <si>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</si>
  <si>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</si>
  <si>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</si>
  <si>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</si>
  <si>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</si>
  <si>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</si>
  <si>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</si>
  <si>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</si>
  <si>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</si>
  <si>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</si>
  <si>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</si>
  <si>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</si>
  <si>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</si>
  <si>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</si>
  <si>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</si>
  <si>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</si>
  <si>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</si>
  <si>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</si>
  <si>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</si>
  <si>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</si>
  <si>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</si>
  <si>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</si>
  <si>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</si>
  <si>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</si>
  <si>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</si>
  <si>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</si>
  <si>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</si>
  <si>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</si>
  <si>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</si>
  <si>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</si>
  <si>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</si>
  <si>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</si>
  <si>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</si>
  <si>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</si>
  <si>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</si>
  <si>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</si>
  <si>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</si>
  <si>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</si>
  <si>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</si>
  <si>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</si>
  <si>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</si>
  <si>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</si>
  <si>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</si>
  <si>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</si>
  <si>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</si>
  <si>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</si>
  <si>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</si>
  <si>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</si>
  <si>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</si>
  <si>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</si>
  <si>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</si>
  <si>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</si>
  <si>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</si>
  <si>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</si>
  <si>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</si>
  <si>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</si>
  <si>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</si>
  <si>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</si>
  <si>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</si>
  <si>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</si>
  <si>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</si>
  <si>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</si>
  <si>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</si>
  <si>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</si>
  <si>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</si>
  <si>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</si>
  <si>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</si>
  <si>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</si>
  <si>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</si>
  <si>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</si>
  <si>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</si>
  <si>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</si>
  <si>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</si>
  <si>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</si>
  <si>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</si>
  <si>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</si>
  <si>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</si>
  <si>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</si>
  <si>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</si>
  <si>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</si>
  <si>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</si>
  <si>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</si>
  <si>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</si>
  <si>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</si>
  <si>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</si>
  <si>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</si>
  <si>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</si>
  <si>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</si>
  <si>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</si>
  <si>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</si>
  <si>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</si>
  <si>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</si>
  <si>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</si>
  <si>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</si>
  <si>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</si>
  <si>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</si>
  <si>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</si>
  <si>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</si>
  <si>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</si>
  <si>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</si>
  <si>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</si>
  <si>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</si>
  <si>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</si>
  <si>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</si>
  <si>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</si>
  <si>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</si>
  <si>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</si>
  <si>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</si>
  <si>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</si>
  <si>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</si>
  <si>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</si>
  <si>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</si>
  <si>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</si>
  <si>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</si>
  <si>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</si>
  <si>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</si>
  <si>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</si>
  <si>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</si>
  <si>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</si>
  <si>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</si>
  <si>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</si>
  <si>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</si>
  <si>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</si>
  <si>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</si>
  <si>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</si>
  <si>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</si>
  <si>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</si>
  <si>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</si>
  <si>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</si>
  <si>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</si>
  <si>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</si>
  <si>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</si>
  <si>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</si>
  <si>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</si>
  <si>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</si>
  <si>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</si>
  <si>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</si>
  <si>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</si>
  <si>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</si>
  <si>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</si>
  <si>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</si>
  <si>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</si>
  <si>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</si>
  <si>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</si>
  <si>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</si>
  <si>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</si>
  <si>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</si>
  <si>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</si>
  <si>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</si>
  <si>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</si>
  <si>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</si>
  <si>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</si>
  <si>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</si>
  <si>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</si>
  <si>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</si>
  <si>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</si>
  <si>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</si>
  <si>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</si>
  <si>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</si>
  <si>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</si>
  <si>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</si>
  <si>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</si>
  <si>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</si>
  <si>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</si>
  <si>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</si>
  <si>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</si>
  <si>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</si>
  <si>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</si>
  <si>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</si>
  <si>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</si>
  <si>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</si>
  <si>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</si>
  <si>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</si>
  <si>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</si>
  <si>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</si>
  <si>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</si>
  <si>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</si>
  <si>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</si>
  <si>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</si>
  <si>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</si>
  <si>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</si>
  <si>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</si>
  <si>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</si>
  <si>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</si>
  <si>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</si>
  <si>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</si>
  <si>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</si>
  <si>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</si>
  <si>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</si>
  <si>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</si>
  <si>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</si>
  <si>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</si>
  <si>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</si>
  <si>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</si>
  <si>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</si>
  <si>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</si>
  <si>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</si>
  <si>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</si>
  <si>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</si>
  <si>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</si>
  <si>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</si>
  <si>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</si>
  <si>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</si>
  <si>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</si>
  <si>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</si>
  <si>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</si>
  <si>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</si>
  <si>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</si>
  <si>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</si>
  <si>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</si>
  <si>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</si>
  <si>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</si>
  <si>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</si>
  <si>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</si>
  <si>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</si>
  <si>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</si>
  <si>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</si>
  <si>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</si>
  <si>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</si>
  <si>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</si>
  <si>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</si>
  <si>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</si>
  <si>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</si>
  <si>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</si>
  <si>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</si>
  <si>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</si>
  <si>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</si>
  <si>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</si>
  <si>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</si>
  <si>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</si>
  <si>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</si>
  <si>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</si>
  <si>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</si>
  <si>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</si>
  <si>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</si>
  <si>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</si>
  <si>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</si>
  <si>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</si>
  <si>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</si>
  <si>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</si>
  <si>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</si>
  <si>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</si>
  <si>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</si>
  <si>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</si>
  <si>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</si>
  <si>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</si>
  <si>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</si>
  <si>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</si>
  <si>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</si>
  <si>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</si>
  <si>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</si>
  <si>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</si>
  <si>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</si>
  <si>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</si>
  <si>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</si>
  <si>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</si>
  <si>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</si>
  <si>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</si>
  <si>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</si>
  <si>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</si>
  <si>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</si>
  <si>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</si>
  <si>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</si>
  <si>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</si>
  <si>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</si>
  <si>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</si>
  <si>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</si>
  <si>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</si>
  <si>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</si>
  <si>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</si>
  <si>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</si>
  <si>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</si>
  <si>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</si>
  <si>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</si>
  <si>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</si>
  <si>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</si>
  <si>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</si>
  <si>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</si>
  <si>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</si>
  <si>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</si>
  <si>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</si>
  <si>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</si>
  <si>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</si>
  <si>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</si>
  <si>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</si>
  <si>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</si>
  <si>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</si>
  <si>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</si>
  <si>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</si>
  <si>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</si>
  <si>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</si>
  <si>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</si>
  <si>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</si>
  <si>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</si>
  <si>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</si>
  <si>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</si>
  <si>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</si>
  <si>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</si>
  <si>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</si>
  <si>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</si>
  <si>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</si>
  <si>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</si>
  <si>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</si>
  <si>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</si>
  <si>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</si>
  <si>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</si>
  <si>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</si>
  <si>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</si>
  <si>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</si>
  <si>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</si>
  <si>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</si>
  <si>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</si>
  <si>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</si>
  <si>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</si>
  <si>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</si>
  <si>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</si>
  <si>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</si>
  <si>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</si>
  <si>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</si>
  <si>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</si>
  <si>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</si>
  <si>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</si>
  <si>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</si>
  <si>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</si>
  <si>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</si>
  <si>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</si>
  <si>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</si>
  <si>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</si>
  <si>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</si>
  <si>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</si>
  <si>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</si>
  <si>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</si>
  <si>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</si>
  <si>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</si>
  <si>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</si>
  <si>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</si>
  <si>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</si>
  <si>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</si>
  <si>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</si>
  <si>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</si>
  <si>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</si>
  <si>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</si>
  <si>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</si>
  <si>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</si>
  <si>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</si>
  <si>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</si>
  <si>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</si>
  <si>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</si>
  <si>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</si>
  <si>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</si>
  <si>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</si>
  <si>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</si>
  <si>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</si>
  <si>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</si>
  <si>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</si>
  <si>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</si>
  <si>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</si>
  <si>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</si>
  <si>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</si>
  <si>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</si>
  <si>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</si>
  <si>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</si>
  <si>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</si>
  <si>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</si>
  <si>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</si>
  <si>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</si>
  <si>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</si>
  <si>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</si>
  <si>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</si>
  <si>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</si>
  <si>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</si>
  <si>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</si>
  <si>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</si>
  <si>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</si>
  <si>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</si>
  <si>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</si>
  <si>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</si>
  <si>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</si>
  <si>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</si>
  <si>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</si>
  <si>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</si>
  <si>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</si>
  <si>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</si>
  <si>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</si>
  <si>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</si>
  <si>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</si>
  <si>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</si>
  <si>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</si>
  <si>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</si>
  <si>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</si>
  <si>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</si>
  <si>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</si>
  <si>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</si>
  <si>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</si>
  <si>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</si>
  <si>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</si>
  <si>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</si>
  <si>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</si>
  <si>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</si>
  <si>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</si>
  <si>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</si>
  <si>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</si>
  <si>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</si>
  <si>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</si>
  <si>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</si>
  <si>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</si>
  <si>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</si>
  <si>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</si>
  <si>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</si>
  <si>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</si>
  <si>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</si>
  <si>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</si>
  <si>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</si>
  <si>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</si>
  <si>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</si>
  <si>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</si>
  <si>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</si>
  <si>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</si>
  <si>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</si>
  <si>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</si>
  <si>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</si>
  <si>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</si>
  <si>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</si>
  <si>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</si>
  <si>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</si>
  <si>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</si>
  <si>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</si>
  <si>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</si>
  <si>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</si>
  <si>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</si>
  <si>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</si>
  <si>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</si>
  <si>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</si>
  <si>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</si>
  <si>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</si>
  <si>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</si>
  <si>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</si>
  <si>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</si>
  <si>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</si>
  <si>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</si>
  <si>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</si>
  <si>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</si>
  <si>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</si>
  <si>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</si>
  <si>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</si>
  <si>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</si>
  <si>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</si>
  <si>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</si>
  <si>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</si>
  <si>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</si>
  <si>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</si>
  <si>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</si>
  <si>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</si>
  <si>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</si>
  <si>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</si>
  <si>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</si>
  <si>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</si>
  <si>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</si>
  <si>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</si>
  <si>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</si>
  <si>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</si>
  <si>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</si>
  <si>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</si>
  <si>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</si>
  <si>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</si>
  <si>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</si>
  <si>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</si>
  <si>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</si>
  <si>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</si>
  <si>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</si>
  <si>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</si>
  <si>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</si>
  <si>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</si>
  <si>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</si>
  <si>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</si>
  <si>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</si>
  <si>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</si>
  <si>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</si>
  <si>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</si>
  <si>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</si>
  <si>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</si>
  <si>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</si>
  <si>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</si>
  <si>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</si>
  <si>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</si>
  <si>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</si>
  <si>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</si>
  <si>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</si>
  <si>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</si>
  <si>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</si>
  <si>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</si>
  <si>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</si>
  <si>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</si>
  <si>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</si>
  <si>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</si>
  <si>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</si>
  <si>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</si>
  <si>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</si>
  <si>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</si>
  <si>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</si>
  <si>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</si>
  <si>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</si>
  <si>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</si>
  <si>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</si>
  <si>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</si>
  <si>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</si>
  <si>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</si>
  <si>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</si>
  <si>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</si>
  <si>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</si>
  <si>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</si>
  <si>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</si>
  <si>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</si>
  <si>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</si>
  <si>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</si>
  <si>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</si>
  <si>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</si>
  <si>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</si>
  <si>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</si>
  <si>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</si>
  <si>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</si>
  <si>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</si>
  <si>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</si>
  <si>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</si>
  <si>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</si>
  <si>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</si>
  <si>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</si>
  <si>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</si>
  <si>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</si>
  <si>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</si>
  <si>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</si>
  <si>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</si>
  <si>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</si>
  <si>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</si>
  <si>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</si>
  <si>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</si>
  <si>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</si>
  <si>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</si>
  <si>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</si>
  <si>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</si>
  <si>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</si>
  <si>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</si>
  <si>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</si>
  <si>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</si>
  <si>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</si>
  <si>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</si>
  <si>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</si>
  <si>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</si>
  <si>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</si>
  <si>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</si>
  <si>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</si>
  <si>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</si>
  <si>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</si>
  <si>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</si>
  <si>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</si>
  <si>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</si>
  <si>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</si>
  <si>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</si>
  <si>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</si>
  <si>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</si>
  <si>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</si>
  <si>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</si>
  <si>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</si>
  <si>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</si>
  <si>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</si>
  <si>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</si>
  <si>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</si>
  <si>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</si>
  <si>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</si>
  <si>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</si>
  <si>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</si>
  <si>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</si>
  <si>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</si>
  <si>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</si>
  <si>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</si>
  <si>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</si>
  <si>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</si>
  <si>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</si>
  <si>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</si>
  <si>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</si>
  <si>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</si>
  <si>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</si>
  <si>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</si>
  <si>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</si>
  <si>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</si>
  <si>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</si>
  <si>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</si>
  <si>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</si>
  <si>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</si>
  <si>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</si>
  <si>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</si>
  <si>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</si>
  <si>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</si>
  <si>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</si>
  <si>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</si>
  <si>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</si>
  <si>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</si>
  <si>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</si>
  <si>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</si>
  <si>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</si>
  <si>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</si>
  <si>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</si>
  <si>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</si>
  <si>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</si>
  <si>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</si>
  <si>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</si>
  <si>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</si>
  <si>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</si>
  <si>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</si>
  <si>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</si>
  <si>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</si>
  <si>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</si>
  <si>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</si>
  <si>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</si>
  <si>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</si>
  <si>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</si>
  <si>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</si>
  <si>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</si>
  <si>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</si>
  <si>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</si>
  <si>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</si>
  <si>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</si>
  <si>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</si>
  <si>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</si>
  <si>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</si>
  <si>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</si>
  <si>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</si>
  <si>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</si>
  <si>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</si>
  <si>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</si>
  <si>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</si>
  <si>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</si>
  <si>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</si>
  <si>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</si>
  <si>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</si>
  <si>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</si>
  <si>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</si>
  <si>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</si>
  <si>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</si>
  <si>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</si>
  <si>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</si>
  <si>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</si>
  <si>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</si>
  <si>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</si>
  <si>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</si>
  <si>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</si>
  <si>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</si>
  <si>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</si>
  <si>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</si>
  <si>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</si>
  <si>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</si>
  <si>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</si>
  <si>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</si>
  <si>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</si>
  <si>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</si>
  <si>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</si>
  <si>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</si>
  <si>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</si>
  <si>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</si>
  <si>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</si>
  <si>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</si>
  <si>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</si>
  <si>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</si>
  <si>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</si>
  <si>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</si>
  <si>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</si>
  <si>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</si>
  <si>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</si>
  <si>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</si>
  <si>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</si>
  <si>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</si>
  <si>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</si>
  <si>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</si>
  <si>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</si>
  <si>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</si>
  <si>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</si>
  <si>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</si>
  <si>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</si>
  <si>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</si>
  <si>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</si>
  <si>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</si>
  <si>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</si>
  <si>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</si>
  <si>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</si>
  <si>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</si>
  <si>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</si>
  <si>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</si>
  <si>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</si>
  <si>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</si>
  <si>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</si>
  <si>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</si>
  <si>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</si>
  <si>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</si>
  <si>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</si>
  <si>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</si>
  <si>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</si>
  <si>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</si>
  <si>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</si>
  <si>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</si>
  <si>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</si>
  <si>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</si>
  <si>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</si>
  <si>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</si>
  <si>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</si>
  <si>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</si>
  <si>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</si>
  <si>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</si>
  <si>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</si>
  <si>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</si>
  <si>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</si>
  <si>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</si>
  <si>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</si>
  <si>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</si>
  <si>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</si>
  <si>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</si>
  <si>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</si>
  <si>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</si>
  <si>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</si>
  <si>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</si>
  <si>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</si>
  <si>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</si>
  <si>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</si>
  <si>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</si>
  <si>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</si>
  <si>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</si>
  <si>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</si>
  <si>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</si>
  <si>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</si>
  <si>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</si>
  <si>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</si>
  <si>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</si>
  <si>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</si>
  <si>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</si>
  <si>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</si>
  <si>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</si>
  <si>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</si>
  <si>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</si>
  <si>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</si>
  <si>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</si>
  <si>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</si>
  <si>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</si>
  <si>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</si>
  <si>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</si>
  <si>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</si>
  <si>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</si>
  <si>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</si>
  <si>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</si>
  <si>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</si>
  <si>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</si>
  <si>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</si>
  <si>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</si>
  <si>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</si>
  <si>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</si>
  <si>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</si>
  <si>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</si>
  <si>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</si>
  <si>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</si>
  <si>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</si>
  <si>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</si>
  <si>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</si>
  <si>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</si>
  <si>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</si>
  <si>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</si>
  <si>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</si>
  <si>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</si>
  <si>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</si>
  <si>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</si>
  <si>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</si>
  <si>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</si>
  <si>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</si>
  <si>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</si>
  <si>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</si>
  <si>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</si>
  <si>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</si>
  <si>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</si>
  <si>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</si>
  <si>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</si>
  <si>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</si>
  <si>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</si>
  <si>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</si>
  <si>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</si>
  <si>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</si>
  <si>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</si>
  <si>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</si>
  <si>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</si>
  <si>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</si>
  <si>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</si>
  <si>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</si>
  <si>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</si>
  <si>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</si>
  <si>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</si>
  <si>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</si>
  <si>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</si>
  <si>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</si>
  <si>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</si>
  <si>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</si>
  <si>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</si>
  <si>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</si>
  <si>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</si>
  <si>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</si>
  <si>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</si>
  <si>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</si>
  <si>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</si>
  <si>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</si>
  <si>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</si>
  <si>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</si>
  <si>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</si>
  <si>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</si>
  <si>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</si>
  <si>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</si>
  <si>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</si>
  <si>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</si>
  <si>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</si>
  <si>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</si>
  <si>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</si>
  <si>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</si>
  <si>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</si>
  <si>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</si>
  <si>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</si>
  <si>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</si>
  <si>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</si>
  <si>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</si>
  <si>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</si>
  <si>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</si>
  <si>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</si>
  <si>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</si>
  <si>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</si>
  <si>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</si>
  <si>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</si>
  <si>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</si>
  <si>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</si>
  <si>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</si>
  <si>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</si>
  <si>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</si>
  <si>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</si>
  <si>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</si>
  <si>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</si>
  <si>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</si>
  <si>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</si>
  <si>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</si>
  <si>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</si>
  <si>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</si>
  <si>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</si>
  <si>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</si>
  <si>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</si>
  <si>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</si>
  <si>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</si>
  <si>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</si>
  <si>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</si>
  <si>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</si>
  <si>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</si>
  <si>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</si>
  <si>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</si>
  <si>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</si>
  <si>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</si>
  <si>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</si>
  <si>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</si>
  <si>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</si>
  <si>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</si>
  <si>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</si>
  <si>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</si>
  <si>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</si>
  <si>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</si>
  <si>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</si>
  <si>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</si>
  <si>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</si>
  <si>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</si>
  <si>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</si>
  <si>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</si>
  <si>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</si>
  <si>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</si>
  <si>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</si>
  <si>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</si>
  <si>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</si>
  <si>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</si>
  <si>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</si>
  <si>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</si>
  <si>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</si>
  <si>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</si>
  <si>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</si>
  <si>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</si>
  <si>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</si>
  <si>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</si>
  <si>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</si>
  <si>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</si>
  <si>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</si>
  <si>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</si>
  <si>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</si>
  <si>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</si>
  <si>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</si>
  <si>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</si>
  <si>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</si>
  <si>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</si>
  <si>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</si>
  <si>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</si>
  <si>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</si>
  <si>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</si>
  <si>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</si>
  <si>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</si>
  <si>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</si>
  <si>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</si>
  <si>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</si>
  <si>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</si>
  <si>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</si>
  <si>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</si>
  <si>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</si>
  <si>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</si>
  <si>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</si>
  <si>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</si>
  <si>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</si>
  <si>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</si>
  <si>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</si>
  <si>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</si>
  <si>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</si>
  <si>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</si>
  <si>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</si>
  <si>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</si>
  <si>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</si>
  <si>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</si>
  <si>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</si>
  <si>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</si>
  <si>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</si>
  <si>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</si>
  <si>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</si>
  <si>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</si>
  <si>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</si>
  <si>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</si>
  <si>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</si>
  <si>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</si>
  <si>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</si>
  <si>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</si>
  <si>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</si>
  <si>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</si>
  <si>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</si>
  <si>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</si>
  <si>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</si>
  <si>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</si>
  <si>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</si>
  <si>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</si>
  <si>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</si>
  <si>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</si>
  <si>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</si>
  <si>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</si>
  <si>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</si>
  <si>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</si>
  <si>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</si>
  <si>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</si>
  <si>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</si>
  <si>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</si>
  <si>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</si>
  <si>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</si>
  <si>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</si>
  <si>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</si>
  <si>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</si>
  <si>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</si>
  <si>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</si>
  <si>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</si>
  <si>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</si>
  <si>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</si>
  <si>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</si>
  <si>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</si>
  <si>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</si>
  <si>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</si>
  <si>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</si>
  <si>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</si>
  <si>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</si>
  <si>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</si>
  <si>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</si>
  <si>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</si>
  <si>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</si>
  <si>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</si>
  <si>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</si>
  <si>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</si>
  <si>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</si>
  <si>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</si>
  <si>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</si>
  <si>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</si>
  <si>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</si>
  <si>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</si>
  <si>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</si>
  <si>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</si>
  <si>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</si>
  <si>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</si>
  <si>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</si>
  <si>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</si>
  <si>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</si>
  <si>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</si>
  <si>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</si>
  <si>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</si>
  <si>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</si>
  <si>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</si>
  <si>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</si>
  <si>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</si>
  <si>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</si>
  <si>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</si>
  <si>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</si>
  <si>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</si>
  <si>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</si>
  <si>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</si>
  <si>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</si>
  <si>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</si>
  <si>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</si>
  <si>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</si>
  <si>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</si>
  <si>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</si>
  <si>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</si>
  <si>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</si>
  <si>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</si>
  <si>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</si>
  <si>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</si>
  <si>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</si>
  <si>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</si>
  <si>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</si>
  <si>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</si>
  <si>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</si>
  <si>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</si>
  <si>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</si>
  <si>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</si>
  <si>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</si>
  <si>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</si>
  <si>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</si>
  <si>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</si>
  <si>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</si>
  <si>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</si>
  <si>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</si>
  <si>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</si>
  <si>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</si>
  <si>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</si>
  <si>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</si>
  <si>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</si>
  <si>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</si>
  <si>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</si>
  <si>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</si>
  <si>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</si>
  <si>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</si>
  <si>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</si>
  <si>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</si>
  <si>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</si>
  <si>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</si>
  <si>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</si>
  <si>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</si>
  <si>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</si>
  <si>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</si>
  <si>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</si>
  <si>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</si>
  <si>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</si>
  <si>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</si>
  <si>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</si>
  <si>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</si>
  <si>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</si>
  <si>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</si>
  <si>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</si>
  <si>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</si>
  <si>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</si>
  <si>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</si>
  <si>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</si>
  <si>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</si>
  <si>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</si>
  <si>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</si>
  <si>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</si>
  <si>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</si>
  <si>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</si>
  <si>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</si>
  <si>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</si>
  <si>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</si>
  <si>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</si>
  <si>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</si>
  <si>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</si>
  <si>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</si>
  <si>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</si>
  <si>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</si>
  <si>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</si>
  <si>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</si>
  <si>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</si>
  <si>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</si>
  <si>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</si>
  <si>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</si>
  <si>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</si>
  <si>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</si>
  <si>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</si>
  <si>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</si>
  <si>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</si>
  <si>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</si>
  <si>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</si>
  <si>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</si>
  <si>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</si>
  <si>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</si>
  <si>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</si>
  <si>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</si>
  <si>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</si>
  <si>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</si>
  <si>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</si>
  <si>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</si>
  <si>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</si>
  <si>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</si>
  <si>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</si>
  <si>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</si>
  <si>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</si>
  <si>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</si>
  <si>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</si>
  <si>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</si>
  <si>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</si>
  <si>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</si>
  <si>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</si>
  <si>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</si>
  <si>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</si>
  <si>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</si>
  <si>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</si>
  <si>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</si>
  <si>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</si>
  <si>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</si>
  <si>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</si>
  <si>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</si>
  <si>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</si>
  <si>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</si>
  <si>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</si>
  <si>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</si>
  <si>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</si>
  <si>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</si>
  <si>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</si>
  <si>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</si>
  <si>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</si>
  <si>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</si>
  <si>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</si>
  <si>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</si>
  <si>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</si>
  <si>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</si>
  <si>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</si>
  <si>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</si>
  <si>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</si>
  <si>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</si>
  <si>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</si>
  <si>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</si>
  <si>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</si>
  <si>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</si>
  <si>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</si>
  <si>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</si>
  <si>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</si>
  <si>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</si>
  <si>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</si>
  <si>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</si>
  <si>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</si>
  <si>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</si>
  <si>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</si>
  <si>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</si>
  <si>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</si>
  <si>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</si>
  <si>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</si>
  <si>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</si>
  <si>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</si>
  <si>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</si>
  <si>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</si>
  <si>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</si>
  <si>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</si>
  <si>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</si>
  <si>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</si>
  <si>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</si>
  <si>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</si>
  <si>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</si>
  <si>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</si>
  <si>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</si>
  <si>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</si>
  <si>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</si>
  <si>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</si>
  <si>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</si>
  <si>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</si>
  <si>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</si>
  <si>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</si>
  <si>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</si>
  <si>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</si>
  <si>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</si>
  <si>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</si>
  <si>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</si>
  <si>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</si>
  <si>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</si>
  <si>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</si>
  <si>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</si>
  <si>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</si>
  <si>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</si>
  <si>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</si>
  <si>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</si>
  <si>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</si>
  <si>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</si>
  <si>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</si>
  <si>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</si>
  <si>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</si>
  <si>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</si>
  <si>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</si>
  <si>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</si>
  <si>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</si>
  <si>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</si>
  <si>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</si>
  <si>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</si>
  <si>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</si>
  <si>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</si>
  <si>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</si>
  <si>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</si>
  <si>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</si>
  <si>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</si>
  <si>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</si>
  <si>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</si>
  <si>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</si>
  <si>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</si>
  <si>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</si>
  <si>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</si>
  <si>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</si>
  <si>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</si>
  <si>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</si>
  <si>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</si>
  <si>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</si>
  <si>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</si>
  <si>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</si>
  <si>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</si>
  <si>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</si>
  <si>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</si>
  <si>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</si>
  <si>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</si>
  <si>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</si>
  <si>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</si>
  <si>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</si>
  <si>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</si>
  <si>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</si>
  <si>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</si>
  <si>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</si>
  <si>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</si>
  <si>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</si>
  <si>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</si>
  <si>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</si>
  <si>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</si>
  <si>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</si>
  <si>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</si>
  <si>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</si>
  <si>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</si>
  <si>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</si>
  <si>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</si>
  <si>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</si>
  <si>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</si>
  <si>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</si>
  <si>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</si>
  <si>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</si>
  <si>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</si>
  <si>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</si>
  <si>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</si>
  <si>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</si>
  <si>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</si>
  <si>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</si>
  <si>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</si>
  <si>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</si>
  <si>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</si>
  <si>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</si>
  <si>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</si>
  <si>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</si>
  <si>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</si>
  <si>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</si>
  <si>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</si>
  <si>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</si>
  <si>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</si>
  <si>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</si>
  <si>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</si>
  <si>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</si>
  <si>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</si>
  <si>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</si>
  <si>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</si>
  <si>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</si>
  <si>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</si>
  <si>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</si>
  <si>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</si>
  <si>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</si>
  <si>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</si>
  <si>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</si>
  <si>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</si>
  <si>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</si>
  <si>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</si>
  <si>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</si>
  <si>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</si>
  <si>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</si>
  <si>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</si>
  <si>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</si>
  <si>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</si>
  <si>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</si>
  <si>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</si>
  <si>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</si>
  <si>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</si>
  <si>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</si>
  <si>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</si>
  <si>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</si>
  <si>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</si>
  <si>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</si>
  <si>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</si>
  <si>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</si>
  <si>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</si>
  <si>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</si>
  <si>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</si>
  <si>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</si>
  <si>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</si>
  <si>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</si>
  <si>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</si>
  <si>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</si>
  <si>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</si>
  <si>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</si>
  <si>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</si>
  <si>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</si>
  <si>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</si>
  <si>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</si>
  <si>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</si>
  <si>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</si>
  <si>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</si>
  <si>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</si>
  <si>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</si>
  <si>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</si>
  <si>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</si>
  <si>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</si>
  <si>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</si>
  <si>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</si>
  <si>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</si>
  <si>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</si>
  <si>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</si>
  <si>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</si>
  <si>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</si>
  <si>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</si>
  <si>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</si>
  <si>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</si>
  <si>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</si>
  <si>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</si>
  <si>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</si>
  <si>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</si>
  <si>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</si>
  <si>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</si>
  <si>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</si>
  <si>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</si>
  <si>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</si>
  <si>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</si>
  <si>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</si>
  <si>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</si>
  <si>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</si>
  <si>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</si>
  <si>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</si>
  <si>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</si>
  <si>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</si>
  <si>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</si>
  <si>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</si>
  <si>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</si>
  <si>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</si>
  <si>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</si>
  <si>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</si>
  <si>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</si>
  <si>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</si>
  <si>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</si>
  <si>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</si>
  <si>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</si>
  <si>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</si>
  <si>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</si>
  <si>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</si>
  <si>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</si>
  <si>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</si>
  <si>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</si>
  <si>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</si>
  <si>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</si>
  <si>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</si>
  <si>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</si>
  <si>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</si>
  <si>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</si>
  <si>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</si>
  <si>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</si>
  <si>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</si>
  <si>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</si>
  <si>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</si>
  <si>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</si>
  <si>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</si>
  <si>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</si>
  <si>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</si>
  <si>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</si>
  <si>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</si>
  <si>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</si>
  <si>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</si>
  <si>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</si>
  <si>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</si>
  <si>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</si>
  <si>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</si>
  <si>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</si>
  <si>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</si>
  <si>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</si>
  <si>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</si>
  <si>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</si>
  <si>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</si>
  <si>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</si>
  <si>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</si>
  <si>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</si>
  <si>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</si>
  <si>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</si>
  <si>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</si>
  <si>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</si>
  <si>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</si>
  <si>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</si>
  <si>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</si>
  <si>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</si>
  <si>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</si>
  <si>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</si>
  <si>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</si>
  <si>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</si>
  <si>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</si>
  <si>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</si>
  <si>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</si>
  <si>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</si>
  <si>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</si>
  <si>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</si>
  <si>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</si>
  <si>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</si>
  <si>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</si>
  <si>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</si>
  <si>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</si>
  <si>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</si>
  <si>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</si>
  <si>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</si>
  <si>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</si>
  <si>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</si>
  <si>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</si>
  <si>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</si>
  <si>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</si>
  <si>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</si>
  <si>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</si>
  <si>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</si>
  <si>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</si>
  <si>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</si>
  <si>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</si>
  <si>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</si>
  <si>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</si>
  <si>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</si>
  <si>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</si>
  <si>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</si>
  <si>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</si>
  <si>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</si>
  <si>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</si>
  <si>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</si>
  <si>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</si>
  <si>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</si>
  <si>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</si>
  <si>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</si>
  <si>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</si>
  <si>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</si>
  <si>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</si>
  <si>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</si>
  <si>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</si>
  <si>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</si>
  <si>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</si>
  <si>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</si>
  <si>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</si>
  <si>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</si>
  <si>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</si>
  <si>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</si>
  <si>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</si>
  <si>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</si>
  <si>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</si>
  <si>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</si>
  <si>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</si>
  <si>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</si>
  <si>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</si>
  <si>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</si>
  <si>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</si>
  <si>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</si>
  <si>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</si>
  <si>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</si>
  <si>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</si>
  <si>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</si>
  <si>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</si>
  <si>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</si>
  <si>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</si>
  <si>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</si>
  <si>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</si>
  <si>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</si>
  <si>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</si>
  <si>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</si>
  <si>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</si>
  <si>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</si>
  <si>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</si>
  <si>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</si>
  <si>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</si>
  <si>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</si>
  <si>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</si>
  <si>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</si>
  <si>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</si>
  <si>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</si>
  <si>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</si>
  <si>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</si>
  <si>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</si>
  <si>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</si>
  <si>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</si>
  <si>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</si>
  <si>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</si>
  <si>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</si>
  <si>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</si>
  <si>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</si>
  <si>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</si>
  <si>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</si>
  <si>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</si>
  <si>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</si>
  <si>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</si>
  <si>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</si>
  <si>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</si>
  <si>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</si>
  <si>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</si>
  <si>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</si>
  <si>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</si>
  <si>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</si>
  <si>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</si>
  <si>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</si>
  <si>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</si>
  <si>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</si>
  <si>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</si>
  <si>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</si>
  <si>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</si>
  <si>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</si>
  <si>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</si>
  <si>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</si>
  <si>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</si>
  <si>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</si>
  <si>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</si>
  <si>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</si>
  <si>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</si>
  <si>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</si>
  <si>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</si>
  <si>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</si>
  <si>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</si>
  <si>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</si>
  <si>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</si>
  <si>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</si>
  <si>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</si>
  <si>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</si>
  <si>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</si>
  <si>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</si>
  <si>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</si>
  <si>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</si>
  <si>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</si>
  <si>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</si>
  <si>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</si>
  <si>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</si>
  <si>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</si>
  <si>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</si>
  <si>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</si>
  <si>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</si>
  <si>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</si>
  <si>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</si>
  <si>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</si>
  <si>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</si>
  <si>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</si>
  <si>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</si>
  <si>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</si>
  <si>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</si>
  <si>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</si>
  <si>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</si>
  <si>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</si>
  <si>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</si>
  <si>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</si>
  <si>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</si>
  <si>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</si>
  <si>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</si>
  <si>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</si>
  <si>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</si>
  <si>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</si>
  <si>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</si>
  <si>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</si>
  <si>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</si>
  <si>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</si>
  <si>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</si>
  <si>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</si>
  <si>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</si>
  <si>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</si>
  <si>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</si>
  <si>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</si>
  <si>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</si>
  <si>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</si>
  <si>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</si>
  <si>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</si>
  <si>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</si>
  <si>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</si>
  <si>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</si>
  <si>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</si>
  <si>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</si>
  <si>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</si>
  <si>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</si>
  <si>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</si>
  <si>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</si>
  <si>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</si>
  <si>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</si>
  <si>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</si>
  <si>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</si>
  <si>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</si>
  <si>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</si>
  <si>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</si>
  <si>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</si>
  <si>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</si>
  <si>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</si>
  <si>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</si>
  <si>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</si>
  <si>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</si>
  <si>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</si>
  <si>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</si>
  <si>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</si>
  <si>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</si>
  <si>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</si>
  <si>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</si>
  <si>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</si>
  <si>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</si>
  <si>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</si>
  <si>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</si>
  <si>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</si>
  <si>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</si>
  <si>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</si>
  <si>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</si>
  <si>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</si>
  <si>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</si>
  <si>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</si>
  <si>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</si>
  <si>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</si>
  <si>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</si>
  <si>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</si>
  <si>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</si>
  <si>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</si>
  <si>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</si>
  <si>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</si>
  <si>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</si>
  <si>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</si>
  <si>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</si>
  <si>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</si>
  <si>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</si>
  <si>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</si>
  <si>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</si>
  <si>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</si>
  <si>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</si>
  <si>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</si>
  <si>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</si>
  <si>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</si>
  <si>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</si>
  <si>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</si>
  <si>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</si>
  <si>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</si>
  <si>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</si>
  <si>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</si>
  <si>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</si>
  <si>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</si>
  <si>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</si>
  <si>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</si>
  <si>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</si>
  <si>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</si>
  <si>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</si>
  <si>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</si>
  <si>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</si>
  <si>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</si>
  <si>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</si>
  <si>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</si>
  <si>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</si>
  <si>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</si>
  <si>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</si>
  <si>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</si>
  <si>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</si>
  <si>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</si>
  <si>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</si>
  <si>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</si>
  <si>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</si>
  <si>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</si>
  <si>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</si>
  <si>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</si>
  <si>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</si>
  <si>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</si>
  <si>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</si>
  <si>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</si>
  <si>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</si>
  <si>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</si>
  <si>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</si>
  <si>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</si>
  <si>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</si>
  <si>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</si>
  <si>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</si>
  <si>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</si>
  <si>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</si>
  <si>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</si>
  <si>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</si>
  <si>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</si>
  <si>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</si>
  <si>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</si>
  <si>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</si>
  <si>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</si>
  <si>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</si>
  <si>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</si>
  <si>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</si>
  <si>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</si>
  <si>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</si>
  <si>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</si>
  <si>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</si>
  <si>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</si>
  <si>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</si>
  <si>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</si>
  <si>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</si>
  <si>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</si>
  <si>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</si>
  <si>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</si>
  <si>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</si>
  <si>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</si>
  <si>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</si>
  <si>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</si>
  <si>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</si>
  <si>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</si>
  <si>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</si>
  <si>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</si>
  <si>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</si>
  <si>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</si>
  <si>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</si>
  <si>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</si>
  <si>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</si>
  <si>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</si>
  <si>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</si>
  <si>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</si>
  <si>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</si>
  <si>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</si>
  <si>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</si>
  <si>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</si>
  <si>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</si>
  <si>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</si>
  <si>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</si>
  <si>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</si>
  <si>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</si>
  <si>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</si>
  <si>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</si>
  <si>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</si>
  <si>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</si>
  <si>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</si>
  <si>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</si>
  <si>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</si>
  <si>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</si>
  <si>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</si>
  <si>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</si>
  <si>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</si>
  <si>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</si>
  <si>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</si>
  <si>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</si>
  <si>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</si>
  <si>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</si>
  <si>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</si>
  <si>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</si>
  <si>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</si>
  <si>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</si>
  <si>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</si>
  <si>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</si>
  <si>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</si>
  <si>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</si>
  <si>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</si>
  <si>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</si>
  <si>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</si>
  <si>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</si>
  <si>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</si>
  <si>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</si>
  <si>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</si>
  <si>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</si>
  <si>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</si>
  <si>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</si>
  <si>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</si>
  <si>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</si>
  <si>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</si>
  <si>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</si>
  <si>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</si>
  <si>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</si>
  <si>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</si>
  <si>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</si>
  <si>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</si>
  <si>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</si>
  <si>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</si>
  <si>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</si>
  <si>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</si>
  <si>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</si>
  <si>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</si>
  <si>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</si>
  <si>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</si>
  <si>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</si>
  <si>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</si>
  <si>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</si>
  <si>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</si>
  <si>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</si>
  <si>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</si>
  <si>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</si>
  <si>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</si>
  <si>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</si>
  <si>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</si>
  <si>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</si>
  <si>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</si>
  <si>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</si>
  <si>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</si>
  <si>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</si>
  <si>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</si>
  <si>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</si>
  <si>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</si>
  <si>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</si>
  <si>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</si>
  <si>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</si>
  <si>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</si>
  <si>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</si>
  <si>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</si>
  <si>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</si>
  <si>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</si>
  <si>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</si>
  <si>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</si>
  <si>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</si>
  <si>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</si>
  <si>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</si>
  <si>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</si>
  <si>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</si>
  <si>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</si>
  <si>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</si>
  <si>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</si>
  <si>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</si>
  <si>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</si>
  <si>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</si>
  <si>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</si>
  <si>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</si>
  <si>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</si>
  <si>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</si>
  <si>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</si>
  <si>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</si>
  <si>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</si>
  <si>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</si>
  <si>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</si>
  <si>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</si>
  <si>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</si>
  <si>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</si>
  <si>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</si>
  <si>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</si>
  <si>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</si>
  <si>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</si>
  <si>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</si>
  <si>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</si>
  <si>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</si>
  <si>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</si>
  <si>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</si>
  <si>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</si>
  <si>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</si>
  <si>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</si>
  <si>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</si>
  <si>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</si>
  <si>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</si>
  <si>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</si>
  <si>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</si>
  <si>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</si>
  <si>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</si>
  <si>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</si>
  <si>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</si>
  <si>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</si>
  <si>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</si>
  <si>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</si>
  <si>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</si>
  <si>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</si>
  <si>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</si>
  <si>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</si>
  <si>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</si>
  <si>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</si>
  <si>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</si>
  <si>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</si>
  <si>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</si>
  <si>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</si>
  <si>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</si>
  <si>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</si>
  <si>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</si>
  <si>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</si>
  <si>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</si>
  <si>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</si>
  <si>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</si>
  <si>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</si>
  <si>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</si>
  <si>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</si>
  <si>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</si>
  <si>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</si>
  <si>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</si>
  <si>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</si>
  <si>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</si>
  <si>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</si>
  <si>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</si>
  <si>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</si>
  <si>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</si>
  <si>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</si>
  <si>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</si>
  <si>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</si>
  <si>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</si>
  <si>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</si>
  <si>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</si>
  <si>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</si>
  <si>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</si>
  <si>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</si>
  <si>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</si>
  <si>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</si>
  <si>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</si>
  <si>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</si>
  <si>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</si>
  <si>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</si>
  <si>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</si>
  <si>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</si>
  <si>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</si>
  <si>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</si>
  <si>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</si>
  <si>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</si>
  <si>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</si>
  <si>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</si>
  <si>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</si>
  <si>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</si>
  <si>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</si>
  <si>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</si>
  <si>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</si>
  <si>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</si>
  <si>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</si>
  <si>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</si>
  <si>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</si>
  <si>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</si>
  <si>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</si>
  <si>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</si>
  <si>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</si>
  <si>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</si>
  <si>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</si>
  <si>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</si>
  <si>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</si>
  <si>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</si>
  <si>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</si>
  <si>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</si>
  <si>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</si>
  <si>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</si>
  <si>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</si>
  <si>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</si>
  <si>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</si>
  <si>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</si>
  <si>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</si>
  <si>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</si>
  <si>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</si>
  <si>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</si>
  <si>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</si>
  <si>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</si>
  <si>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</si>
  <si>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</si>
  <si>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</si>
  <si>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</si>
  <si>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</si>
  <si>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</si>
  <si>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</si>
  <si>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</si>
  <si>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</si>
  <si>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</si>
  <si>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</si>
  <si>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</si>
  <si>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</si>
  <si>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</si>
  <si>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</si>
  <si>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</si>
  <si>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</si>
  <si>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</si>
  <si>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</si>
  <si>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</si>
  <si>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</si>
  <si>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</si>
  <si>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</si>
  <si>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</si>
  <si>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</si>
  <si>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</si>
  <si>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</si>
  <si>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</si>
  <si>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</si>
  <si>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</si>
  <si>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</si>
  <si>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</si>
  <si>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</si>
  <si>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</si>
  <si>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</si>
  <si>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</si>
  <si>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</si>
  <si>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</si>
  <si>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</si>
  <si>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</si>
  <si>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</si>
  <si>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</si>
  <si>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</si>
  <si>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</si>
  <si>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</si>
  <si>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</si>
  <si>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</si>
  <si>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</si>
  <si>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</si>
  <si>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</si>
  <si>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</si>
  <si>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</si>
  <si>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</si>
  <si>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</si>
  <si>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</si>
  <si>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</si>
  <si>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</si>
  <si>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</si>
  <si>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</si>
  <si>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</si>
  <si>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</si>
  <si>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</si>
  <si>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</si>
  <si>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</si>
  <si>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</si>
  <si>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</si>
  <si>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</si>
  <si>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</si>
  <si>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</si>
  <si>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</si>
  <si>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</si>
  <si>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</si>
  <si>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</si>
  <si>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</si>
  <si>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</si>
  <si>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</si>
  <si>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</si>
  <si>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</si>
  <si>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</si>
  <si>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</si>
  <si>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</si>
  <si>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</si>
  <si>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</si>
  <si>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</si>
  <si>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</si>
  <si>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</si>
  <si>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</si>
  <si>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</si>
  <si>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</si>
  <si>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</si>
  <si>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</si>
  <si>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</si>
  <si>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</si>
  <si>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</si>
  <si>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</si>
  <si>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</si>
  <si>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</si>
  <si>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</si>
  <si>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</si>
  <si>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</si>
  <si>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</si>
  <si>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</si>
  <si>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</si>
  <si>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</si>
  <si>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</si>
  <si>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</si>
  <si>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</si>
  <si>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</si>
  <si>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</si>
  <si>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</si>
  <si>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</si>
  <si>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</si>
  <si>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</si>
  <si>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</si>
  <si>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</si>
  <si>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</si>
  <si>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</si>
  <si>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</si>
  <si>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</si>
  <si>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</si>
  <si>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</si>
  <si>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</si>
  <si>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</si>
  <si>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</si>
  <si>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</si>
  <si>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</si>
  <si>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</si>
  <si>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</si>
  <si>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</si>
  <si>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</si>
  <si>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</si>
  <si>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</si>
  <si>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</si>
  <si>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</si>
  <si>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</si>
  <si>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</si>
  <si>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</si>
  <si>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</si>
  <si>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</si>
  <si>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</si>
  <si>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</si>
  <si>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</si>
  <si>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</si>
  <si>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</si>
  <si>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</si>
  <si>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</si>
  <si>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</si>
  <si>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</si>
  <si>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</si>
  <si>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</si>
  <si>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</si>
  <si>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</si>
  <si>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</si>
  <si>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</si>
  <si>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</si>
  <si>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</si>
  <si>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</si>
  <si>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</si>
  <si>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</si>
  <si>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</si>
  <si>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</si>
  <si>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</si>
  <si>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</si>
  <si>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</si>
  <si>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</si>
  <si>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</si>
  <si>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</si>
  <si>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</si>
  <si>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</si>
  <si>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</si>
  <si>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</si>
  <si>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</si>
  <si>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</si>
  <si>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</si>
  <si>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</si>
  <si>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</si>
  <si>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</si>
  <si>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</si>
  <si>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</si>
  <si>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</si>
  <si>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</si>
  <si>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</si>
  <si>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</si>
  <si>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</si>
  <si>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</si>
  <si>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</si>
  <si>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</si>
  <si>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</si>
  <si>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</si>
  <si>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</si>
  <si>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</si>
  <si>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</si>
  <si>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</si>
  <si>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</si>
  <si>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</si>
  <si>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</si>
  <si>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</si>
  <si>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</si>
  <si>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</si>
  <si>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</si>
  <si>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</si>
  <si>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</si>
  <si>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</si>
  <si>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</si>
  <si>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</si>
  <si>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</si>
  <si>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</si>
  <si>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</si>
  <si>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</si>
  <si>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</si>
  <si>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</si>
  <si>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</si>
  <si>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</si>
  <si>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</si>
  <si>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</si>
  <si>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</si>
  <si>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</si>
  <si>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</si>
  <si>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</si>
  <si>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</si>
  <si>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</si>
  <si>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</si>
  <si>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</si>
  <si>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</si>
  <si>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</si>
  <si>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</si>
  <si>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</si>
  <si>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</si>
  <si>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</si>
  <si>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</si>
  <si>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</si>
  <si>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</si>
  <si>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</si>
  <si>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</si>
  <si>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</si>
  <si>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</si>
  <si>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</si>
  <si>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</si>
  <si>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</si>
  <si>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</si>
  <si>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</si>
  <si>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</si>
  <si>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</si>
  <si>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</si>
  <si>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</si>
  <si>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</si>
  <si>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</si>
  <si>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</si>
  <si>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</si>
  <si>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</si>
  <si>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</si>
  <si>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</si>
  <si>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</si>
  <si>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</si>
  <si>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</si>
  <si>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</si>
  <si>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</si>
  <si>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</si>
  <si>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</si>
  <si>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</si>
  <si>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</si>
  <si>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</si>
  <si>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</si>
  <si>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</si>
  <si>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</si>
  <si>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</si>
  <si>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</si>
  <si>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</si>
  <si>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</si>
  <si>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</si>
  <si>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</si>
  <si>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</si>
  <si>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</si>
  <si>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</si>
  <si>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</si>
  <si>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</si>
  <si>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</si>
  <si>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</si>
  <si>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</si>
  <si>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</si>
  <si>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</si>
  <si>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</si>
  <si>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</si>
  <si>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</si>
  <si>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</si>
  <si>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</si>
  <si>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</si>
  <si>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</si>
  <si>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</si>
  <si>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</si>
  <si>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</si>
  <si>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</si>
  <si>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</si>
  <si>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</si>
  <si>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</si>
  <si>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</si>
  <si>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</si>
  <si>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</si>
  <si>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</si>
  <si>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</si>
  <si>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</si>
  <si>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</si>
  <si>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</si>
  <si>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</si>
  <si>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</si>
  <si>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</si>
  <si>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</si>
  <si>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</si>
  <si>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</si>
  <si>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</si>
  <si>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</si>
  <si>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</si>
  <si>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</si>
  <si>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</si>
  <si>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</si>
  <si>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</si>
  <si>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</si>
  <si>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</si>
  <si>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</si>
  <si>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</si>
  <si>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</si>
  <si>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</si>
  <si>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</si>
  <si>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</si>
  <si>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</si>
  <si>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</si>
  <si>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</si>
  <si>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</si>
  <si>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</si>
  <si>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</si>
  <si>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</si>
  <si>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</si>
  <si>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</si>
  <si>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</si>
  <si>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</si>
  <si>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</si>
  <si>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</si>
  <si>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</si>
  <si>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</si>
  <si>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</si>
  <si>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</si>
  <si>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</si>
  <si>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</si>
  <si>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</si>
  <si>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</si>
  <si>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</si>
  <si>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</si>
  <si>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</si>
  <si>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</si>
  <si>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</si>
  <si>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</si>
  <si>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</si>
  <si>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</si>
  <si>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</si>
  <si>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</si>
  <si>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</si>
  <si>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</si>
  <si>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</si>
  <si>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</si>
  <si>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</si>
  <si>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</si>
  <si>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</si>
  <si>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</si>
  <si>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</si>
  <si>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</si>
  <si>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</si>
  <si>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</si>
  <si>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</si>
  <si>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</si>
  <si>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</si>
  <si>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</si>
  <si>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</si>
  <si>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</si>
  <si>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</si>
  <si>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</si>
  <si>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</si>
  <si>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</si>
  <si>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</si>
  <si>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</si>
  <si>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</si>
  <si>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</si>
  <si>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</si>
  <si>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</si>
  <si>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</si>
  <si>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</si>
  <si>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</si>
  <si>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</si>
  <si>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</si>
  <si>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</si>
  <si>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</si>
  <si>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</si>
  <si>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</si>
  <si>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</si>
  <si>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</si>
  <si>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</si>
  <si>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</si>
  <si>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</si>
  <si>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</si>
  <si>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</si>
  <si>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</si>
  <si>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</si>
  <si>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</si>
  <si>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</si>
  <si>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</si>
  <si>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</si>
  <si>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</si>
  <si>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</si>
  <si>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</si>
  <si>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</si>
  <si>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</si>
  <si>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</si>
  <si>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</si>
  <si>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</si>
  <si>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</si>
  <si>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</si>
  <si>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</si>
  <si>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</si>
  <si>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</si>
  <si>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</si>
  <si>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</si>
  <si>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</si>
  <si>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</si>
  <si>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</si>
  <si>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</si>
  <si>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</si>
  <si>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</si>
  <si>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</si>
  <si>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</si>
  <si>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</si>
  <si>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</si>
  <si>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</si>
  <si>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</si>
  <si>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</si>
  <si>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</si>
  <si>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</si>
  <si>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</si>
  <si>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</si>
  <si>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</si>
  <si>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</si>
  <si>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</si>
  <si>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</si>
  <si>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</si>
  <si>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</si>
  <si>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</si>
  <si>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</si>
  <si>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</si>
  <si>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</si>
  <si>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</si>
  <si>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</si>
  <si>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</si>
  <si>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</si>
  <si>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</si>
  <si>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</si>
  <si>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</si>
  <si>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</si>
  <si>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</si>
  <si>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</si>
  <si>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</si>
  <si>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</si>
  <si>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</si>
  <si>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</si>
  <si>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</si>
  <si>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</si>
  <si>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</si>
  <si>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</si>
  <si>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</si>
  <si>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</si>
  <si>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</si>
  <si>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</si>
  <si>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</si>
  <si>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</si>
  <si>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</si>
  <si>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</si>
  <si>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</si>
  <si>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</si>
  <si>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</si>
  <si>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</si>
  <si>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</si>
  <si>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</si>
  <si>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</si>
  <si>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</si>
  <si>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</si>
  <si>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</si>
  <si>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</si>
  <si>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</si>
  <si>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</si>
  <si>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</si>
  <si>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</si>
  <si>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</si>
  <si>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</si>
  <si>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</si>
  <si>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</si>
  <si>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</si>
  <si>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</si>
  <si>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</si>
  <si>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</si>
  <si>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</si>
  <si>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</si>
  <si>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</si>
  <si>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</si>
  <si>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</si>
  <si>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</si>
  <si>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</si>
  <si>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</si>
  <si>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</si>
  <si>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</si>
  <si>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</si>
  <si>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</si>
  <si>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</si>
  <si>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</si>
  <si>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</si>
  <si>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</si>
  <si>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</si>
  <si>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</si>
  <si>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</si>
  <si>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</si>
  <si>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</si>
  <si>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</si>
  <si>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</si>
  <si>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</si>
  <si>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</si>
  <si>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</si>
  <si>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</si>
  <si>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</si>
  <si>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</si>
  <si>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</si>
  <si>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</si>
  <si>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</si>
  <si>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</si>
  <si>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</si>
  <si>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</si>
  <si>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</si>
  <si>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</si>
  <si>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</si>
  <si>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</si>
  <si>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</si>
  <si>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</si>
  <si>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</si>
  <si>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</si>
  <si>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</si>
  <si>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</si>
  <si>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</si>
  <si>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</si>
  <si>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</si>
  <si>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</si>
  <si>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</si>
  <si>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</si>
  <si>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</si>
  <si>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</si>
  <si>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</si>
  <si>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</si>
  <si>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</si>
  <si>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</si>
  <si>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</si>
  <si>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</si>
  <si>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</si>
  <si>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</si>
  <si>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</si>
  <si>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</si>
  <si>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</si>
  <si>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</si>
  <si>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</si>
  <si>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</si>
  <si>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</si>
  <si>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</si>
  <si>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</si>
  <si>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</si>
  <si>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</si>
  <si>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</si>
  <si>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</si>
  <si>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</si>
  <si>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</si>
  <si>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</si>
  <si>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</si>
  <si>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</si>
  <si>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</si>
  <si>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</si>
  <si>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</si>
  <si>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</si>
  <si>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</si>
  <si>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</si>
  <si>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</si>
  <si>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</si>
  <si>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</si>
  <si>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</si>
  <si>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</si>
  <si>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</si>
  <si>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</si>
  <si>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</si>
  <si>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</si>
  <si>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</si>
  <si>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</si>
  <si>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</si>
  <si>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</si>
  <si>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</si>
  <si>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</si>
  <si>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</si>
  <si>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</si>
  <si>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</si>
  <si>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</si>
  <si>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</si>
  <si>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</si>
  <si>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</si>
  <si>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</si>
  <si>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</si>
  <si>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</si>
  <si>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</si>
  <si>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</si>
  <si>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</si>
  <si>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</si>
  <si>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</si>
  <si>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</si>
  <si>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</si>
  <si>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</si>
  <si>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</si>
  <si>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</si>
  <si>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</si>
  <si>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</si>
  <si>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</si>
  <si>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</si>
  <si>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</si>
  <si>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</si>
  <si>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</si>
  <si>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</si>
  <si>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</si>
  <si>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</si>
  <si>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</si>
  <si>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</si>
  <si>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</si>
  <si>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</si>
  <si>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</si>
  <si>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</si>
  <si>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</si>
  <si>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</si>
  <si>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</si>
  <si>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</si>
  <si>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</si>
  <si>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</si>
  <si>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</si>
  <si>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</si>
  <si>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</si>
  <si>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</si>
  <si>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</si>
  <si>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</si>
  <si>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</si>
  <si>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</si>
  <si>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</si>
  <si>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</si>
  <si>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</si>
  <si>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</si>
  <si>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</si>
  <si>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</si>
  <si>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</si>
  <si>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</si>
  <si>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</si>
  <si>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</si>
  <si>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</si>
  <si>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</si>
  <si>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</si>
  <si>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</si>
  <si>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</si>
  <si>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</si>
  <si>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</si>
  <si>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</si>
  <si>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</si>
  <si>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</si>
  <si>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</si>
  <si>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</si>
  <si>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</si>
  <si>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</si>
  <si>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</si>
  <si>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</si>
  <si>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</si>
  <si>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</si>
  <si>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</si>
  <si>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</si>
  <si>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</si>
  <si>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</si>
  <si>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</si>
  <si>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</si>
  <si>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</si>
  <si>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</si>
  <si>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</si>
  <si>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</si>
  <si>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</si>
  <si>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</si>
  <si>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</si>
  <si>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</si>
  <si>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</si>
  <si>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</si>
  <si>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</si>
  <si>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</si>
  <si>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</si>
  <si>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</si>
  <si>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</si>
  <si>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</si>
  <si>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</si>
  <si>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</si>
  <si>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</si>
  <si>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</si>
  <si>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</si>
  <si>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</si>
  <si>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</si>
  <si>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</si>
  <si>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</si>
  <si>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</si>
  <si>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</si>
  <si>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</si>
  <si>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</si>
  <si>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</si>
  <si>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</si>
  <si>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</si>
  <si>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</si>
  <si>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</si>
  <si>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</si>
  <si>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</si>
  <si>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</si>
  <si>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</si>
  <si>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</si>
  <si>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</si>
  <si>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</si>
  <si>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</si>
  <si>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</si>
  <si>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</si>
  <si>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</si>
  <si>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</si>
  <si>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</si>
  <si>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</si>
  <si>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</si>
  <si>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</si>
  <si>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</si>
  <si>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</si>
  <si>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</si>
  <si>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</si>
  <si>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</si>
  <si>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</si>
  <si>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</si>
  <si>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</si>
  <si>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</si>
  <si>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</si>
  <si>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</si>
  <si>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</si>
  <si>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</si>
  <si>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</si>
  <si>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</si>
  <si>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</si>
  <si>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</si>
  <si>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</si>
  <si>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</si>
  <si>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</si>
  <si>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</si>
  <si>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</si>
  <si>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</si>
  <si>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</si>
  <si>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</si>
  <si>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</si>
  <si>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</si>
  <si>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</si>
  <si>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</si>
  <si>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</si>
  <si>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</si>
  <si>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</si>
  <si>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</si>
  <si>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</si>
  <si>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</si>
  <si>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</si>
  <si>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</si>
  <si>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</si>
  <si>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</si>
  <si>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</si>
  <si>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</si>
  <si>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</si>
  <si>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</si>
  <si>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</si>
  <si>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</si>
  <si>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</si>
  <si>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</si>
  <si>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</si>
  <si>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</si>
  <si>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</si>
  <si>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</si>
  <si>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</si>
  <si>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</si>
  <si>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</si>
  <si>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</si>
  <si>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</si>
  <si>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</si>
  <si>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</si>
  <si>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</si>
  <si>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</si>
  <si>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</si>
  <si>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</si>
  <si>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</si>
  <si>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</si>
  <si>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</si>
  <si>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</si>
  <si>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</si>
  <si>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</si>
  <si>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</si>
  <si>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</si>
  <si>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</si>
  <si>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</si>
  <si>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</si>
  <si>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</si>
  <si>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</si>
  <si>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</si>
  <si>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</si>
  <si>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</si>
  <si>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</si>
  <si>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</si>
  <si>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</si>
  <si>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</si>
  <si>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</si>
  <si>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</si>
  <si>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</si>
  <si>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</si>
  <si>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</si>
  <si>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</si>
  <si>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</si>
  <si>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</si>
  <si>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</si>
  <si>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</si>
  <si>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</si>
  <si>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</si>
  <si>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</si>
  <si>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</si>
  <si>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</si>
  <si>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</si>
  <si>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</si>
  <si>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</si>
  <si>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</si>
  <si>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</si>
  <si>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</si>
  <si>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</si>
  <si>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</si>
  <si>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</si>
  <si>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</si>
  <si>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</si>
  <si>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</si>
  <si>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</si>
  <si>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</si>
  <si>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</si>
  <si>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</si>
  <si>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</si>
  <si>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</si>
  <si>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</si>
  <si>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</si>
  <si>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</si>
  <si>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</si>
  <si>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</si>
  <si>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</si>
  <si>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</si>
  <si>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</si>
  <si>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</si>
  <si>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</si>
  <si>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</si>
  <si>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</si>
  <si>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</si>
  <si>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</si>
  <si>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</si>
  <si>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</si>
  <si>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</si>
  <si>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</si>
  <si>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</si>
  <si>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</si>
  <si>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</si>
  <si>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</si>
  <si>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</si>
  <si>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</si>
  <si>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</si>
  <si>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</si>
  <si>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</si>
  <si>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</si>
  <si>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</si>
  <si>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</si>
  <si>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</si>
  <si>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</si>
  <si>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</si>
  <si>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</si>
  <si>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</si>
  <si>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</si>
  <si>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</si>
  <si>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</si>
  <si>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</si>
  <si>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</si>
  <si>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</si>
  <si>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</si>
  <si>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</si>
  <si>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</si>
  <si>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</si>
  <si>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</si>
  <si>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</si>
  <si>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</si>
  <si>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</si>
  <si>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</si>
  <si>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</si>
  <si>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</si>
  <si>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</si>
  <si>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</si>
  <si>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</si>
  <si>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</si>
  <si>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</si>
  <si>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</si>
  <si>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</si>
  <si>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</si>
  <si>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</si>
  <si>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</si>
  <si>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</si>
  <si>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</si>
  <si>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</si>
  <si>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</si>
  <si>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</si>
  <si>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</si>
  <si>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</si>
  <si>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</si>
  <si>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</si>
  <si>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</si>
  <si>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</si>
  <si>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</si>
  <si>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</si>
  <si>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</si>
  <si>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</si>
  <si>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</si>
  <si>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</si>
  <si>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</si>
  <si>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</si>
  <si>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</si>
  <si>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</si>
  <si>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</si>
  <si>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</si>
  <si>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</si>
  <si>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</si>
  <si>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</si>
  <si>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</si>
  <si>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</si>
  <si>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</si>
  <si>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</si>
  <si>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</si>
  <si>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</si>
  <si>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</si>
  <si>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</si>
  <si>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</si>
  <si>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</si>
  <si>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</si>
  <si>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</si>
  <si>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</si>
  <si>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</si>
  <si>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</si>
  <si>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</si>
  <si>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</si>
  <si>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</si>
  <si>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</si>
  <si>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</si>
  <si>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</si>
  <si>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</si>
  <si>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</si>
  <si>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</si>
  <si>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</si>
  <si>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</si>
  <si>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</si>
  <si>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</si>
  <si>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</si>
  <si>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</si>
  <si>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</si>
  <si>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</si>
  <si>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</si>
  <si>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</si>
  <si>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</si>
  <si>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</si>
  <si>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</si>
  <si>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</si>
  <si>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</si>
  <si>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</si>
  <si>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</si>
  <si>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</si>
  <si>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</si>
  <si>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</si>
  <si>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</si>
  <si>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</si>
  <si>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</si>
  <si>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</si>
  <si>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</si>
  <si>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</si>
  <si>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</si>
  <si>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</si>
  <si>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</si>
  <si>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</si>
  <si>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</si>
  <si>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</si>
  <si>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</si>
  <si>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</si>
  <si>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</si>
  <si>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</si>
  <si>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</si>
  <si>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</si>
  <si>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</si>
  <si>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</si>
  <si>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</si>
  <si>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</si>
  <si>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</si>
  <si>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</si>
  <si>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</si>
  <si>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</si>
  <si>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</si>
  <si>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</si>
  <si>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</si>
  <si>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</si>
  <si>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</si>
  <si>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</si>
  <si>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</si>
  <si>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</si>
  <si>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</si>
  <si>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</si>
  <si>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</si>
  <si>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</si>
  <si>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</si>
  <si>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</si>
  <si>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</si>
  <si>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</si>
  <si>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</si>
  <si>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</si>
  <si>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</si>
  <si>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</si>
  <si>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</si>
  <si>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</si>
  <si>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</si>
  <si>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</si>
  <si>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</si>
  <si>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</si>
  <si>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</si>
  <si>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</si>
  <si>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</si>
  <si>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</si>
  <si>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</si>
  <si>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</si>
  <si>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</si>
  <si>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</si>
  <si>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</si>
  <si>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</si>
  <si>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</si>
  <si>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</si>
  <si>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</si>
  <si>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</si>
  <si>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</si>
  <si>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</si>
  <si>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</si>
  <si>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</si>
  <si>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</si>
  <si>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</si>
  <si>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</si>
  <si>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</si>
  <si>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</si>
  <si>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</si>
  <si>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</si>
  <si>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</si>
  <si>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</si>
  <si>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</si>
  <si>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</si>
  <si>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</si>
  <si>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</si>
  <si>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</si>
  <si>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</si>
  <si>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</si>
  <si>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</si>
  <si>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</si>
  <si>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</si>
  <si>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</si>
  <si>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</si>
  <si>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</si>
  <si>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</si>
  <si>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</si>
  <si>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</si>
  <si>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</si>
  <si>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</si>
  <si>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</si>
  <si>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</si>
  <si>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</si>
  <si>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</si>
  <si>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</si>
  <si>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</si>
  <si>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</si>
  <si>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</si>
  <si>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</si>
  <si>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</si>
  <si>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</si>
  <si>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</si>
  <si>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</si>
  <si>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</si>
  <si>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</si>
  <si>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</si>
  <si>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</si>
  <si>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</si>
  <si>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</si>
  <si>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</si>
  <si>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</si>
  <si>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</si>
  <si>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</si>
  <si>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</si>
  <si>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</si>
  <si>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</si>
  <si>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</si>
  <si>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</si>
  <si>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</si>
  <si>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</si>
  <si>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</si>
  <si>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</si>
  <si>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</si>
  <si>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</si>
  <si>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</si>
  <si>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</si>
  <si>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</si>
  <si>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</si>
  <si>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</si>
  <si>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</si>
  <si>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</si>
  <si>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</si>
  <si>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</si>
  <si>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</si>
  <si>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</si>
  <si>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</si>
  <si>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</si>
  <si>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</si>
  <si>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</si>
  <si>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</si>
  <si>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</si>
  <si>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</si>
  <si>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</si>
  <si>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</si>
  <si>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</si>
  <si>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</si>
  <si>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</si>
  <si>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</si>
  <si>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</si>
  <si>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</si>
  <si>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</si>
  <si>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</si>
  <si>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</si>
  <si>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</si>
  <si>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</si>
  <si>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</si>
  <si>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</si>
  <si>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</si>
  <si>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</si>
  <si>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</si>
  <si>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</si>
  <si>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</si>
  <si>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</si>
  <si>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</si>
  <si>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</si>
  <si>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</si>
  <si>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</si>
  <si>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</si>
  <si>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</si>
  <si>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</si>
  <si>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</si>
  <si>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</si>
  <si>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</si>
  <si>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</si>
  <si>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</si>
  <si>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</si>
  <si>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</si>
  <si>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</si>
  <si>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</si>
  <si>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</si>
  <si>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</si>
  <si>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</si>
  <si>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</si>
  <si>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</si>
  <si>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</si>
  <si>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</si>
  <si>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</si>
  <si>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</si>
  <si>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</si>
  <si>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</si>
  <si>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</si>
  <si>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</si>
  <si>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</si>
  <si>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</si>
  <si>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</si>
  <si>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</si>
  <si>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</si>
  <si>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</si>
  <si>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</si>
  <si>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</si>
  <si>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</si>
  <si>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</si>
  <si>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</si>
  <si>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</si>
  <si>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</si>
  <si>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</si>
  <si>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</si>
  <si>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</si>
  <si>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</si>
  <si>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</si>
  <si>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</si>
  <si>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</si>
  <si>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</si>
  <si>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</si>
  <si>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</si>
  <si>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</si>
  <si>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</si>
  <si>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</si>
  <si>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</si>
  <si>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</si>
  <si>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</si>
  <si>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</si>
  <si>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</si>
  <si>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</si>
  <si>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</si>
  <si>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</si>
  <si>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</si>
  <si>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</si>
  <si>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</si>
  <si>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</si>
  <si>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</si>
  <si>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</si>
  <si>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</si>
  <si>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</si>
  <si>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</si>
  <si>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</si>
  <si>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</si>
  <si>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</si>
  <si>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</si>
  <si>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</si>
  <si>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</si>
  <si>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</si>
  <si>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</si>
  <si>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</si>
  <si>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</si>
  <si>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</si>
  <si>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</si>
  <si>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</si>
  <si>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</si>
  <si>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</si>
  <si>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</si>
  <si>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</si>
  <si>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</si>
  <si>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</si>
  <si>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</si>
  <si>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</si>
  <si>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</si>
  <si>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</si>
  <si>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</si>
  <si>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</si>
  <si>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</si>
  <si>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</si>
  <si>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</si>
  <si>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</si>
  <si>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</si>
  <si>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</si>
  <si>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</si>
  <si>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</si>
  <si>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</si>
  <si>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</si>
  <si>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</si>
  <si>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</si>
  <si>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</si>
  <si>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</si>
  <si>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</si>
  <si>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</si>
  <si>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</si>
  <si>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</si>
  <si>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</si>
  <si>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</si>
  <si>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</si>
  <si>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</si>
  <si>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</si>
  <si>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</si>
  <si>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</si>
  <si>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</si>
  <si>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</si>
  <si>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</si>
  <si>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</si>
  <si>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</si>
  <si>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</si>
  <si>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</si>
  <si>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</si>
  <si>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</si>
  <si>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</si>
  <si>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</si>
  <si>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</si>
  <si>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</si>
  <si>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</si>
  <si>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</si>
  <si>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</si>
  <si>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</si>
  <si>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</si>
  <si>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</si>
  <si>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</si>
  <si>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</si>
  <si>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</si>
  <si>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</si>
  <si>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</si>
  <si>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</si>
  <si>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</si>
  <si>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</si>
  <si>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</si>
  <si>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</si>
  <si>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</si>
  <si>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</si>
  <si>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</si>
  <si>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</si>
  <si>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</si>
  <si>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</si>
  <si>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</si>
  <si>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</si>
  <si>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</si>
  <si>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</si>
  <si>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</si>
  <si>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</si>
  <si>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</si>
  <si>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</si>
  <si>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</si>
  <si>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</si>
  <si>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</si>
  <si>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</si>
  <si>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</si>
  <si>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</si>
  <si>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</si>
  <si>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</si>
  <si>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</si>
  <si>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</si>
  <si>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</si>
  <si>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</si>
  <si>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</si>
  <si>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</si>
  <si>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</si>
  <si>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</si>
  <si>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</si>
  <si>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</si>
  <si>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</si>
  <si>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</si>
  <si>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</si>
  <si>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</si>
  <si>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</si>
  <si>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</si>
  <si>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</si>
  <si>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</si>
  <si>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</si>
  <si>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</si>
  <si>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</si>
  <si>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</si>
  <si>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</si>
  <si>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</si>
  <si>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</si>
  <si>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</si>
  <si>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</si>
  <si>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</si>
  <si>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</si>
  <si>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</si>
  <si>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</si>
  <si>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</si>
  <si>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</si>
  <si>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</si>
  <si>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</si>
  <si>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</si>
  <si>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</si>
  <si>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</si>
  <si>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</si>
  <si>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</si>
  <si>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</si>
  <si>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</si>
  <si>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</si>
  <si>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</si>
  <si>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</si>
  <si>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</si>
  <si>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</si>
  <si>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</si>
  <si>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</si>
  <si>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</si>
  <si>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</si>
  <si>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</si>
  <si>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</si>
  <si>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</si>
  <si>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</si>
  <si>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</si>
  <si>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</si>
  <si>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</si>
  <si>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</si>
  <si>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</si>
  <si>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</si>
  <si>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</si>
  <si>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</si>
  <si>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</si>
  <si>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</si>
  <si>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</si>
  <si>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</si>
  <si>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</si>
  <si>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</si>
  <si>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</si>
  <si>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</si>
  <si>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</si>
  <si>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</si>
  <si>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</si>
  <si>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</si>
  <si>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</si>
  <si>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</si>
  <si>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</si>
  <si>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</si>
  <si>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</si>
  <si>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</si>
  <si>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</si>
  <si>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</si>
  <si>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</si>
  <si>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</si>
  <si>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</si>
  <si>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</si>
  <si>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</si>
  <si>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</si>
  <si>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</si>
  <si>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</si>
  <si>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</si>
  <si>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</si>
  <si>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</si>
  <si>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</si>
  <si>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</si>
  <si>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</si>
  <si>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</si>
  <si>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</si>
  <si>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</si>
  <si>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</si>
  <si>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</si>
  <si>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</si>
  <si>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</si>
  <si>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</si>
  <si>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</si>
  <si>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</si>
  <si>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</si>
  <si>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</si>
  <si>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</si>
  <si>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</si>
  <si>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</si>
  <si>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</si>
  <si>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</si>
  <si>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</si>
  <si>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</si>
  <si>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</si>
  <si>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</si>
  <si>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</si>
  <si>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</si>
  <si>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</si>
  <si>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</si>
  <si>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</si>
  <si>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</si>
  <si>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</si>
  <si>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</si>
  <si>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</si>
  <si>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</si>
  <si>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</si>
  <si>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</si>
  <si>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</si>
  <si>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</si>
  <si>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</si>
  <si>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</si>
  <si>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</si>
  <si>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</si>
  <si>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</si>
  <si>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</si>
  <si>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</si>
  <si>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</si>
  <si>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</si>
  <si>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</si>
  <si>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</si>
  <si>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</si>
  <si>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</si>
  <si>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</si>
  <si>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</si>
  <si>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</si>
  <si>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</si>
  <si>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</si>
  <si>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</si>
  <si>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</si>
  <si>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</si>
  <si>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</si>
  <si>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</si>
  <si>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</si>
  <si>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</si>
  <si>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</si>
  <si>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</si>
  <si>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</si>
  <si>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</si>
  <si>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</si>
  <si>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</si>
  <si>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</si>
  <si>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</si>
  <si>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</si>
  <si>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</si>
  <si>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</si>
  <si>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</si>
  <si>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</si>
  <si>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</si>
  <si>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</si>
  <si>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</si>
  <si>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</si>
  <si>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</si>
  <si>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</si>
  <si>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</si>
  <si>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</si>
  <si>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</si>
  <si>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</si>
  <si>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</si>
  <si>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</si>
  <si>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</si>
  <si>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</si>
  <si>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</si>
  <si>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</si>
  <si>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</si>
  <si>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</si>
  <si>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</si>
  <si>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</si>
  <si>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</si>
  <si>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</si>
  <si>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</si>
  <si>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</si>
  <si>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</si>
  <si>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</si>
  <si>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</si>
  <si>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</si>
  <si>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</si>
  <si>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</si>
  <si>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</si>
  <si>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</si>
  <si>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</si>
  <si>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</si>
  <si>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</si>
  <si>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</si>
  <si>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</si>
  <si>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</si>
  <si>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</si>
  <si>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</si>
  <si>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</si>
  <si>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</si>
  <si>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</si>
  <si>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</si>
  <si>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</si>
  <si>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</si>
  <si>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</si>
  <si>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</si>
  <si>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</si>
  <si>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</si>
  <si>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</si>
  <si>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</si>
  <si>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</si>
  <si>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</si>
  <si>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</si>
  <si>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</si>
  <si>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</si>
  <si>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</si>
  <si>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</si>
  <si>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</si>
  <si>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</si>
  <si>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</si>
  <si>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</si>
  <si>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</si>
  <si>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</si>
  <si>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</si>
  <si>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</si>
  <si>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</si>
  <si>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</si>
  <si>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</si>
  <si>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</si>
  <si>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</si>
  <si>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</si>
  <si>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</si>
  <si>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</si>
  <si>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</si>
  <si>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</si>
  <si>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</si>
  <si>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</si>
  <si>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</si>
  <si>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</si>
  <si>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</si>
  <si>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</si>
  <si>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</si>
  <si>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</si>
  <si>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</si>
  <si>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</si>
  <si>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</si>
  <si>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</si>
  <si>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</si>
  <si>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</si>
  <si>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</si>
  <si>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</si>
  <si>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</si>
  <si>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</si>
  <si>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</si>
  <si>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</si>
  <si>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</si>
  <si>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</si>
  <si>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</si>
  <si>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</si>
  <si>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</si>
  <si>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</si>
  <si>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</si>
  <si>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</si>
  <si>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</si>
  <si>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</si>
  <si>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</si>
  <si>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</si>
  <si>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</si>
  <si>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</si>
  <si>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</si>
  <si>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</si>
  <si>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</si>
  <si>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</si>
  <si>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</si>
  <si>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</si>
  <si>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</si>
  <si>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</si>
  <si>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</si>
  <si>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</si>
  <si>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</si>
  <si>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</si>
  <si>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</si>
  <si>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</si>
  <si>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</si>
  <si>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</si>
  <si>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</si>
  <si>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</si>
  <si>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</si>
  <si>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</si>
  <si>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</si>
  <si>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</si>
  <si>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</si>
  <si>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</si>
  <si>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</si>
  <si>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</si>
  <si>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</si>
  <si>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</si>
  <si>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</si>
  <si>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</si>
  <si>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</si>
  <si>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</si>
  <si>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</si>
  <si>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</si>
  <si>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</si>
  <si>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</si>
  <si>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</si>
  <si>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</si>
  <si>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</si>
  <si>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</si>
  <si>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</si>
  <si>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</si>
  <si>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</si>
  <si>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</si>
  <si>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</si>
  <si>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</si>
  <si>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</si>
  <si>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</si>
  <si>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</si>
  <si>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</si>
  <si>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</si>
  <si>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</si>
  <si>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</si>
  <si>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</si>
  <si>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</si>
  <si>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</si>
  <si>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</si>
  <si>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</si>
  <si>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</si>
  <si>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</si>
  <si>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</si>
  <si>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</si>
  <si>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</si>
  <si>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</si>
  <si>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</si>
  <si>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</si>
  <si>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</si>
  <si>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</si>
  <si>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</si>
  <si>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</si>
  <si>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</si>
  <si>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</si>
  <si>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</si>
  <si>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</si>
  <si>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</si>
  <si>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</si>
  <si>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</si>
  <si>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</si>
  <si>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</si>
  <si>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</si>
  <si>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</si>
  <si>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</si>
  <si>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</si>
  <si>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</si>
  <si>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</si>
  <si>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</si>
  <si>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</si>
  <si>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</si>
  <si>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</si>
  <si>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</si>
  <si>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</si>
  <si>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</si>
  <si>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</si>
  <si>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</si>
  <si>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</si>
  <si>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</si>
  <si>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</si>
  <si>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</si>
  <si>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</si>
  <si>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</si>
  <si>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</si>
  <si>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</si>
  <si>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</si>
  <si>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</si>
  <si>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</si>
  <si>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</si>
  <si>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</si>
  <si>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</si>
  <si>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</si>
  <si>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</si>
  <si>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</si>
  <si>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</si>
  <si>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</si>
  <si>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</si>
  <si>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</si>
  <si>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</si>
  <si>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</si>
  <si>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</si>
  <si>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</si>
  <si>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</si>
  <si>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</si>
  <si>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</si>
  <si>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</si>
  <si>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</si>
  <si>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</si>
  <si>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</si>
  <si>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</si>
  <si>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</si>
  <si>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</si>
  <si>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</si>
  <si>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</si>
  <si>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</si>
  <si>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</si>
  <si>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</si>
  <si>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</si>
  <si>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</si>
  <si>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</si>
  <si>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</si>
  <si>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</si>
  <si>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</si>
  <si>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</si>
  <si>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</si>
  <si>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</si>
  <si>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</si>
  <si>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</si>
  <si>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</si>
  <si>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</si>
  <si>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</si>
  <si>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</si>
  <si>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</si>
  <si>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</si>
  <si>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</si>
  <si>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</si>
  <si>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</si>
  <si>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</si>
  <si>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</si>
  <si>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</si>
  <si>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</si>
  <si>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</si>
  <si>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</si>
  <si>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</si>
  <si>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</si>
  <si>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</si>
  <si>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</si>
  <si>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</si>
  <si>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</si>
  <si>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</si>
  <si>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</si>
  <si>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</si>
  <si>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</si>
  <si>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</si>
  <si>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</si>
  <si>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</si>
  <si>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</si>
  <si>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</si>
  <si>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</si>
  <si>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</si>
  <si>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</si>
  <si>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</si>
  <si>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</si>
  <si>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</si>
  <si>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</si>
  <si>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</si>
  <si>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</si>
  <si>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</si>
  <si>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</si>
  <si>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</si>
  <si>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</si>
  <si>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</si>
  <si>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</si>
  <si>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</si>
  <si>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</si>
  <si>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</si>
  <si>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</si>
  <si>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</si>
  <si>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</si>
  <si>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</si>
  <si>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</si>
  <si>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</si>
  <si>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</si>
  <si>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</si>
  <si>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</si>
  <si>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</si>
  <si>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</si>
  <si>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</si>
  <si>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</si>
  <si>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</si>
  <si>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</si>
  <si>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</si>
  <si>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</si>
  <si>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</si>
  <si>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</si>
  <si>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</si>
  <si>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</si>
  <si>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</si>
  <si>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</si>
  <si>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</si>
  <si>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</si>
  <si>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</si>
  <si>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</si>
  <si>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</si>
  <si>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</si>
  <si>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</si>
  <si>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</si>
  <si>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</si>
  <si>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</si>
  <si>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</si>
  <si>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</si>
  <si>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</si>
  <si>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</si>
  <si>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</si>
  <si>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</si>
  <si>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</si>
  <si>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</si>
  <si>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</si>
  <si>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</si>
  <si>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</si>
  <si>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</si>
  <si>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</si>
  <si>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</si>
  <si>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</si>
  <si>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</si>
  <si>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</si>
  <si>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</si>
  <si>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</si>
  <si>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</si>
  <si>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</si>
  <si>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</si>
  <si>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</si>
  <si>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</si>
  <si>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</si>
  <si>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</si>
  <si>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</si>
  <si>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</si>
  <si>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</si>
  <si>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</si>
  <si>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</si>
  <si>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</si>
  <si>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</si>
  <si>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</si>
  <si>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</si>
  <si>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</si>
  <si>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</si>
  <si>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</si>
  <si>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</si>
  <si>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</si>
  <si>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</si>
  <si>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</si>
  <si>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</si>
  <si>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</si>
  <si>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</si>
  <si>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</si>
  <si>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</si>
  <si>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</si>
  <si>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</si>
  <si>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</si>
  <si>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</si>
  <si>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</si>
  <si>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</si>
  <si>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</si>
  <si>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</si>
  <si>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</si>
  <si>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</si>
  <si>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</si>
  <si>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</si>
  <si>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</si>
  <si>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</si>
  <si>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</si>
  <si>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</si>
  <si>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</si>
  <si>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</si>
  <si>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</si>
  <si>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</si>
  <si>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</si>
  <si>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</si>
  <si>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</si>
  <si>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</si>
  <si>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</si>
  <si>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</si>
  <si>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</si>
  <si>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</si>
  <si>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</si>
  <si>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</si>
  <si>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</si>
  <si>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</si>
  <si>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</si>
  <si>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</si>
  <si>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</si>
  <si>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</si>
  <si>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</si>
  <si>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</si>
  <si>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</si>
  <si>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</si>
  <si>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</si>
  <si>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</si>
  <si>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</si>
  <si>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</si>
  <si>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</si>
  <si>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</si>
  <si>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</si>
  <si>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</si>
  <si>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</si>
  <si>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</si>
  <si>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</si>
  <si>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</si>
  <si>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</si>
  <si>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</si>
  <si>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</si>
  <si>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</si>
  <si>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</si>
  <si>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</si>
  <si>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</si>
  <si>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</si>
  <si>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</si>
  <si>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</si>
  <si>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</si>
  <si>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</si>
  <si>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</si>
  <si>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</si>
  <si>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</si>
  <si>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</si>
  <si>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</si>
  <si>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</si>
  <si>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</si>
  <si>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</si>
  <si>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</si>
  <si>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</si>
  <si>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</si>
  <si>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</si>
  <si>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</si>
  <si>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</si>
  <si>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</si>
  <si>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</si>
  <si>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</si>
  <si>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</si>
  <si>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</si>
  <si>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</si>
  <si>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</si>
  <si>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</si>
  <si>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</si>
  <si>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</si>
  <si>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</si>
  <si>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</si>
  <si>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</si>
  <si>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</si>
  <si>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</si>
  <si>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</si>
  <si>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</si>
  <si>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</si>
  <si>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</si>
  <si>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</si>
  <si>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</si>
  <si>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</si>
  <si>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</si>
  <si>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</si>
  <si>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</si>
  <si>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</si>
  <si>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</si>
  <si>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</si>
  <si>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</si>
  <si>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</si>
  <si>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</si>
  <si>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</si>
  <si>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</si>
  <si>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</si>
  <si>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</si>
  <si>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</si>
  <si>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</si>
  <si>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</si>
  <si>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</si>
  <si>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</si>
  <si>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</si>
  <si>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</si>
  <si>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</si>
  <si>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</si>
  <si>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</si>
  <si>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</si>
  <si>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</si>
  <si>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</si>
  <si>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</si>
  <si>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</si>
  <si>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</si>
  <si>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</si>
  <si>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</si>
  <si>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</si>
  <si>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</si>
  <si>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</si>
  <si>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</si>
  <si>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</si>
  <si>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</si>
  <si>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</si>
  <si>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</si>
  <si>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</si>
  <si>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</si>
  <si>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</si>
  <si>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</si>
  <si>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</si>
  <si>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</si>
  <si>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</si>
  <si>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</si>
  <si>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</si>
  <si>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</si>
  <si>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</si>
  <si>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</si>
  <si>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</si>
  <si>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</si>
  <si>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</si>
  <si>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</si>
  <si>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</si>
  <si>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</si>
  <si>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</si>
  <si>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</si>
  <si>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</si>
  <si>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</si>
  <si>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</si>
  <si>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</si>
  <si>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</si>
  <si>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</si>
  <si>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</si>
  <si>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</si>
  <si>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</si>
  <si>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</si>
  <si>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</si>
  <si>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</si>
  <si>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</si>
  <si>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</si>
  <si>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</si>
  <si>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</si>
  <si>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</si>
  <si>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</si>
  <si>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</si>
  <si>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</si>
  <si>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</si>
  <si>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</si>
  <si>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</si>
  <si>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</si>
  <si>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</si>
  <si>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</si>
  <si>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</si>
  <si>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</si>
  <si>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</si>
  <si>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</si>
  <si>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</si>
  <si>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</si>
  <si>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</si>
  <si>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</si>
  <si>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</si>
  <si>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</si>
  <si>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</si>
  <si>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</si>
  <si>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</si>
  <si>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</si>
  <si>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</si>
  <si>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</si>
  <si>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</si>
  <si>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</si>
  <si>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</si>
  <si>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</si>
  <si>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</si>
  <si>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</si>
  <si>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</si>
  <si>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</si>
  <si>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</si>
  <si>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</si>
  <si>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</si>
  <si>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</si>
  <si>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</si>
  <si>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</si>
  <si>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</si>
  <si>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</si>
  <si>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</si>
  <si>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</si>
  <si>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</si>
  <si>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</si>
  <si>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</si>
  <si>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</si>
  <si>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</si>
  <si>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</si>
  <si>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</si>
  <si>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</si>
  <si>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</si>
  <si>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</si>
  <si>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</si>
  <si>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</si>
  <si>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</si>
  <si>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</si>
  <si>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</si>
  <si>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</si>
  <si>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</si>
  <si>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</si>
  <si>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</si>
  <si>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</si>
  <si>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</si>
  <si>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</si>
  <si>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</si>
  <si>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</si>
  <si>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</si>
  <si>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</si>
  <si>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</si>
  <si>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</si>
  <si>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</si>
  <si>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</si>
  <si>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</si>
  <si>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</si>
  <si>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</si>
  <si>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</si>
  <si>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</si>
  <si>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</si>
  <si>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</si>
  <si>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</si>
  <si>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</si>
  <si>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</si>
  <si>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</si>
  <si>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</si>
  <si>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</si>
  <si>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</si>
  <si>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</si>
  <si>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</si>
  <si>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</si>
  <si>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</si>
  <si>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</si>
  <si>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</si>
  <si>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</si>
  <si>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</si>
  <si>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</si>
  <si>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</si>
  <si>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</si>
  <si>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</si>
  <si>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</si>
  <si>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</si>
  <si>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</si>
  <si>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</si>
  <si>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</si>
  <si>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</si>
  <si>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</si>
  <si>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</si>
  <si>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</si>
  <si>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</si>
  <si>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</si>
  <si>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</si>
  <si>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</si>
  <si>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</si>
  <si>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</si>
  <si>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</si>
  <si>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</si>
  <si>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</si>
  <si>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</si>
  <si>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</si>
  <si>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</si>
  <si>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</si>
  <si>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</si>
  <si>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</si>
  <si>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</si>
  <si>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</si>
  <si>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</si>
  <si>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</si>
  <si>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</si>
  <si>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</si>
  <si>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</si>
  <si>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</si>
  <si>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</si>
  <si>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</si>
  <si>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</si>
  <si>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</si>
  <si>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</si>
  <si>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</si>
  <si>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</si>
  <si>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</si>
  <si>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</si>
  <si>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</si>
  <si>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</si>
  <si>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</si>
  <si>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</si>
  <si>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</si>
  <si>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</si>
  <si>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</si>
  <si>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</si>
  <si>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</si>
  <si>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</si>
  <si>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</si>
  <si>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</si>
  <si>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</si>
  <si>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</si>
  <si>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</si>
  <si>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</si>
  <si>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</si>
  <si>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</si>
  <si>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</si>
  <si>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</si>
  <si>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</si>
  <si>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</si>
  <si>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</si>
  <si>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</si>
  <si>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</si>
  <si>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</si>
  <si>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</si>
  <si>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</si>
  <si>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</si>
  <si>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</si>
  <si>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</si>
  <si>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</si>
  <si>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</si>
  <si>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</si>
  <si>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</si>
  <si>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</si>
  <si>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</si>
  <si>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</si>
  <si>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</si>
  <si>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</si>
  <si>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</si>
  <si>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</si>
  <si>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</si>
  <si>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</si>
  <si>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</si>
  <si>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</si>
  <si>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</si>
  <si>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</si>
  <si>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</si>
  <si>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</si>
  <si>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</si>
  <si>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</si>
  <si>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</si>
  <si>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</si>
  <si>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</si>
  <si>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</si>
  <si>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</si>
  <si>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</si>
  <si>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</si>
  <si>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</si>
  <si>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</si>
  <si>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</si>
  <si>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</si>
  <si>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</si>
  <si>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</si>
  <si>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</si>
  <si>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</si>
  <si>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</si>
  <si>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</si>
  <si>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</si>
  <si>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</si>
  <si>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</si>
  <si>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</si>
  <si>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</si>
  <si>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</si>
  <si>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</si>
  <si>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</si>
  <si>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</si>
  <si>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</si>
  <si>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</si>
  <si>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</si>
  <si>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</si>
  <si>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</si>
  <si>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</si>
  <si>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</si>
  <si>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</si>
  <si>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</si>
  <si>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</si>
  <si>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</si>
  <si>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</si>
  <si>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</si>
  <si>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</si>
  <si>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</si>
  <si>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</si>
  <si>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</si>
  <si>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</si>
  <si>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</si>
  <si>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</si>
  <si>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</si>
  <si>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</si>
  <si>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</si>
  <si>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</si>
  <si>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</si>
  <si>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</si>
  <si>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</si>
  <si>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</si>
  <si>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</si>
  <si>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</si>
  <si>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</si>
  <si>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</si>
  <si>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</si>
  <si>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</si>
  <si>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</si>
  <si>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</si>
  <si>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</si>
  <si>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</si>
  <si>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</si>
  <si>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</si>
  <si>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</si>
  <si>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</si>
  <si>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</si>
  <si>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</si>
  <si>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</si>
  <si>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</si>
  <si>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</si>
  <si>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</si>
  <si>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</si>
  <si>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</si>
  <si>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</si>
  <si>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</si>
  <si>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</si>
  <si>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</si>
  <si>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</si>
  <si>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</si>
  <si>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</si>
  <si>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</si>
  <si>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</si>
  <si>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</si>
  <si>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</si>
  <si>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</si>
  <si>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</si>
  <si>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</si>
  <si>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</si>
  <si>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</si>
  <si>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</si>
  <si>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</si>
  <si>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</si>
  <si>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</si>
  <si>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</si>
  <si>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</si>
  <si>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</si>
  <si>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</si>
  <si>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</si>
  <si>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</si>
  <si>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</si>
  <si>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</si>
  <si>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</si>
  <si>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</si>
  <si>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</si>
  <si>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</si>
  <si>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</si>
  <si>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</si>
  <si>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</si>
  <si>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</si>
  <si>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</si>
  <si>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</si>
  <si>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</si>
  <si>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</si>
  <si>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</si>
  <si>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</si>
  <si>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</si>
  <si>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</si>
  <si>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</si>
  <si>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</si>
  <si>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</si>
  <si>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</si>
  <si>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</si>
  <si>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</si>
  <si>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</si>
  <si>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</si>
  <si>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</si>
  <si>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</si>
  <si>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</si>
  <si>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</si>
  <si>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</si>
  <si>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</si>
  <si>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</si>
  <si>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</si>
  <si>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</si>
  <si>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</si>
  <si>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</si>
  <si>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</si>
  <si>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</si>
  <si>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</si>
  <si>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</si>
  <si>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</si>
  <si>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</si>
  <si>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</si>
  <si>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</si>
  <si>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</si>
  <si>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</si>
  <si>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</si>
  <si>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</si>
  <si>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</si>
  <si>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</si>
  <si>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</si>
  <si>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</si>
  <si>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</si>
  <si>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</si>
  <si>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</si>
  <si>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</si>
  <si>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</si>
  <si>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</si>
  <si>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</si>
  <si>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</si>
  <si>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</si>
  <si>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</si>
  <si>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</si>
  <si>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</si>
  <si>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</si>
  <si>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</si>
  <si>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</si>
  <si>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</si>
  <si>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</si>
  <si>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</si>
  <si>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</si>
  <si>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</si>
  <si>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</si>
  <si>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</si>
  <si>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</si>
  <si>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</si>
  <si>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</si>
  <si>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</si>
  <si>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</si>
  <si>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</si>
  <si>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</si>
  <si>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</si>
  <si>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</si>
  <si>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</si>
  <si>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</si>
  <si>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</si>
  <si>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</si>
  <si>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</si>
  <si>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</si>
  <si>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</si>
  <si>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</si>
  <si>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</si>
  <si>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</si>
  <si>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</si>
  <si>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</si>
  <si>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</si>
  <si>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</si>
  <si>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</si>
  <si>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</si>
  <si>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</si>
  <si>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</si>
  <si>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</si>
  <si>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</si>
  <si>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</si>
  <si>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</si>
  <si>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</si>
  <si>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</si>
  <si>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</si>
  <si>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</si>
  <si>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</si>
  <si>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</si>
  <si>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</si>
  <si>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</si>
  <si>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</si>
  <si>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</si>
  <si>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</si>
  <si>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</si>
  <si>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</si>
  <si>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</si>
  <si>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</si>
  <si>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</si>
  <si>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</si>
  <si>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</si>
  <si>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</si>
  <si>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</si>
  <si>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</si>
  <si>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</si>
  <si>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</si>
  <si>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</si>
  <si>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</si>
  <si>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</si>
  <si>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</si>
  <si>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</si>
  <si>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</si>
  <si>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</si>
  <si>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</si>
  <si>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</si>
  <si>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</si>
  <si>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</si>
  <si>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</si>
  <si>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</si>
  <si>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</si>
  <si>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</si>
  <si>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</si>
  <si>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</si>
  <si>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</si>
  <si>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</si>
  <si>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</si>
  <si>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</si>
  <si>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</si>
  <si>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</si>
  <si>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</si>
  <si>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</si>
  <si>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</si>
  <si>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</si>
  <si>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</si>
  <si>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</si>
  <si>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</si>
  <si>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</si>
  <si>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</si>
  <si>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</si>
  <si>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</si>
  <si>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</si>
  <si>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</si>
  <si>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</si>
  <si>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</si>
  <si>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</si>
  <si>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</si>
  <si>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</si>
  <si>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</si>
  <si>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</si>
  <si>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</si>
  <si>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</si>
  <si>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</si>
  <si>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</si>
  <si>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</si>
  <si>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</si>
  <si>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</si>
  <si>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</si>
  <si>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</si>
  <si>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</si>
  <si>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</si>
  <si>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</si>
  <si>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</si>
  <si>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</si>
  <si>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</si>
  <si>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</si>
  <si>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</si>
  <si>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</si>
  <si>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</si>
  <si>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</si>
  <si>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</si>
  <si>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</si>
  <si>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</si>
  <si>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</si>
  <si>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</si>
  <si>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</si>
  <si>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</si>
  <si>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</si>
  <si>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</si>
  <si>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</si>
  <si>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</si>
  <si>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</si>
  <si>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</si>
  <si>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</si>
  <si>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</si>
  <si>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</si>
  <si>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</si>
  <si>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</si>
  <si>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</si>
  <si>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</si>
  <si>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</si>
  <si>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</si>
  <si>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</si>
  <si>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</si>
  <si>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</si>
  <si>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</si>
  <si>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</si>
  <si>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</si>
  <si>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</si>
  <si>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</si>
  <si>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</si>
  <si>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</si>
  <si>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</si>
  <si>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</si>
  <si>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</si>
  <si>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</si>
  <si>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</si>
  <si>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</si>
  <si>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</si>
  <si>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</si>
  <si>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</si>
  <si>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</si>
  <si>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</si>
  <si>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</si>
  <si>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</si>
  <si>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</si>
  <si>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</si>
  <si>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</si>
  <si>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</si>
  <si>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</si>
  <si>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</si>
  <si>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</si>
  <si>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</si>
  <si>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</si>
  <si>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</si>
  <si>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</si>
  <si>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</si>
  <si>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</si>
  <si>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</si>
  <si>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</si>
  <si>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</si>
  <si>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</si>
  <si>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</si>
  <si>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</si>
  <si>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</si>
  <si>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</si>
  <si>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</si>
  <si>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</si>
  <si>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</si>
  <si>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</si>
  <si>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</si>
  <si>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</si>
  <si>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</si>
  <si>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</si>
  <si>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</si>
  <si>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</si>
  <si>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</si>
  <si>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</si>
  <si>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</si>
  <si>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</si>
  <si>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</si>
  <si>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</si>
  <si>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</si>
  <si>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</si>
  <si>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</si>
  <si>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</si>
  <si>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</si>
  <si>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</si>
  <si>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</si>
  <si>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</si>
  <si>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</si>
  <si>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</si>
  <si>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</si>
  <si>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</si>
  <si>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</si>
  <si>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</si>
  <si>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</si>
  <si>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</si>
  <si>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</si>
  <si>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</si>
  <si>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</si>
  <si>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</si>
  <si>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</si>
  <si>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</si>
  <si>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</si>
  <si>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</si>
  <si>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</si>
  <si>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</si>
  <si>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</si>
  <si>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</si>
  <si>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</si>
  <si>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</si>
  <si>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</si>
  <si>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</si>
  <si>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</si>
  <si>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</si>
  <si>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</si>
  <si>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</si>
  <si>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</si>
  <si>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</si>
  <si>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</si>
  <si>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</si>
  <si>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</si>
  <si>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</si>
  <si>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</si>
  <si>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</si>
  <si>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</si>
  <si>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</si>
  <si>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</si>
  <si>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</si>
  <si>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</si>
  <si>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</si>
  <si>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</si>
  <si>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</si>
  <si>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</si>
  <si>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</si>
  <si>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</si>
  <si>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</si>
  <si>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</si>
  <si>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</si>
  <si>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</si>
  <si>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</si>
  <si>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</si>
  <si>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</si>
  <si>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</si>
  <si>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</si>
  <si>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</si>
  <si>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</si>
  <si>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</si>
  <si>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</si>
  <si>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</si>
  <si>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</si>
  <si>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</si>
  <si>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</si>
  <si>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</si>
  <si>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</si>
  <si>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</si>
  <si>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</si>
  <si>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</si>
  <si>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</si>
  <si>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</si>
  <si>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</si>
  <si>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</si>
  <si>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</si>
  <si>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</si>
  <si>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</si>
  <si>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</si>
  <si>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</si>
  <si>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</si>
  <si>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</si>
  <si>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</si>
  <si>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</si>
  <si>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</si>
  <si>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</si>
  <si>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</si>
  <si>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</si>
  <si>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</si>
  <si>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</si>
  <si>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</si>
  <si>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</si>
  <si>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</si>
  <si>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</si>
  <si>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</si>
  <si>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</si>
  <si>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</si>
  <si>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</si>
  <si>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</si>
  <si>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</si>
  <si>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</si>
  <si>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</si>
  <si>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</si>
  <si>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</si>
  <si>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</si>
  <si>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</si>
  <si>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</si>
  <si>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</si>
  <si>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</si>
  <si>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</si>
  <si>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</si>
  <si>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</si>
  <si>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</si>
  <si>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</si>
  <si>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</si>
  <si>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</si>
  <si>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</si>
  <si>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</si>
  <si>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</si>
  <si>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</si>
  <si>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</si>
  <si>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</si>
  <si>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</si>
  <si>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</si>
  <si>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</si>
  <si>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</si>
  <si>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</si>
  <si>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</si>
  <si>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</si>
  <si>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</si>
  <si>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</si>
  <si>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</si>
  <si>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</si>
  <si>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</si>
  <si>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</si>
  <si>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</si>
  <si>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</si>
  <si>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</si>
  <si>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</si>
  <si>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</si>
  <si>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</si>
  <si>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</si>
  <si>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</si>
  <si>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</si>
  <si>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</si>
  <si>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</si>
  <si>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</si>
  <si>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</si>
  <si>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</si>
  <si>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</si>
  <si>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</si>
  <si>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</si>
  <si>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</si>
  <si>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</si>
  <si>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</si>
  <si>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</si>
  <si>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</si>
  <si>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</si>
  <si>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</si>
  <si>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</si>
  <si>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</si>
  <si>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</si>
  <si>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</si>
  <si>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</si>
  <si>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</si>
  <si>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</si>
  <si>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</si>
  <si>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</si>
  <si>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</si>
  <si>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</si>
  <si>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</si>
  <si>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</si>
  <si>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</si>
  <si>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</si>
  <si>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</si>
  <si>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</si>
  <si>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</si>
  <si>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</si>
  <si>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</si>
  <si>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</si>
  <si>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</si>
  <si>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</si>
  <si>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</si>
  <si>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</si>
  <si>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</si>
  <si>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</si>
  <si>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</si>
  <si>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</si>
  <si>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</si>
  <si>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</si>
  <si>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</si>
  <si>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</si>
  <si>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</si>
  <si>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</si>
  <si>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</si>
  <si>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</si>
  <si>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</si>
  <si>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</si>
  <si>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</si>
  <si>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</si>
  <si>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</si>
  <si>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</si>
  <si>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</si>
  <si>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</si>
  <si>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</si>
  <si>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</si>
  <si>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</si>
  <si>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</si>
  <si>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</si>
  <si>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</si>
  <si>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</si>
  <si>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</si>
  <si>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</si>
  <si>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</si>
  <si>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</si>
  <si>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</si>
  <si>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</si>
  <si>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</si>
  <si>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</si>
  <si>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</si>
  <si>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</si>
  <si>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</si>
  <si>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</si>
  <si>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</si>
  <si>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</si>
  <si>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</si>
  <si>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</si>
  <si>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</si>
  <si>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</si>
  <si>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</si>
  <si>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</si>
  <si>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</si>
  <si>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</si>
  <si>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</si>
  <si>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</si>
  <si>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</si>
  <si>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</si>
  <si>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</si>
  <si>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</si>
  <si>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</si>
  <si>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</si>
  <si>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</si>
  <si>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</si>
  <si>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</si>
  <si>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</si>
  <si>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</si>
  <si>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</si>
  <si>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</si>
  <si>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</si>
  <si>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</si>
  <si>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</si>
  <si>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</si>
  <si>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</si>
  <si>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</si>
  <si>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</si>
  <si>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</si>
  <si>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</si>
  <si>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</si>
  <si>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</si>
  <si>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</si>
  <si>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</si>
  <si>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</si>
  <si>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</si>
  <si>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</si>
  <si>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</si>
  <si>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</si>
  <si>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</si>
  <si>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</si>
  <si>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</si>
  <si>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</si>
  <si>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</si>
  <si>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</si>
  <si>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</si>
  <si>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</si>
  <si>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</si>
  <si>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</si>
  <si>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</si>
  <si>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</si>
  <si>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</si>
  <si>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</si>
  <si>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</si>
  <si>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</si>
  <si>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</si>
  <si>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</si>
  <si>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</si>
  <si>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</si>
  <si>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</si>
  <si>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</si>
  <si>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</si>
  <si>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</si>
  <si>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</si>
  <si>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</si>
  <si>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</si>
  <si>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</si>
  <si>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</si>
  <si>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</si>
  <si>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</si>
  <si>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</si>
  <si>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</si>
  <si>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</si>
  <si>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</si>
  <si>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</si>
  <si>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</si>
  <si>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</si>
  <si>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</si>
  <si>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</si>
  <si>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</si>
  <si>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</si>
  <si>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</si>
  <si>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</si>
  <si>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</si>
  <si>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</si>
  <si>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</si>
  <si>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</si>
  <si>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</si>
  <si>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</si>
  <si>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</si>
  <si>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</si>
  <si>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</si>
  <si>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</si>
  <si>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</si>
  <si>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</si>
  <si>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</si>
  <si>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</si>
  <si>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</si>
  <si>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</si>
  <si>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</si>
  <si>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</si>
  <si>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</si>
  <si>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</si>
  <si>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</si>
  <si>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</si>
  <si>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</si>
  <si>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</si>
  <si>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</si>
  <si>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</si>
  <si>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</si>
  <si>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</si>
  <si>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</si>
  <si>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</si>
  <si>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</si>
  <si>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</si>
  <si>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</si>
  <si>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</si>
  <si>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</si>
  <si>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</si>
  <si>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</si>
  <si>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</si>
  <si>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</si>
  <si>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</si>
  <si>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</si>
  <si>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</si>
  <si>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</si>
  <si>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</si>
  <si>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</si>
  <si>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</si>
  <si>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</si>
  <si>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</si>
  <si>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</si>
  <si>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</si>
  <si>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</si>
  <si>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</si>
  <si>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</si>
  <si>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</si>
  <si>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</si>
  <si>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</si>
  <si>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</si>
  <si>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</si>
  <si>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</si>
  <si>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</si>
  <si>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</si>
  <si>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</si>
  <si>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</si>
  <si>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</si>
  <si>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</si>
  <si>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</si>
  <si>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</si>
  <si>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</si>
  <si>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</si>
  <si>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</si>
  <si>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</si>
  <si>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</si>
  <si>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</si>
  <si>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</si>
  <si>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</si>
  <si>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</si>
  <si>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</si>
  <si>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</si>
  <si>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</si>
  <si>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</si>
  <si>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</si>
  <si>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</si>
  <si>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</si>
  <si>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</si>
  <si>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</si>
  <si>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</si>
  <si>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</si>
  <si>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</si>
  <si>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</si>
  <si>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</si>
  <si>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</si>
  <si>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</si>
  <si>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</si>
  <si>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</si>
  <si>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</si>
  <si>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</si>
  <si>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</si>
  <si>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</si>
  <si>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</si>
  <si>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</si>
  <si>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</si>
  <si>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</si>
  <si>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</si>
  <si>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</si>
  <si>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</si>
  <si>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</si>
  <si>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</si>
  <si>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</si>
  <si>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</si>
  <si>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</si>
  <si>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</si>
  <si>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</si>
  <si>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</si>
  <si>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</si>
  <si>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</si>
  <si>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</si>
  <si>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</si>
  <si>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</si>
  <si>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</si>
  <si>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</si>
  <si>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</si>
  <si>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</si>
  <si>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</si>
  <si>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</si>
  <si>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</si>
  <si>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</si>
  <si>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</si>
  <si>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</si>
  <si>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</si>
  <si>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</si>
  <si>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</si>
  <si>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</si>
  <si>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</si>
  <si>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</si>
  <si>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</si>
  <si>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</si>
  <si>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</si>
  <si>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</si>
  <si>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</si>
  <si>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</si>
  <si>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</si>
  <si>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</si>
  <si>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</si>
  <si>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</si>
  <si>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</si>
  <si>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</si>
  <si>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</si>
  <si>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</si>
  <si>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</si>
  <si>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</si>
  <si>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</si>
  <si>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</si>
  <si>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</si>
  <si>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</si>
  <si>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</si>
  <si>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</si>
  <si>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</si>
  <si>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</si>
  <si>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</si>
  <si>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</si>
  <si>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</si>
  <si>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</si>
  <si>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</si>
  <si>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</si>
  <si>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</si>
  <si>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</si>
  <si>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</si>
  <si>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</si>
  <si>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</si>
  <si>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</si>
  <si>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</si>
  <si>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</si>
  <si>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</si>
  <si>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</si>
  <si>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</si>
  <si>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</si>
  <si>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</si>
  <si>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</si>
  <si>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</si>
  <si>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</si>
  <si>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</si>
  <si>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</si>
  <si>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</si>
  <si>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</si>
  <si>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</si>
  <si>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</si>
  <si>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</si>
  <si>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</si>
  <si>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</si>
  <si>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</si>
  <si>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</si>
  <si>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</si>
  <si>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</si>
  <si>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</si>
  <si>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</si>
  <si>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</si>
  <si>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</si>
  <si>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</si>
  <si>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</si>
  <si>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</si>
  <si>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</si>
  <si>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</si>
  <si>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</si>
  <si>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</si>
  <si>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</si>
  <si>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</si>
  <si>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</si>
  <si>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</si>
  <si>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</si>
  <si>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</si>
  <si>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</si>
  <si>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</si>
  <si>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</si>
  <si>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</si>
  <si>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</si>
  <si>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</si>
  <si>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</si>
  <si>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</si>
  <si>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</si>
  <si>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</si>
  <si>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</si>
  <si>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</si>
  <si>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</si>
  <si>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</si>
  <si>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</si>
  <si>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</si>
  <si>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</si>
  <si>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</si>
  <si>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</si>
  <si>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</si>
  <si>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</si>
  <si>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</si>
  <si>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</si>
  <si>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</si>
  <si>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</si>
  <si>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</si>
  <si>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</si>
  <si>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</si>
  <si>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</si>
  <si>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</si>
  <si>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</si>
  <si>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</si>
  <si>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</si>
  <si>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</si>
  <si>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</si>
  <si>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</si>
  <si>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</si>
  <si>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</si>
  <si>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</si>
  <si>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</si>
  <si>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</si>
  <si>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</si>
  <si>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</si>
  <si>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</si>
  <si>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</si>
  <si>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</si>
  <si>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</si>
  <si>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</si>
  <si>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</si>
  <si>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</si>
  <si>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</si>
  <si>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</si>
  <si>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</si>
  <si>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</si>
  <si>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</si>
  <si>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</si>
  <si>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</si>
  <si>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</si>
  <si>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</si>
  <si>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</si>
  <si>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</si>
  <si>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</si>
  <si>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</si>
  <si>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</si>
  <si>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</si>
  <si>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</si>
  <si>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</si>
  <si>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</si>
  <si>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</si>
  <si>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</si>
  <si>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</si>
  <si>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</si>
  <si>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</si>
  <si>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</si>
  <si>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</si>
  <si>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</si>
  <si>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</si>
  <si>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</si>
  <si>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</si>
  <si>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</si>
  <si>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</si>
  <si>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</si>
  <si>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</si>
  <si>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</si>
  <si>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</si>
  <si>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</si>
  <si>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</si>
  <si>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</si>
  <si>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</si>
  <si>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</si>
  <si>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</si>
  <si>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</si>
  <si>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</si>
  <si>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</si>
  <si>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</si>
  <si>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</si>
  <si>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</si>
  <si>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</si>
  <si>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</si>
  <si>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</si>
  <si>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</si>
  <si>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</si>
  <si>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</si>
  <si>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</si>
  <si>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</si>
  <si>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</si>
  <si>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</si>
  <si>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</si>
  <si>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</si>
  <si>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</si>
  <si>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</si>
  <si>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</si>
  <si>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</si>
  <si>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</si>
  <si>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</si>
  <si>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</si>
  <si>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</si>
  <si>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</si>
  <si>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</si>
  <si>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</si>
  <si>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</si>
  <si>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</si>
  <si>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</si>
  <si>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</si>
  <si>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</si>
  <si>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</si>
  <si>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</si>
  <si>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</si>
  <si>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</si>
  <si>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</si>
  <si>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</si>
  <si>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</si>
  <si>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</si>
  <si>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</si>
  <si>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</si>
  <si>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</si>
  <si>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</si>
  <si>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</si>
  <si>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</si>
  <si>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</si>
  <si>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</si>
  <si>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</si>
  <si>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</si>
  <si>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</si>
  <si>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</si>
  <si>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</si>
  <si>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</si>
  <si>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</si>
  <si>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</si>
  <si>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</si>
  <si>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</si>
  <si>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</si>
  <si>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</si>
  <si>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</si>
  <si>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</si>
  <si>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</si>
  <si>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</si>
  <si>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</si>
  <si>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</si>
  <si>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</si>
  <si>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</si>
  <si>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</si>
  <si>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</si>
  <si>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</si>
  <si>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</si>
  <si>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</si>
  <si>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</si>
  <si>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</si>
  <si>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</si>
  <si>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</si>
  <si>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</si>
  <si>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</si>
  <si>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</si>
  <si>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</si>
  <si>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</si>
  <si>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</si>
  <si>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</si>
  <si>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</si>
  <si>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</si>
  <si>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</si>
  <si>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</si>
  <si>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</si>
  <si>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</si>
  <si>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</si>
  <si>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</si>
  <si>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</si>
  <si>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</si>
  <si>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</si>
  <si>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</si>
  <si>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</si>
  <si>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</si>
  <si>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</si>
  <si>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</si>
  <si>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</si>
  <si>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</si>
  <si>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</si>
  <si>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</si>
  <si>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</si>
  <si>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</si>
  <si>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</si>
  <si>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</si>
  <si>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</si>
  <si>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</si>
  <si>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</si>
  <si>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</si>
  <si>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</si>
  <si>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</si>
  <si>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</si>
  <si>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</si>
  <si>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</si>
  <si>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</si>
  <si>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</si>
  <si>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</si>
  <si>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</si>
  <si>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</si>
  <si>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</si>
  <si>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</si>
  <si>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</si>
  <si>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</si>
  <si>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</si>
  <si>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</si>
  <si>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</si>
  <si>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</si>
  <si>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</si>
  <si>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</si>
  <si>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</si>
  <si>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</si>
  <si>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</si>
  <si>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</si>
  <si>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</si>
  <si>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</si>
  <si>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</si>
  <si>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</si>
  <si>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</si>
  <si>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</si>
  <si>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</si>
  <si>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</si>
  <si>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</si>
  <si>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</si>
  <si>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</si>
  <si>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</si>
  <si>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</si>
  <si>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</si>
  <si>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</si>
  <si>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</si>
  <si>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</si>
  <si>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</si>
  <si>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</si>
  <si>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</si>
  <si>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</si>
  <si>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</si>
  <si>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</si>
  <si>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</si>
  <si>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</si>
  <si>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</si>
  <si>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</si>
  <si>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</si>
  <si>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</si>
  <si>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</si>
  <si>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</si>
  <si>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</si>
  <si>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</si>
  <si>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</si>
  <si>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</si>
  <si>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</si>
  <si>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</si>
  <si>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</si>
  <si>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</si>
  <si>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</si>
  <si>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</si>
  <si>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</si>
  <si>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</si>
  <si>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</si>
  <si>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</si>
  <si>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</si>
  <si>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</si>
  <si>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</si>
  <si>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</si>
  <si>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</si>
  <si>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</si>
  <si>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</si>
  <si>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</si>
  <si>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</si>
  <si>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</si>
  <si>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</si>
  <si>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</si>
  <si>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</si>
  <si>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</si>
  <si>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</si>
  <si>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</si>
  <si>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</si>
  <si>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</si>
  <si>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</si>
  <si>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</si>
  <si>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</si>
  <si>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</si>
  <si>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</si>
  <si>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</si>
  <si>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</si>
  <si>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</si>
  <si>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</si>
  <si>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</si>
  <si>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</si>
  <si>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</si>
  <si>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</si>
  <si>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</si>
  <si>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</si>
  <si>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</si>
  <si>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</si>
  <si>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</si>
  <si>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</si>
  <si>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</si>
  <si>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</si>
  <si>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</si>
  <si>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</si>
  <si>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</si>
  <si>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</si>
  <si>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</si>
  <si>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</si>
  <si>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</si>
  <si>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</si>
  <si>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</si>
  <si>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</si>
  <si>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</si>
  <si>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</si>
  <si>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</si>
  <si>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</si>
  <si>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</si>
  <si>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</si>
  <si>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</si>
  <si>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</si>
  <si>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</si>
  <si>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</si>
  <si>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</si>
  <si>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</si>
  <si>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</si>
  <si>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</si>
  <si>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</si>
  <si>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</si>
  <si>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</si>
  <si>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</si>
  <si>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</si>
  <si>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</si>
  <si>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</si>
  <si>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</si>
  <si>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</si>
  <si>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</si>
  <si>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</si>
  <si>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</si>
  <si>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</si>
  <si>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</si>
  <si>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</si>
  <si>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</si>
  <si>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</si>
  <si>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</si>
  <si>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</si>
  <si>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</si>
  <si>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</si>
  <si>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</si>
  <si>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</si>
  <si>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</si>
  <si>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</si>
  <si>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</si>
  <si>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</si>
  <si>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</si>
  <si>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</si>
  <si>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</si>
  <si>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</si>
  <si>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</si>
  <si>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</si>
  <si>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</si>
  <si>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</si>
  <si>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</si>
  <si>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</si>
  <si>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</si>
  <si>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</si>
  <si>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</si>
  <si>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</si>
  <si>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</si>
  <si>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</si>
  <si>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</si>
  <si>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</si>
  <si>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</si>
  <si>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</si>
  <si>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</si>
  <si>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</si>
  <si>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</si>
  <si>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</si>
  <si>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</si>
  <si>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</si>
  <si>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</si>
  <si>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</si>
  <si>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</si>
  <si>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</si>
  <si>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</si>
  <si>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</si>
  <si>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</si>
  <si>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</si>
  <si>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</si>
  <si>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</si>
  <si>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</si>
  <si>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</si>
  <si>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</si>
  <si>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</si>
  <si>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</si>
  <si>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</si>
  <si>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</si>
  <si>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</si>
  <si>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</si>
  <si>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</si>
  <si>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</si>
  <si>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</si>
  <si>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</si>
  <si>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</si>
  <si>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</si>
  <si>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</si>
  <si>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</si>
  <si>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</si>
  <si>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</si>
  <si>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</si>
  <si>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</si>
  <si>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15041RESIN337382023</t>
  </si>
  <si>
    <t>23BL000F</t>
  </si>
  <si>
    <t>23BL000C</t>
  </si>
  <si>
    <t>06143006101060</t>
  </si>
  <si>
    <t>LOTICOMER, S.A. DE C.V.</t>
  </si>
  <si>
    <t>000533809</t>
  </si>
  <si>
    <t>FAUSTINO LOPEZ BONILLA</t>
  </si>
  <si>
    <t>01/05/2023</t>
  </si>
  <si>
    <t>17/05/2023</t>
  </si>
  <si>
    <t>06140409901016</t>
  </si>
  <si>
    <t>DORSA, S.A. DE C.V.</t>
  </si>
  <si>
    <t>22/05/2023</t>
  </si>
  <si>
    <t>03151510541013</t>
  </si>
  <si>
    <t>RIGOBERTO ANGEL PEREZ RAMIREZ</t>
  </si>
  <si>
    <t>27/05/2023</t>
  </si>
  <si>
    <t>06/06/2023</t>
  </si>
  <si>
    <t>08/06/2023</t>
  </si>
  <si>
    <t>24/06/2023</t>
  </si>
  <si>
    <t>22/06/2023</t>
  </si>
  <si>
    <t>28/06/2023</t>
  </si>
  <si>
    <t>30/06/2023</t>
  </si>
  <si>
    <t>03/07/2023</t>
  </si>
  <si>
    <t>19/07/2023</t>
  </si>
  <si>
    <t>20/07/2023</t>
  </si>
  <si>
    <t>24/07/2023</t>
  </si>
  <si>
    <t>25/07/2023</t>
  </si>
  <si>
    <t>31/07/2023</t>
  </si>
  <si>
    <t>05/07/2023</t>
  </si>
  <si>
    <t>15/07/2023</t>
  </si>
  <si>
    <t>033464364</t>
  </si>
  <si>
    <t>JUAN CARLOS GRANADOS</t>
  </si>
  <si>
    <t>06141209971083</t>
  </si>
  <si>
    <t>PROTECCION EMPRESARIAL SA DE CV</t>
  </si>
  <si>
    <t>03/08/2023</t>
  </si>
  <si>
    <t>08/08/2023</t>
  </si>
  <si>
    <t>17/08/2023</t>
  </si>
  <si>
    <t>24/08/2023</t>
  </si>
  <si>
    <t>25/08/2023</t>
  </si>
  <si>
    <t>10/08/2023</t>
  </si>
  <si>
    <t>12/08/2023</t>
  </si>
  <si>
    <t>3802BDC784D0117734596094559900332</t>
  </si>
  <si>
    <t>04</t>
  </si>
  <si>
    <t>14/08/2023</t>
  </si>
  <si>
    <t>3802E8A993685514263107150077</t>
  </si>
  <si>
    <t>380331295F76113772030418675999774</t>
  </si>
  <si>
    <t>21/08/2023</t>
  </si>
  <si>
    <t>3803761BBF4F11125871788227094146</t>
  </si>
  <si>
    <t>08/09/2023</t>
  </si>
  <si>
    <t>11/09/2023</t>
  </si>
  <si>
    <t>19/09/2023</t>
  </si>
  <si>
    <t>23/09/2023</t>
  </si>
  <si>
    <t>25/09/2023</t>
  </si>
  <si>
    <t>28/09/2023</t>
  </si>
  <si>
    <t>30/09/2023</t>
  </si>
  <si>
    <t>14/09/2023</t>
  </si>
  <si>
    <t>18/09/2023</t>
  </si>
  <si>
    <t>29/09/2023</t>
  </si>
  <si>
    <t>3804368A7BF18628858424218463019</t>
  </si>
  <si>
    <t>30/08/2023</t>
  </si>
  <si>
    <t>38051AC097713661218217689296330</t>
  </si>
  <si>
    <t>7C80F4A7E2FA42B2A91A31BFECCD</t>
  </si>
  <si>
    <t>3808C90F285B13393153073973340403</t>
  </si>
  <si>
    <t>E133AF2AB4A208F22B18ED9B7DE6</t>
  </si>
  <si>
    <t>17/10/2023</t>
  </si>
  <si>
    <t>04/10/2023</t>
  </si>
  <si>
    <t>20/10/2023</t>
  </si>
  <si>
    <t>05/10/2023</t>
  </si>
  <si>
    <t>07/10/2023</t>
  </si>
  <si>
    <t>18/10/2023</t>
  </si>
  <si>
    <t>24/10/2023</t>
  </si>
  <si>
    <t>25/10/2023</t>
  </si>
  <si>
    <t>27/10/2023</t>
  </si>
  <si>
    <t>30/10/2023</t>
  </si>
  <si>
    <t>380841423E6114745901230485651774</t>
  </si>
  <si>
    <t>21/10/2023</t>
  </si>
  <si>
    <t>380680FEFBC117818843982966361607</t>
  </si>
  <si>
    <t>29/10/2023</t>
  </si>
  <si>
    <t>3206D57C3F5412422045377489480750</t>
  </si>
  <si>
    <t>03/10/2023</t>
  </si>
  <si>
    <t>844D641D7F1C4D5BB93227A4F6F33BDE</t>
  </si>
  <si>
    <t>09/10/2023</t>
  </si>
  <si>
    <t>13/10/2023</t>
  </si>
  <si>
    <t>A2DD83216B3C44CA92B4E03CF06D459A</t>
  </si>
  <si>
    <t>17/11/2023</t>
  </si>
  <si>
    <t>25/11/2023</t>
  </si>
  <si>
    <t>06140404221017</t>
  </si>
  <si>
    <t>OO GROUP SA DE CV</t>
  </si>
  <si>
    <t>01/11/2023</t>
  </si>
  <si>
    <t>06/11/2023</t>
  </si>
  <si>
    <t>08/11/2023</t>
  </si>
  <si>
    <t>09/11/2023</t>
  </si>
  <si>
    <t>10/11/2023</t>
  </si>
  <si>
    <t>13/11/2023</t>
  </si>
  <si>
    <t>14/11/2023</t>
  </si>
  <si>
    <t>15/11/2023</t>
  </si>
  <si>
    <t>20/11/2023</t>
  </si>
  <si>
    <t>27/11/2023</t>
  </si>
  <si>
    <t>28/11/2023</t>
  </si>
  <si>
    <t>29/11/2023</t>
  </si>
  <si>
    <t>30/11/2023</t>
  </si>
  <si>
    <t>380891A6982812034002025054477845</t>
  </si>
  <si>
    <t>3209485B4FD164405264733102261059</t>
  </si>
  <si>
    <t>03/11/2023</t>
  </si>
  <si>
    <t>3809AB427D9310790044375706982101</t>
  </si>
  <si>
    <t>380A08FCB02A16028806822786431639</t>
  </si>
  <si>
    <t>01/12/2023</t>
  </si>
  <si>
    <t>04/12/2023</t>
  </si>
  <si>
    <t>05/12/2023</t>
  </si>
  <si>
    <t>08/12/2023</t>
  </si>
  <si>
    <t>11/12/2023</t>
  </si>
  <si>
    <t>16/12/2023</t>
  </si>
  <si>
    <t>26/12/2023</t>
  </si>
  <si>
    <t>05030412821038</t>
  </si>
  <si>
    <t>JOSE GUILLERMO CRZ PAREDES</t>
  </si>
  <si>
    <t>27/12/2023</t>
  </si>
  <si>
    <t>380C51D3470B63989976485092990900</t>
  </si>
  <si>
    <t>12/12/2023</t>
  </si>
  <si>
    <t>615DA3CFE8694C49BD24696EC4323866</t>
  </si>
  <si>
    <t>380CC9BCCADB75565643816534431452</t>
  </si>
  <si>
    <t>18/12/2023</t>
  </si>
  <si>
    <t>380BC462D9D716267579137024454751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</si>
</sst>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11" fillId="7" borderId="6" xfId="0" applyFont="1" applyFill="1" applyBorder="1" applyAlignment="1">
      <alignment horizontal="center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4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9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57" totalsRowShown="0">
  <autoFilter ref="A2:T57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21" totalsRowShown="0">
  <autoFilter ref="A2:S21" xr:uid="{00000000-0009-0000-0100-000002000000}">
    <filterColumn colId="0">
      <filters>
        <filter val="Diciem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0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9" totalsRowShown="0">
  <autoFilter ref="A2:V69" xr:uid="{00000000-0009-0000-0100-000003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9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8" headerRowBorderDxfId="87" tableBorderDxfId="86">
  <autoFilter ref="A1:J2" xr:uid="{00000000-0009-0000-0100-000007000000}"/>
  <tableColumns count="10">
    <tableColumn id="1" xr3:uid="{00000000-0010-0000-0300-000001000000}" name="Mes" totalsRowLabel="Total" dataDxfId="85"/>
    <tableColumn id="10" xr3:uid="{00000000-0010-0000-0300-00000A000000}" name="NCR" dataDxfId="84"/>
    <tableColumn id="2" xr3:uid="{00000000-0010-0000-0300-000002000000}" name="NIT Agente" dataDxfId="83"/>
    <tableColumn id="3" xr3:uid="{00000000-0010-0000-0300-000003000000}" name="Fecha de emisión" dataDxfId="82" totalsRowDxfId="81"/>
    <tableColumn id="4" xr3:uid="{00000000-0010-0000-0300-000004000000}" name="Tipo de documento" totalsRowFunction="sum" dataDxfId="80" totalsRowDxfId="79"/>
    <tableColumn id="5" xr3:uid="{00000000-0010-0000-0300-000005000000}" name="Serie" totalsRowFunction="sum" dataDxfId="78" totalsRowDxfId="77"/>
    <tableColumn id="6" xr3:uid="{00000000-0010-0000-0300-000006000000}" name="Número de documento" dataDxfId="76" totalsRowDxfId="75"/>
    <tableColumn id="7" xr3:uid="{00000000-0010-0000-0300-000007000000}" name="Monto sujeto" totalsRowFunction="sum" dataDxfId="74" totalsRowDxfId="73" dataCellStyle="Moneda"/>
    <tableColumn id="13" xr3:uid="{00000000-0010-0000-0300-00000D000000}" name="Monto Retención 1%" totalsRowFunction="sum" dataDxfId="72" totalsRowDxfId="71" dataCellStyle="Moneda"/>
    <tableColumn id="8" xr3:uid="{00000000-0010-0000-0300-000008000000}" name="ANEXO" totalsRowFunction="sum" dataDxfId="70" totalsRowDxfId="6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8" headerRowBorderDxfId="67" tableBorderDxfId="6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5"/>
    <tableColumn id="10" xr3:uid="{00000000-0010-0000-0400-00000A000000}" name="NCR" dataDxfId="64"/>
    <tableColumn id="2" xr3:uid="{00000000-0010-0000-0400-000002000000}" name="NIT Agente" dataDxfId="6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2">
      <calculatedColumnFormula>VLOOKUP(Tabla69[[#This Row],[Columna5]],'[2]LIBRO '!$A$1:$B$1007,2,FALSE)</calculatedColumnFormula>
    </tableColumn>
    <tableColumn id="17" xr3:uid="{00000000-0010-0000-0400-000011000000}" name="Columna5" dataDxfId="61">
      <calculatedColumnFormula>VLOOKUP(Tabla69[[#This Row],[NIT Agente]],Tabla4[#All],2,FALSE)</calculatedColumnFormula>
    </tableColumn>
    <tableColumn id="12" xr3:uid="{00000000-0010-0000-0400-00000C000000}" name="Columna2" dataDxfId="60" totalsRowDxfId="59">
      <calculatedColumnFormula>VLOOKUP(Tabla69[[#This Row],[Columna1]],'[2]LIBRO '!$A$1:$B$902,2,FALSE)</calculatedColumnFormula>
    </tableColumn>
    <tableColumn id="11" xr3:uid="{00000000-0010-0000-0400-00000B000000}" name="Columna1" dataDxfId="58">
      <calculatedColumnFormula>VLOOKUP(Tabla69[[#This Row],[NIT Agente]],Tabla4[#All],2,FALSE)</calculatedColumnFormula>
    </tableColumn>
    <tableColumn id="3" xr3:uid="{00000000-0010-0000-0400-000003000000}" name="Fecha de emisión" dataDxfId="57"/>
    <tableColumn id="4" xr3:uid="{00000000-0010-0000-0400-000004000000}" name="Tipo de documento" totalsRowFunction="sum" dataDxfId="56" totalsRowDxfId="55"/>
    <tableColumn id="5" xr3:uid="{00000000-0010-0000-0400-000005000000}" name="Serie" totalsRowFunction="sum" dataDxfId="54" totalsRowDxfId="53"/>
    <tableColumn id="6" xr3:uid="{00000000-0010-0000-0400-000006000000}" name="Número de documento" totalsRowFunction="sum" dataDxfId="52" totalsRowDxfId="51"/>
    <tableColumn id="7" xr3:uid="{00000000-0010-0000-0400-000007000000}" name="Monto sujeto" totalsRowFunction="sum" dataDxfId="50" totalsRowDxfId="49" dataCellStyle="Moneda"/>
    <tableColumn id="13" xr3:uid="{00000000-0010-0000-0400-00000D000000}" name="Columna3" dataDxfId="48" totalsRowDxfId="47" dataCellStyle="Moneda"/>
    <tableColumn id="8" xr3:uid="{00000000-0010-0000-0400-000008000000}" name="Monto Retención 1%" totalsRowFunction="sum" dataDxfId="46" totalsRowDxfId="45" dataCellStyle="Moneda"/>
    <tableColumn id="9" xr3:uid="{00000000-0010-0000-0400-000009000000}" name="Número de anexo" dataDxfId="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33" totalsRowShown="0">
  <autoFilter ref="A1:B4433" xr:uid="{00000000-0009-0000-0100-000004000000}"/>
  <tableColumns count="2">
    <tableColumn id="1" xr3:uid="{00000000-0010-0000-0500-000001000000}" name="NIT" dataDxfId="43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42" dataDxfId="41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0" dataCellStyle="Moneda"/>
    <tableColumn id="8" xr3:uid="{00000000-0010-0000-0600-000008000000}" name="MONTO DEVENGADO POR BONIFICACIONES Y GRATIFICACIONES " totalsRowFunction="sum" dataDxfId="39" totalsRowDxfId="38" dataCellStyle="Moneda"/>
    <tableColumn id="9" xr3:uid="{00000000-0010-0000-0600-000009000000}" name="IMPUESTO RETENIDO " totalsRowFunction="sum" dataDxfId="37" totalsRowDxfId="36" dataCellStyle="Moneda"/>
    <tableColumn id="10" xr3:uid="{00000000-0010-0000-0600-00000A000000}" name="AGUINALDO EXENTO " totalsRowFunction="sum" dataDxfId="35" totalsRowDxfId="34" dataCellStyle="Moneda"/>
    <tableColumn id="11" xr3:uid="{00000000-0010-0000-0600-00000B000000}" name="AGUINALDO GRAVADO " totalsRowFunction="sum" dataDxfId="33" totalsRowDxfId="32" dataCellStyle="Moneda"/>
    <tableColumn id="12" xr3:uid="{00000000-0010-0000-0600-00000C000000}" name="AFP" totalsRowFunction="sum" dataDxfId="31" totalsRowDxfId="30" dataCellStyle="Moneda"/>
    <tableColumn id="13" xr3:uid="{00000000-0010-0000-0600-00000D000000}" name="ISSS" totalsRowFunction="sum" dataDxfId="29" totalsRowDxfId="28" dataCellStyle="Moneda"/>
    <tableColumn id="14" xr3:uid="{00000000-0010-0000-0600-00000E000000}" name="INPEP" totalsRowFunction="sum" dataDxfId="27" totalsRowDxfId="26" dataCellStyle="Moneda"/>
    <tableColumn id="15" xr3:uid="{00000000-0010-0000-0600-00000F000000}" name="IPSFA" totalsRowFunction="sum" dataDxfId="25" totalsRowDxfId="24" dataCellStyle="Moneda"/>
    <tableColumn id="16" xr3:uid="{00000000-0010-0000-0600-000010000000}" name="CEFAFA" totalsRowFunction="sum" dataDxfId="23" totalsRowDxfId="22" dataCellStyle="Moneda"/>
    <tableColumn id="17" xr3:uid="{00000000-0010-0000-0600-000011000000}" name="BIENESTAR MAGISTERIAL" dataDxfId="21" dataCellStyle="Moneda"/>
    <tableColumn id="18" xr3:uid="{00000000-0010-0000-0600-000012000000}" name="ISSS IVM " dataDxfId="20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9" dataDxfId="17" headerRowBorderDxfId="18" tableBorderDxfId="16" totalsRowBorderDxfId="15">
  <tableColumns count="3">
    <tableColumn id="1" xr3:uid="{00000000-0010-0000-0700-000001000000}" name="Columna1" dataDxfId="14"/>
    <tableColumn id="2" xr3:uid="{00000000-0010-0000-0700-000002000000}" name="DICIEMBRE" dataDxfId="13" dataCellStyle="Moneda"/>
    <tableColumn id="3" xr3:uid="{00000000-0010-0000-0700-000003000000}" name="SUMAS" dataDxfId="12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1" dataDxfId="9" headerRowBorderDxfId="10" tableBorderDxfId="8" totalsRowBorderDxfId="7">
  <autoFilter ref="H3:I6" xr:uid="{00000000-0009-0000-0100-000006000000}"/>
  <tableColumns count="2">
    <tableColumn id="1" xr3:uid="{00000000-0010-0000-0800-000001000000}" name="MANDAMIENTOS" dataDxfId="6"/>
    <tableColumn id="2" xr3:uid="{00000000-0010-0000-0800-000002000000}" name="IMPORTE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9026</v>
      </c>
      <c r="XFD3" t="s">
        <v>8491</v>
      </c>
    </row>
    <row r="4" spans="2:6 16384:16384" x14ac:dyDescent="0.25">
      <c r="B4" s="23" t="s">
        <v>2</v>
      </c>
      <c r="D4" s="45" t="s">
        <v>9144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5"/>
      <c r="XFD7" t="s">
        <v>8490</v>
      </c>
    </row>
    <row r="8" spans="2:6 16384:16384" x14ac:dyDescent="0.25">
      <c r="B8" s="23" t="s">
        <v>6</v>
      </c>
      <c r="D8" s="43" t="s">
        <v>1443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IFERROR(IF(D8&lt;&gt;"",VLOOKUP(D8,Tabla4[#All],2,0),IF(D19&lt;&gt;0,VLOOKUP(D8,Tabla4[#All],2,0),0)),"")</f>
        <v>INVERSIONES RAMIREZ S.A DE C.V</v>
      </c>
      <c r="XFD9" t="s">
        <v>9021</v>
      </c>
    </row>
    <row r="10" spans="2:6 16384:16384" x14ac:dyDescent="0.25">
      <c r="B10" s="23" t="s">
        <v>7</v>
      </c>
      <c r="D10" s="104">
        <v>0</v>
      </c>
      <c r="F10" s="2"/>
      <c r="XFD10" t="s">
        <v>9022</v>
      </c>
    </row>
    <row r="11" spans="2:6 16384:16384" x14ac:dyDescent="0.25">
      <c r="B11" s="23" t="s">
        <v>8</v>
      </c>
      <c r="D11" s="104">
        <v>0</v>
      </c>
      <c r="F11" s="2"/>
      <c r="XFD11" t="s">
        <v>9023</v>
      </c>
    </row>
    <row r="12" spans="2:6 16384:16384" x14ac:dyDescent="0.25">
      <c r="B12" s="23" t="s">
        <v>9</v>
      </c>
      <c r="D12" s="104">
        <v>0</v>
      </c>
      <c r="F12" s="2"/>
      <c r="XFD12" t="s">
        <v>9024</v>
      </c>
    </row>
    <row r="13" spans="2:6 16384:16384" x14ac:dyDescent="0.25">
      <c r="B13" s="23" t="s">
        <v>10</v>
      </c>
      <c r="D13" s="105"/>
      <c r="F13" s="15"/>
      <c r="XFD13" t="s">
        <v>9025</v>
      </c>
    </row>
    <row r="14" spans="2:6 16384:16384" x14ac:dyDescent="0.25">
      <c r="B14" s="23" t="s">
        <v>11</v>
      </c>
      <c r="D14" s="104">
        <v>0</v>
      </c>
      <c r="F14" s="2"/>
      <c r="XFD14" t="s">
        <v>9026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 t="s">
        <v>7868</v>
      </c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4" priority="1"/>
    <cfRule type="duplicateValues" dxfId="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77"/>
  <sheetViews>
    <sheetView topLeftCell="C1" zoomScaleNormal="100" workbookViewId="0">
      <selection activeCell="B3" sqref="B3:R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9026</v>
      </c>
      <c r="B3" t="s">
        <v>9162</v>
      </c>
      <c r="C3" t="s">
        <v>7706</v>
      </c>
      <c r="D3" t="s">
        <v>0</v>
      </c>
      <c r="E3" t="s">
        <v>9175</v>
      </c>
      <c r="F3" t="s">
        <v>1443</v>
      </c>
      <c r="G3" t="s">
        <v>1444</v>
      </c>
      <c r="H3" s="2">
        <v>14.97</v>
      </c>
      <c r="I3" s="2">
        <v>0</v>
      </c>
      <c r="J3" s="2">
        <v>0</v>
      </c>
      <c r="K3" s="15">
        <v>163.75</v>
      </c>
      <c r="L3" s="2">
        <v>0</v>
      </c>
      <c r="M3" s="2">
        <v>0</v>
      </c>
      <c r="N3" s="2">
        <v>0</v>
      </c>
      <c r="O3" s="2">
        <v>21.287500000000001</v>
      </c>
      <c r="P3" s="2">
        <v>200.00749999999999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9026</v>
      </c>
      <c r="B4" t="s">
        <v>9174</v>
      </c>
      <c r="C4" t="s">
        <v>7706</v>
      </c>
      <c r="D4" t="s">
        <v>0</v>
      </c>
      <c r="E4" t="s">
        <v>9173</v>
      </c>
      <c r="F4" t="s">
        <v>1443</v>
      </c>
      <c r="G4" t="s">
        <v>1444</v>
      </c>
      <c r="H4" s="2">
        <v>15.79</v>
      </c>
      <c r="I4" s="2">
        <v>0</v>
      </c>
      <c r="J4" s="2">
        <v>0</v>
      </c>
      <c r="K4" s="15">
        <v>163.04</v>
      </c>
      <c r="L4" s="2">
        <v>0</v>
      </c>
      <c r="M4" s="2">
        <v>0</v>
      </c>
      <c r="N4" s="2">
        <v>0</v>
      </c>
      <c r="O4" s="2">
        <v>21.1952</v>
      </c>
      <c r="P4" s="2">
        <v>200.02519999999998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9026</v>
      </c>
      <c r="B5" t="s">
        <v>9152</v>
      </c>
      <c r="C5" t="s">
        <v>7706</v>
      </c>
      <c r="D5" t="s">
        <v>0</v>
      </c>
      <c r="E5" t="s">
        <v>9172</v>
      </c>
      <c r="F5" t="s">
        <v>1354</v>
      </c>
      <c r="G5" t="s">
        <v>1355</v>
      </c>
      <c r="H5" s="2">
        <v>14.669999999999998</v>
      </c>
      <c r="I5" s="2">
        <v>0</v>
      </c>
      <c r="J5" s="2">
        <v>0</v>
      </c>
      <c r="K5" s="15">
        <v>164.01</v>
      </c>
      <c r="L5" s="2">
        <v>0</v>
      </c>
      <c r="M5" s="2">
        <v>0</v>
      </c>
      <c r="N5" s="2">
        <v>0</v>
      </c>
      <c r="O5" s="2">
        <v>21.321300000000001</v>
      </c>
      <c r="P5" s="2">
        <v>200.00129999999999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9026</v>
      </c>
      <c r="B6" t="s">
        <v>9171</v>
      </c>
      <c r="C6" t="s">
        <v>7706</v>
      </c>
      <c r="D6" t="s">
        <v>0</v>
      </c>
      <c r="E6" t="s">
        <v>9170</v>
      </c>
      <c r="F6" t="s">
        <v>1443</v>
      </c>
      <c r="G6" t="s">
        <v>1444</v>
      </c>
      <c r="H6" s="2">
        <v>15.79</v>
      </c>
      <c r="I6" s="2">
        <v>0</v>
      </c>
      <c r="J6" s="2">
        <v>0</v>
      </c>
      <c r="K6" s="15">
        <v>163.02000000000001</v>
      </c>
      <c r="L6" s="2">
        <v>0</v>
      </c>
      <c r="M6" s="2">
        <v>0</v>
      </c>
      <c r="N6" s="2">
        <v>0</v>
      </c>
      <c r="O6" s="2">
        <v>21.192600000000002</v>
      </c>
      <c r="P6" s="2">
        <v>200.0026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ht="15.75" thickBot="1" x14ac:dyDescent="0.3">
      <c r="A7" t="s">
        <v>9026</v>
      </c>
      <c r="B7" t="s">
        <v>9165</v>
      </c>
      <c r="C7" t="s">
        <v>7706</v>
      </c>
      <c r="D7" t="s">
        <v>0</v>
      </c>
      <c r="E7">
        <v>18793</v>
      </c>
      <c r="F7" t="s">
        <v>7310</v>
      </c>
      <c r="G7" t="s">
        <v>7311</v>
      </c>
      <c r="H7" s="2">
        <v>0</v>
      </c>
      <c r="I7" s="2">
        <v>0</v>
      </c>
      <c r="J7" s="2">
        <v>0</v>
      </c>
      <c r="K7" s="15">
        <v>48.35</v>
      </c>
      <c r="L7" s="2">
        <v>0</v>
      </c>
      <c r="M7" s="2">
        <v>0</v>
      </c>
      <c r="N7" s="2">
        <v>0</v>
      </c>
      <c r="O7" s="2">
        <v>6.2855000000000008</v>
      </c>
      <c r="P7" s="2">
        <v>54.6355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9025</v>
      </c>
      <c r="B8" t="s">
        <v>9147</v>
      </c>
      <c r="C8" s="21" t="s">
        <v>9096</v>
      </c>
      <c r="D8" t="s">
        <v>0</v>
      </c>
      <c r="E8" t="s">
        <v>9159</v>
      </c>
      <c r="F8" t="s">
        <v>1443</v>
      </c>
      <c r="G8" t="s">
        <v>1444</v>
      </c>
      <c r="H8" s="2">
        <v>13.76</v>
      </c>
      <c r="I8" s="2">
        <v>0</v>
      </c>
      <c r="J8" s="2">
        <v>0</v>
      </c>
      <c r="K8" s="15">
        <v>164.81</v>
      </c>
      <c r="L8" s="2">
        <v>0</v>
      </c>
      <c r="M8" s="2">
        <v>0</v>
      </c>
      <c r="N8" s="2">
        <v>0</v>
      </c>
      <c r="O8" s="2">
        <v>21.4253</v>
      </c>
      <c r="P8" s="2">
        <v>199.99529999999999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9025</v>
      </c>
      <c r="B9" t="s">
        <v>9144</v>
      </c>
      <c r="C9" s="21" t="s">
        <v>9096</v>
      </c>
      <c r="D9" t="s">
        <v>0</v>
      </c>
      <c r="E9" t="s">
        <v>9158</v>
      </c>
      <c r="F9" t="s">
        <v>1443</v>
      </c>
      <c r="G9" t="s">
        <v>1444</v>
      </c>
      <c r="H9" s="2">
        <v>13.77</v>
      </c>
      <c r="I9" s="2">
        <v>0</v>
      </c>
      <c r="J9" s="2">
        <v>0</v>
      </c>
      <c r="K9" s="15">
        <v>164.85</v>
      </c>
      <c r="L9" s="2">
        <v>0</v>
      </c>
      <c r="M9" s="2">
        <v>0</v>
      </c>
      <c r="N9" s="2">
        <v>0</v>
      </c>
      <c r="O9" s="2">
        <v>21.430499999999999</v>
      </c>
      <c r="P9" s="2">
        <v>200.0505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9025</v>
      </c>
      <c r="B10" s="126" t="s">
        <v>9157</v>
      </c>
      <c r="C10" s="21" t="s">
        <v>9096</v>
      </c>
      <c r="D10" t="s">
        <v>0</v>
      </c>
      <c r="E10" t="s">
        <v>9156</v>
      </c>
      <c r="F10" t="s">
        <v>1443</v>
      </c>
      <c r="G10" t="s">
        <v>1444</v>
      </c>
      <c r="H10" s="2">
        <v>13.76</v>
      </c>
      <c r="I10" s="2">
        <v>0</v>
      </c>
      <c r="J10" s="2">
        <v>0</v>
      </c>
      <c r="K10" s="15">
        <v>164.81</v>
      </c>
      <c r="L10" s="2">
        <v>0</v>
      </c>
      <c r="M10" s="2">
        <v>0</v>
      </c>
      <c r="N10" s="2">
        <v>0</v>
      </c>
      <c r="O10" s="2">
        <v>21.4253</v>
      </c>
      <c r="P10" s="2">
        <v>199.99529999999999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9025</v>
      </c>
      <c r="B11" s="126" t="s">
        <v>9125</v>
      </c>
      <c r="C11" s="21" t="s">
        <v>9096</v>
      </c>
      <c r="D11" t="s">
        <v>0</v>
      </c>
      <c r="E11" t="s">
        <v>9155</v>
      </c>
      <c r="F11" t="s">
        <v>1443</v>
      </c>
      <c r="G11" t="s">
        <v>1444</v>
      </c>
      <c r="H11" s="2">
        <v>14</v>
      </c>
      <c r="I11" s="2">
        <v>0</v>
      </c>
      <c r="J11" s="2">
        <v>0</v>
      </c>
      <c r="K11" s="15">
        <v>173.45</v>
      </c>
      <c r="L11" s="2">
        <v>0</v>
      </c>
      <c r="M11" s="2">
        <v>0</v>
      </c>
      <c r="N11" s="2">
        <v>0</v>
      </c>
      <c r="O11" s="2">
        <v>22.548500000000001</v>
      </c>
      <c r="P11" s="2">
        <v>209.99849999999998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9025</v>
      </c>
      <c r="B12" t="s">
        <v>9139</v>
      </c>
      <c r="C12" t="s">
        <v>7706</v>
      </c>
      <c r="D12" t="s">
        <v>0</v>
      </c>
      <c r="E12">
        <v>18036</v>
      </c>
      <c r="F12" t="s">
        <v>7310</v>
      </c>
      <c r="G12" t="s">
        <v>7311</v>
      </c>
      <c r="H12" s="2">
        <v>0</v>
      </c>
      <c r="I12" s="2">
        <v>0</v>
      </c>
      <c r="J12" s="2">
        <v>0</v>
      </c>
      <c r="K12" s="15">
        <v>13.96</v>
      </c>
      <c r="L12" s="2">
        <v>0</v>
      </c>
      <c r="M12" s="2">
        <v>0</v>
      </c>
      <c r="N12" s="2">
        <v>0</v>
      </c>
      <c r="O12" s="2">
        <v>1.8148000000000002</v>
      </c>
      <c r="P12" s="2">
        <v>15.774800000000001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9025</v>
      </c>
      <c r="B13" t="s">
        <v>9138</v>
      </c>
      <c r="C13" t="s">
        <v>7706</v>
      </c>
      <c r="D13" t="s">
        <v>0</v>
      </c>
      <c r="E13">
        <v>2063</v>
      </c>
      <c r="F13" t="s">
        <v>9064</v>
      </c>
      <c r="G13" t="s">
        <v>9065</v>
      </c>
      <c r="H13" s="2">
        <v>0</v>
      </c>
      <c r="I13" s="2">
        <v>0</v>
      </c>
      <c r="J13" s="2">
        <v>0</v>
      </c>
      <c r="K13" s="15">
        <v>66.06</v>
      </c>
      <c r="L13" s="2">
        <v>0</v>
      </c>
      <c r="M13" s="2">
        <v>0</v>
      </c>
      <c r="N13" s="2">
        <v>0</v>
      </c>
      <c r="O13" s="2">
        <v>8.5878000000000014</v>
      </c>
      <c r="P13" s="2">
        <v>74.647800000000004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9025</v>
      </c>
      <c r="B14" t="s">
        <v>9138</v>
      </c>
      <c r="C14" t="s">
        <v>7706</v>
      </c>
      <c r="D14" t="s">
        <v>0</v>
      </c>
      <c r="E14">
        <v>2077</v>
      </c>
      <c r="F14" t="s">
        <v>9064</v>
      </c>
      <c r="G14" t="s">
        <v>9065</v>
      </c>
      <c r="H14" s="2">
        <v>0</v>
      </c>
      <c r="I14" s="2">
        <v>0</v>
      </c>
      <c r="J14" s="2">
        <v>0</v>
      </c>
      <c r="K14" s="15">
        <v>49.61</v>
      </c>
      <c r="L14" s="2">
        <v>0</v>
      </c>
      <c r="M14" s="2">
        <v>0</v>
      </c>
      <c r="N14" s="2">
        <v>0</v>
      </c>
      <c r="O14" s="2">
        <v>6.4493</v>
      </c>
      <c r="P14" s="2">
        <v>56.0593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9025</v>
      </c>
      <c r="B15" t="s">
        <v>9125</v>
      </c>
      <c r="C15" t="s">
        <v>7706</v>
      </c>
      <c r="D15" t="s">
        <v>0</v>
      </c>
      <c r="E15">
        <v>6023909</v>
      </c>
      <c r="F15" t="s">
        <v>4375</v>
      </c>
      <c r="G15" t="s">
        <v>4376</v>
      </c>
      <c r="H15" s="2">
        <v>0</v>
      </c>
      <c r="I15" s="2">
        <v>0</v>
      </c>
      <c r="J15" s="2">
        <v>0</v>
      </c>
      <c r="K15" s="15">
        <v>637.16999999999996</v>
      </c>
      <c r="L15" s="2">
        <v>0</v>
      </c>
      <c r="M15" s="2">
        <v>0</v>
      </c>
      <c r="N15" s="2">
        <v>0</v>
      </c>
      <c r="O15" s="2">
        <v>82.832099999999997</v>
      </c>
      <c r="P15" s="2">
        <v>720.00209999999993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9024</v>
      </c>
      <c r="B16" t="s">
        <v>9136</v>
      </c>
      <c r="C16" s="21" t="s">
        <v>9096</v>
      </c>
      <c r="D16" t="s">
        <v>0</v>
      </c>
      <c r="E16" t="s">
        <v>9137</v>
      </c>
      <c r="F16" t="s">
        <v>1354</v>
      </c>
      <c r="G16" t="s">
        <v>1355</v>
      </c>
      <c r="H16" s="2">
        <v>12.91</v>
      </c>
      <c r="I16" s="2">
        <v>0</v>
      </c>
      <c r="J16" s="2">
        <v>0</v>
      </c>
      <c r="K16" s="15">
        <v>165.57</v>
      </c>
      <c r="L16" s="2">
        <v>0</v>
      </c>
      <c r="M16" s="2">
        <v>0</v>
      </c>
      <c r="N16" s="2">
        <v>0</v>
      </c>
      <c r="O16" s="2">
        <v>21.524100000000001</v>
      </c>
      <c r="P16" s="2">
        <v>200.00409999999999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9024</v>
      </c>
      <c r="B17" t="s">
        <v>9135</v>
      </c>
      <c r="C17" s="21" t="s">
        <v>9096</v>
      </c>
      <c r="D17" t="s">
        <v>0</v>
      </c>
      <c r="E17" t="s">
        <v>9134</v>
      </c>
      <c r="F17" t="s">
        <v>1354</v>
      </c>
      <c r="G17" t="s">
        <v>1355</v>
      </c>
      <c r="H17" s="2">
        <v>12.91</v>
      </c>
      <c r="I17" s="2">
        <v>0</v>
      </c>
      <c r="J17" s="2">
        <v>0</v>
      </c>
      <c r="K17" s="15">
        <v>165.57</v>
      </c>
      <c r="L17" s="2">
        <v>0</v>
      </c>
      <c r="M17" s="2">
        <v>0</v>
      </c>
      <c r="N17" s="2">
        <v>0</v>
      </c>
      <c r="O17" s="2">
        <v>21.524100000000001</v>
      </c>
      <c r="P17" s="2">
        <v>200.00409999999999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9024</v>
      </c>
      <c r="B18" t="s">
        <v>9133</v>
      </c>
      <c r="C18" s="21" t="s">
        <v>9096</v>
      </c>
      <c r="D18" t="s">
        <v>0</v>
      </c>
      <c r="E18" t="s">
        <v>9132</v>
      </c>
      <c r="F18" t="s">
        <v>1443</v>
      </c>
      <c r="G18" t="s">
        <v>1444</v>
      </c>
      <c r="H18" s="2">
        <v>13.24</v>
      </c>
      <c r="I18" s="2">
        <v>0</v>
      </c>
      <c r="J18" s="2">
        <v>0</v>
      </c>
      <c r="K18" s="15">
        <v>165.27</v>
      </c>
      <c r="L18" s="2">
        <v>0</v>
      </c>
      <c r="M18" s="2">
        <v>0</v>
      </c>
      <c r="N18" s="2">
        <v>0</v>
      </c>
      <c r="O18" s="2">
        <v>21.485100000000003</v>
      </c>
      <c r="P18" s="2">
        <v>199.99510000000004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9024</v>
      </c>
      <c r="B19" s="126" t="s">
        <v>9131</v>
      </c>
      <c r="C19" s="21" t="s">
        <v>9096</v>
      </c>
      <c r="D19" t="s">
        <v>0</v>
      </c>
      <c r="E19" t="s">
        <v>9130</v>
      </c>
      <c r="F19" t="s">
        <v>1443</v>
      </c>
      <c r="G19" t="s">
        <v>1444</v>
      </c>
      <c r="H19" s="2">
        <v>13.450000000000001</v>
      </c>
      <c r="I19" s="2">
        <v>0</v>
      </c>
      <c r="J19" s="2">
        <v>0</v>
      </c>
      <c r="K19" s="15">
        <v>165.09</v>
      </c>
      <c r="L19" s="2">
        <v>0</v>
      </c>
      <c r="M19" s="2">
        <v>0</v>
      </c>
      <c r="N19" s="2">
        <v>0</v>
      </c>
      <c r="O19" s="2">
        <v>21.4617</v>
      </c>
      <c r="P19" s="2">
        <v>200.0017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9024</v>
      </c>
      <c r="B20" t="s">
        <v>9129</v>
      </c>
      <c r="C20" s="21" t="s">
        <v>9096</v>
      </c>
      <c r="D20" t="s">
        <v>0</v>
      </c>
      <c r="E20" t="s">
        <v>9128</v>
      </c>
      <c r="F20" t="s">
        <v>1443</v>
      </c>
      <c r="G20" t="s">
        <v>1444</v>
      </c>
      <c r="H20" s="2">
        <v>13.34</v>
      </c>
      <c r="I20" s="2">
        <v>0</v>
      </c>
      <c r="J20" s="2">
        <v>0</v>
      </c>
      <c r="K20" s="15">
        <v>165.19</v>
      </c>
      <c r="L20" s="2">
        <v>0</v>
      </c>
      <c r="M20" s="2">
        <v>0</v>
      </c>
      <c r="N20" s="2">
        <v>0</v>
      </c>
      <c r="O20" s="2">
        <v>21.474700000000002</v>
      </c>
      <c r="P20" s="2">
        <v>200.00470000000001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9024</v>
      </c>
      <c r="B21" t="s">
        <v>9118</v>
      </c>
      <c r="C21" t="s">
        <v>7706</v>
      </c>
      <c r="D21" t="s">
        <v>0</v>
      </c>
      <c r="E21">
        <v>1773</v>
      </c>
      <c r="F21" t="s">
        <v>9064</v>
      </c>
      <c r="G21" t="s">
        <v>9065</v>
      </c>
      <c r="H21" s="2">
        <v>0</v>
      </c>
      <c r="I21" s="2">
        <v>0</v>
      </c>
      <c r="J21" s="2">
        <v>0</v>
      </c>
      <c r="K21" s="15">
        <v>49.61</v>
      </c>
      <c r="L21" s="2">
        <v>0</v>
      </c>
      <c r="M21" s="2">
        <v>0</v>
      </c>
      <c r="N21" s="2">
        <v>0</v>
      </c>
      <c r="O21" s="2">
        <v>6.4493</v>
      </c>
      <c r="P21" s="2">
        <v>56.0593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9023</v>
      </c>
      <c r="B22" t="s">
        <v>9104</v>
      </c>
      <c r="C22" s="21" t="s">
        <v>9096</v>
      </c>
      <c r="D22" t="s">
        <v>0</v>
      </c>
      <c r="E22" t="s">
        <v>9117</v>
      </c>
      <c r="F22" t="s">
        <v>1354</v>
      </c>
      <c r="G22" t="s">
        <v>1355</v>
      </c>
      <c r="H22" s="2">
        <v>6.58</v>
      </c>
      <c r="I22" s="2">
        <v>0</v>
      </c>
      <c r="J22" s="2">
        <v>0</v>
      </c>
      <c r="K22" s="15">
        <v>82.67</v>
      </c>
      <c r="L22" s="2">
        <v>0</v>
      </c>
      <c r="M22" s="2">
        <v>0</v>
      </c>
      <c r="N22" s="2">
        <v>0</v>
      </c>
      <c r="O22" s="2">
        <v>10.747100000000001</v>
      </c>
      <c r="P22" s="2">
        <v>99.997100000000003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9023</v>
      </c>
      <c r="B23" t="s">
        <v>9104</v>
      </c>
      <c r="C23" s="21" t="s">
        <v>9096</v>
      </c>
      <c r="D23" t="s">
        <v>0</v>
      </c>
      <c r="E23" t="s">
        <v>9116</v>
      </c>
      <c r="F23" t="s">
        <v>1443</v>
      </c>
      <c r="G23" t="s">
        <v>1444</v>
      </c>
      <c r="H23" s="2">
        <v>13.450000000000001</v>
      </c>
      <c r="I23" s="2">
        <v>0</v>
      </c>
      <c r="J23" s="2">
        <v>0</v>
      </c>
      <c r="K23" s="15">
        <v>165.09</v>
      </c>
      <c r="L23" s="2">
        <v>0</v>
      </c>
      <c r="M23" s="2">
        <v>0</v>
      </c>
      <c r="N23" s="2">
        <v>0</v>
      </c>
      <c r="O23" s="2">
        <v>21.4617</v>
      </c>
      <c r="P23" s="2">
        <v>200.0017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9023</v>
      </c>
      <c r="B24" t="s">
        <v>9103</v>
      </c>
      <c r="C24" s="21" t="s">
        <v>9096</v>
      </c>
      <c r="D24" t="s">
        <v>0</v>
      </c>
      <c r="E24" t="s">
        <v>9115</v>
      </c>
      <c r="F24" t="s">
        <v>1354</v>
      </c>
      <c r="G24" t="s">
        <v>1355</v>
      </c>
      <c r="H24" s="2">
        <v>2.16</v>
      </c>
      <c r="I24" s="2">
        <v>0</v>
      </c>
      <c r="J24" s="2">
        <v>0</v>
      </c>
      <c r="K24" s="15">
        <v>26.4</v>
      </c>
      <c r="L24" s="2">
        <v>0</v>
      </c>
      <c r="M24" s="2">
        <v>0</v>
      </c>
      <c r="N24" s="2">
        <v>0</v>
      </c>
      <c r="O24" s="2">
        <v>3.4319999999999999</v>
      </c>
      <c r="P24" s="2">
        <v>31.991999999999997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9023</v>
      </c>
      <c r="B25" t="s">
        <v>9103</v>
      </c>
      <c r="C25" s="21" t="s">
        <v>9096</v>
      </c>
      <c r="D25" t="s">
        <v>0</v>
      </c>
      <c r="E25" t="s">
        <v>9114</v>
      </c>
      <c r="F25" t="s">
        <v>1443</v>
      </c>
      <c r="G25" t="s">
        <v>1444</v>
      </c>
      <c r="H25" s="2">
        <v>15.21</v>
      </c>
      <c r="I25" s="2">
        <v>0</v>
      </c>
      <c r="J25" s="2">
        <v>0</v>
      </c>
      <c r="K25" s="15">
        <v>181.23</v>
      </c>
      <c r="L25" s="2">
        <v>0</v>
      </c>
      <c r="M25" s="2">
        <v>0</v>
      </c>
      <c r="N25" s="2">
        <v>0</v>
      </c>
      <c r="O25" s="2">
        <v>23.559899999999999</v>
      </c>
      <c r="P25" s="2">
        <v>219.9999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9023</v>
      </c>
      <c r="B26" s="126" t="s">
        <v>9113</v>
      </c>
      <c r="C26" s="21" t="s">
        <v>9096</v>
      </c>
      <c r="D26" t="s">
        <v>0</v>
      </c>
      <c r="E26" t="s">
        <v>9112</v>
      </c>
      <c r="F26" t="s">
        <v>1443</v>
      </c>
      <c r="G26" t="s">
        <v>1444</v>
      </c>
      <c r="H26" s="2">
        <v>7.09</v>
      </c>
      <c r="I26" s="2">
        <v>0</v>
      </c>
      <c r="J26" s="2">
        <v>0</v>
      </c>
      <c r="K26" s="15">
        <v>82.22</v>
      </c>
      <c r="L26" s="2">
        <v>0</v>
      </c>
      <c r="M26" s="2">
        <v>0</v>
      </c>
      <c r="N26" s="2">
        <v>0</v>
      </c>
      <c r="O26" s="2">
        <v>10.688600000000001</v>
      </c>
      <c r="P26" s="2">
        <v>99.99860000000001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9023</v>
      </c>
      <c r="B27" t="s">
        <v>9111</v>
      </c>
      <c r="C27" t="s">
        <v>7706</v>
      </c>
      <c r="D27" t="s">
        <v>0</v>
      </c>
      <c r="E27">
        <v>4970</v>
      </c>
      <c r="F27" t="s">
        <v>7310</v>
      </c>
      <c r="G27" t="s">
        <v>7311</v>
      </c>
      <c r="H27" s="2">
        <v>0</v>
      </c>
      <c r="I27" s="2">
        <v>0</v>
      </c>
      <c r="J27" s="2">
        <v>0</v>
      </c>
      <c r="K27" s="15">
        <v>8.85</v>
      </c>
      <c r="L27" s="2">
        <v>0</v>
      </c>
      <c r="M27" s="2">
        <v>0</v>
      </c>
      <c r="N27" s="2">
        <v>0</v>
      </c>
      <c r="O27" s="2">
        <v>1.1505000000000001</v>
      </c>
      <c r="P27" s="2">
        <v>10.000499999999999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9023</v>
      </c>
      <c r="B28" t="s">
        <v>9110</v>
      </c>
      <c r="C28" t="s">
        <v>7706</v>
      </c>
      <c r="D28" t="s">
        <v>0</v>
      </c>
      <c r="E28">
        <v>1567</v>
      </c>
      <c r="F28" t="s">
        <v>9064</v>
      </c>
      <c r="G28" t="s">
        <v>9065</v>
      </c>
      <c r="H28" s="2">
        <v>0</v>
      </c>
      <c r="I28" s="2">
        <v>0</v>
      </c>
      <c r="J28" s="2">
        <v>0</v>
      </c>
      <c r="K28" s="15">
        <v>27.37</v>
      </c>
      <c r="L28" s="2">
        <v>0</v>
      </c>
      <c r="M28" s="2">
        <v>0</v>
      </c>
      <c r="N28" s="2">
        <v>0</v>
      </c>
      <c r="O28" s="2">
        <v>3.5581</v>
      </c>
      <c r="P28" s="2">
        <v>30.928100000000001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9023</v>
      </c>
      <c r="B29" t="s">
        <v>9110</v>
      </c>
      <c r="C29" t="s">
        <v>7706</v>
      </c>
      <c r="D29" t="s">
        <v>0</v>
      </c>
      <c r="E29">
        <v>129285</v>
      </c>
      <c r="F29" t="s">
        <v>2404</v>
      </c>
      <c r="G29" t="s">
        <v>2405</v>
      </c>
      <c r="H29" s="2">
        <v>0</v>
      </c>
      <c r="I29" s="2">
        <v>0</v>
      </c>
      <c r="J29" s="2">
        <v>0</v>
      </c>
      <c r="K29" s="15">
        <v>38.24</v>
      </c>
      <c r="L29" s="2">
        <v>0</v>
      </c>
      <c r="M29" s="2">
        <v>0</v>
      </c>
      <c r="N29" s="2">
        <v>0</v>
      </c>
      <c r="O29" s="2">
        <v>4.9712000000000005</v>
      </c>
      <c r="P29" s="2">
        <v>43.211200000000005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9023</v>
      </c>
      <c r="B30" t="s">
        <v>9109</v>
      </c>
      <c r="C30" t="s">
        <v>7706</v>
      </c>
      <c r="D30" t="s">
        <v>0</v>
      </c>
      <c r="E30">
        <v>129228</v>
      </c>
      <c r="F30" t="s">
        <v>2404</v>
      </c>
      <c r="G30" t="s">
        <v>2405</v>
      </c>
      <c r="H30" s="2">
        <v>0</v>
      </c>
      <c r="I30" s="2">
        <v>0</v>
      </c>
      <c r="J30" s="2">
        <v>0</v>
      </c>
      <c r="K30" s="15">
        <v>11.67</v>
      </c>
      <c r="L30" s="2">
        <v>0</v>
      </c>
      <c r="M30" s="2">
        <v>0</v>
      </c>
      <c r="N30" s="2">
        <v>0</v>
      </c>
      <c r="O30" s="2">
        <v>1.5171000000000001</v>
      </c>
      <c r="P30" s="2">
        <v>13.187100000000001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9023</v>
      </c>
      <c r="B31" t="s">
        <v>9109</v>
      </c>
      <c r="C31" t="s">
        <v>7706</v>
      </c>
      <c r="D31" t="s">
        <v>0</v>
      </c>
      <c r="E31">
        <v>129224</v>
      </c>
      <c r="F31" t="s">
        <v>2404</v>
      </c>
      <c r="G31" t="s">
        <v>2405</v>
      </c>
      <c r="H31" s="2">
        <v>0</v>
      </c>
      <c r="I31" s="2">
        <v>0</v>
      </c>
      <c r="J31" s="2">
        <v>0</v>
      </c>
      <c r="K31" s="15">
        <v>37.200000000000003</v>
      </c>
      <c r="L31" s="2">
        <v>0</v>
      </c>
      <c r="M31" s="2">
        <v>0</v>
      </c>
      <c r="N31" s="2">
        <v>0</v>
      </c>
      <c r="O31" s="2">
        <v>4.8360000000000003</v>
      </c>
      <c r="P31" s="2">
        <v>42.036000000000001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9023</v>
      </c>
      <c r="B32" t="s">
        <v>9102</v>
      </c>
      <c r="C32" t="s">
        <v>7706</v>
      </c>
      <c r="D32" t="s">
        <v>0</v>
      </c>
      <c r="E32">
        <v>1489</v>
      </c>
      <c r="F32" t="s">
        <v>9064</v>
      </c>
      <c r="G32" t="s">
        <v>9065</v>
      </c>
      <c r="H32" s="2">
        <v>0</v>
      </c>
      <c r="I32" s="2">
        <v>0</v>
      </c>
      <c r="J32" s="2">
        <v>0</v>
      </c>
      <c r="K32" s="15">
        <v>53.56</v>
      </c>
      <c r="L32" s="2">
        <v>0</v>
      </c>
      <c r="M32" s="2">
        <v>0</v>
      </c>
      <c r="N32" s="2">
        <v>0</v>
      </c>
      <c r="O32" s="2">
        <v>6.9628000000000005</v>
      </c>
      <c r="P32" s="2">
        <v>60.522800000000004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9022</v>
      </c>
      <c r="B33" t="s">
        <v>9100</v>
      </c>
      <c r="C33" s="21" t="s">
        <v>9096</v>
      </c>
      <c r="D33" t="s">
        <v>0</v>
      </c>
      <c r="E33" t="s">
        <v>9101</v>
      </c>
      <c r="F33" t="s">
        <v>1443</v>
      </c>
      <c r="G33" t="s">
        <v>1444</v>
      </c>
      <c r="H33" s="2">
        <v>16.36</v>
      </c>
      <c r="I33" s="2">
        <v>0</v>
      </c>
      <c r="J33" s="2">
        <v>0</v>
      </c>
      <c r="K33" s="15">
        <v>176.67</v>
      </c>
      <c r="L33" s="2">
        <v>0</v>
      </c>
      <c r="M33" s="2">
        <v>0</v>
      </c>
      <c r="N33" s="2">
        <v>0</v>
      </c>
      <c r="O33" s="2">
        <v>22.967099999999999</v>
      </c>
      <c r="P33" s="2">
        <v>215.99709999999996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9022</v>
      </c>
      <c r="B34" t="s">
        <v>9090</v>
      </c>
      <c r="C34" s="21" t="s">
        <v>9096</v>
      </c>
      <c r="D34" t="s">
        <v>0</v>
      </c>
      <c r="E34" t="s">
        <v>9099</v>
      </c>
      <c r="F34" t="s">
        <v>1443</v>
      </c>
      <c r="G34" t="s">
        <v>1444</v>
      </c>
      <c r="H34" s="2">
        <v>15.91</v>
      </c>
      <c r="I34" s="2">
        <v>0</v>
      </c>
      <c r="J34" s="2">
        <v>0</v>
      </c>
      <c r="K34" s="15">
        <v>171.76</v>
      </c>
      <c r="L34" s="2">
        <v>0</v>
      </c>
      <c r="M34" s="2">
        <v>0</v>
      </c>
      <c r="N34" s="2">
        <v>0</v>
      </c>
      <c r="O34" s="2">
        <v>22.328800000000001</v>
      </c>
      <c r="P34" s="2">
        <v>209.99879999999999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9022</v>
      </c>
      <c r="B35" t="s">
        <v>9097</v>
      </c>
      <c r="C35" s="21" t="s">
        <v>9096</v>
      </c>
      <c r="D35" t="s">
        <v>0</v>
      </c>
      <c r="E35" t="s">
        <v>9098</v>
      </c>
      <c r="F35" t="s">
        <v>1443</v>
      </c>
      <c r="G35" t="s">
        <v>1444</v>
      </c>
      <c r="H35" s="2">
        <v>4.55</v>
      </c>
      <c r="I35" s="2">
        <v>0</v>
      </c>
      <c r="J35" s="2">
        <v>0</v>
      </c>
      <c r="K35" s="15">
        <v>49.12</v>
      </c>
      <c r="L35" s="2">
        <v>0</v>
      </c>
      <c r="M35" s="2">
        <v>0</v>
      </c>
      <c r="N35" s="2">
        <v>0</v>
      </c>
      <c r="O35" s="2">
        <v>6.3856000000000002</v>
      </c>
      <c r="P35" s="2">
        <v>60.055599999999998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9022</v>
      </c>
      <c r="B36" t="s">
        <v>9094</v>
      </c>
      <c r="C36" s="21" t="s">
        <v>9096</v>
      </c>
      <c r="D36" t="s">
        <v>0</v>
      </c>
      <c r="E36" t="s">
        <v>9095</v>
      </c>
      <c r="F36" t="s">
        <v>1443</v>
      </c>
      <c r="G36" t="s">
        <v>1444</v>
      </c>
      <c r="H36" s="2">
        <v>15.149999999999999</v>
      </c>
      <c r="I36" s="2">
        <v>0</v>
      </c>
      <c r="J36" s="2">
        <v>0</v>
      </c>
      <c r="K36" s="15">
        <v>163.58000000000001</v>
      </c>
      <c r="L36" s="2">
        <v>0</v>
      </c>
      <c r="M36" s="2">
        <v>0</v>
      </c>
      <c r="N36" s="2">
        <v>0</v>
      </c>
      <c r="O36" s="2">
        <v>21.265400000000003</v>
      </c>
      <c r="P36" s="2">
        <v>199.99540000000002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9022</v>
      </c>
      <c r="B37" t="s">
        <v>9093</v>
      </c>
      <c r="C37" t="s">
        <v>7706</v>
      </c>
      <c r="D37" t="s">
        <v>0</v>
      </c>
      <c r="E37">
        <v>3316</v>
      </c>
      <c r="F37" t="s">
        <v>7310</v>
      </c>
      <c r="G37" t="s">
        <v>7311</v>
      </c>
      <c r="H37" s="2">
        <v>0</v>
      </c>
      <c r="I37" s="2">
        <v>0</v>
      </c>
      <c r="J37" s="2">
        <v>0</v>
      </c>
      <c r="K37" s="15">
        <v>35.1</v>
      </c>
      <c r="L37" s="2">
        <v>0</v>
      </c>
      <c r="M37" s="2">
        <v>0</v>
      </c>
      <c r="N37" s="2">
        <v>0</v>
      </c>
      <c r="O37" s="2">
        <v>4.5630000000000006</v>
      </c>
      <c r="P37" s="2">
        <v>39.663000000000004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9022</v>
      </c>
      <c r="B38" t="s">
        <v>9088</v>
      </c>
      <c r="C38" t="s">
        <v>7706</v>
      </c>
      <c r="D38" t="s">
        <v>0</v>
      </c>
      <c r="E38">
        <v>16789</v>
      </c>
      <c r="F38" t="s">
        <v>1443</v>
      </c>
      <c r="G38" t="s">
        <v>1444</v>
      </c>
      <c r="H38" s="2">
        <v>16.490000000000002</v>
      </c>
      <c r="I38" s="2">
        <v>0</v>
      </c>
      <c r="J38" s="2">
        <v>0</v>
      </c>
      <c r="K38" s="15">
        <v>162.4</v>
      </c>
      <c r="L38" s="2">
        <v>0</v>
      </c>
      <c r="M38" s="2">
        <v>0</v>
      </c>
      <c r="N38" s="2">
        <v>0</v>
      </c>
      <c r="O38" s="2">
        <v>21.112000000000002</v>
      </c>
      <c r="P38" s="2">
        <v>200.00200000000001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9021</v>
      </c>
      <c r="B39" t="s">
        <v>9080</v>
      </c>
      <c r="C39" t="s">
        <v>7706</v>
      </c>
      <c r="D39" t="s">
        <v>0</v>
      </c>
      <c r="E39">
        <v>16187</v>
      </c>
      <c r="F39" t="s">
        <v>1443</v>
      </c>
      <c r="G39" t="s">
        <v>1444</v>
      </c>
      <c r="H39" s="2">
        <v>16.48</v>
      </c>
      <c r="I39" s="2">
        <v>0</v>
      </c>
      <c r="J39" s="2">
        <v>0</v>
      </c>
      <c r="K39" s="15">
        <v>162.4</v>
      </c>
      <c r="L39" s="2">
        <v>0</v>
      </c>
      <c r="M39" s="2">
        <v>0</v>
      </c>
      <c r="N39" s="2">
        <v>0</v>
      </c>
      <c r="O39" s="2">
        <v>21.112000000000002</v>
      </c>
      <c r="P39" s="2">
        <v>199.99199999999999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9021</v>
      </c>
      <c r="B40" t="s">
        <v>9080</v>
      </c>
      <c r="C40" t="s">
        <v>7706</v>
      </c>
      <c r="D40" t="s">
        <v>0</v>
      </c>
      <c r="E40">
        <v>1086</v>
      </c>
      <c r="F40" t="s">
        <v>9064</v>
      </c>
      <c r="G40" t="s">
        <v>9065</v>
      </c>
      <c r="H40" s="2">
        <v>0</v>
      </c>
      <c r="I40" s="2">
        <v>0</v>
      </c>
      <c r="J40" s="2">
        <v>0</v>
      </c>
      <c r="K40" s="15">
        <v>84.46</v>
      </c>
      <c r="L40" s="2">
        <v>0</v>
      </c>
      <c r="M40" s="2">
        <v>0</v>
      </c>
      <c r="N40" s="2">
        <v>0</v>
      </c>
      <c r="O40" s="2">
        <v>10.979799999999999</v>
      </c>
      <c r="P40" s="2">
        <v>95.439799999999991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9021</v>
      </c>
      <c r="B41" t="s">
        <v>9080</v>
      </c>
      <c r="C41" t="s">
        <v>7706</v>
      </c>
      <c r="D41" t="s">
        <v>0</v>
      </c>
      <c r="E41">
        <v>2752</v>
      </c>
      <c r="F41" t="s">
        <v>7310</v>
      </c>
      <c r="G41" t="s">
        <v>7311</v>
      </c>
      <c r="H41" s="2">
        <v>0</v>
      </c>
      <c r="I41" s="2">
        <v>0</v>
      </c>
      <c r="J41" s="2">
        <v>0</v>
      </c>
      <c r="K41" s="15">
        <v>35.1</v>
      </c>
      <c r="L41" s="2">
        <v>0</v>
      </c>
      <c r="M41" s="2">
        <v>0</v>
      </c>
      <c r="N41" s="2">
        <v>0</v>
      </c>
      <c r="O41" s="2">
        <v>4.5630000000000006</v>
      </c>
      <c r="P41" s="2">
        <v>39.663000000000004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9021</v>
      </c>
      <c r="B42" t="s">
        <v>9078</v>
      </c>
      <c r="C42" t="s">
        <v>7706</v>
      </c>
      <c r="D42" t="s">
        <v>0</v>
      </c>
      <c r="E42">
        <v>15103</v>
      </c>
      <c r="F42" t="s">
        <v>1443</v>
      </c>
      <c r="G42" t="s">
        <v>1444</v>
      </c>
      <c r="H42" s="2">
        <v>16.86</v>
      </c>
      <c r="I42" s="2">
        <v>0</v>
      </c>
      <c r="J42" s="2">
        <v>0</v>
      </c>
      <c r="K42" s="15">
        <v>162.08000000000001</v>
      </c>
      <c r="L42" s="2">
        <v>0</v>
      </c>
      <c r="M42" s="2">
        <v>0</v>
      </c>
      <c r="N42" s="2">
        <v>0</v>
      </c>
      <c r="O42" s="2">
        <v>21.070400000000003</v>
      </c>
      <c r="P42" s="2">
        <v>200.0104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9021</v>
      </c>
      <c r="B43" t="s">
        <v>9083</v>
      </c>
      <c r="C43" t="s">
        <v>7706</v>
      </c>
      <c r="D43" t="s">
        <v>0</v>
      </c>
      <c r="E43">
        <v>14451</v>
      </c>
      <c r="F43" t="s">
        <v>1443</v>
      </c>
      <c r="G43" t="s">
        <v>1444</v>
      </c>
      <c r="H43" s="2">
        <v>16.86</v>
      </c>
      <c r="I43" s="2">
        <v>0</v>
      </c>
      <c r="J43" s="2">
        <v>0</v>
      </c>
      <c r="K43" s="15">
        <v>162.08000000000001</v>
      </c>
      <c r="L43" s="2">
        <v>0</v>
      </c>
      <c r="M43" s="2">
        <v>0</v>
      </c>
      <c r="N43" s="2">
        <v>0</v>
      </c>
      <c r="O43" s="2">
        <v>21.070400000000003</v>
      </c>
      <c r="P43" s="2">
        <v>200.0104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9021</v>
      </c>
      <c r="B44" t="s">
        <v>9082</v>
      </c>
      <c r="C44" t="s">
        <v>7706</v>
      </c>
      <c r="D44" t="s">
        <v>0</v>
      </c>
      <c r="E44">
        <v>13343</v>
      </c>
      <c r="F44" t="s">
        <v>1443</v>
      </c>
      <c r="G44" t="s">
        <v>1444</v>
      </c>
      <c r="H44" s="2">
        <v>17.04</v>
      </c>
      <c r="I44" s="2">
        <v>0</v>
      </c>
      <c r="J44" s="2">
        <v>0</v>
      </c>
      <c r="K44" s="15">
        <v>161.9</v>
      </c>
      <c r="L44" s="2">
        <v>0</v>
      </c>
      <c r="M44" s="2">
        <v>0</v>
      </c>
      <c r="N44" s="2">
        <v>0</v>
      </c>
      <c r="O44" s="2">
        <v>21.047000000000001</v>
      </c>
      <c r="P44" s="2">
        <v>199.98699999999999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8489</v>
      </c>
      <c r="B45" t="s">
        <v>9075</v>
      </c>
      <c r="C45" t="s">
        <v>7706</v>
      </c>
      <c r="D45" t="s">
        <v>0</v>
      </c>
      <c r="E45">
        <v>847</v>
      </c>
      <c r="F45" t="s">
        <v>9064</v>
      </c>
      <c r="G45" t="s">
        <v>9065</v>
      </c>
      <c r="H45" s="2">
        <v>0</v>
      </c>
      <c r="I45" s="2">
        <v>0</v>
      </c>
      <c r="J45" s="2">
        <v>0</v>
      </c>
      <c r="K45" s="15">
        <v>76.28</v>
      </c>
      <c r="L45" s="2">
        <v>0</v>
      </c>
      <c r="M45" s="2">
        <v>0</v>
      </c>
      <c r="N45" s="2">
        <v>0</v>
      </c>
      <c r="O45" s="2">
        <v>9.9164000000000012</v>
      </c>
      <c r="P45" s="2">
        <v>86.196399999999997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8489</v>
      </c>
      <c r="B46" t="s">
        <v>9075</v>
      </c>
      <c r="C46" t="s">
        <v>7706</v>
      </c>
      <c r="D46" t="s">
        <v>0</v>
      </c>
      <c r="E46">
        <v>5491</v>
      </c>
      <c r="F46" t="s">
        <v>1443</v>
      </c>
      <c r="G46" t="s">
        <v>1444</v>
      </c>
      <c r="H46" s="2">
        <v>16.86</v>
      </c>
      <c r="I46" s="2">
        <v>0</v>
      </c>
      <c r="J46" s="2">
        <v>0</v>
      </c>
      <c r="K46" s="15">
        <v>162.08000000000001</v>
      </c>
      <c r="L46" s="2">
        <v>0</v>
      </c>
      <c r="M46" s="2">
        <v>0</v>
      </c>
      <c r="N46" s="2">
        <v>0</v>
      </c>
      <c r="O46" s="2">
        <v>21.070400000000003</v>
      </c>
      <c r="P46" s="2">
        <v>200.0104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8489</v>
      </c>
      <c r="B47" t="s">
        <v>9074</v>
      </c>
      <c r="C47" t="s">
        <v>7706</v>
      </c>
      <c r="D47" t="s">
        <v>0</v>
      </c>
      <c r="E47">
        <v>59223</v>
      </c>
      <c r="F47" t="s">
        <v>1443</v>
      </c>
      <c r="G47" t="s">
        <v>1444</v>
      </c>
      <c r="H47" s="2">
        <v>16.950000000000003</v>
      </c>
      <c r="I47" s="2">
        <v>0</v>
      </c>
      <c r="J47" s="2">
        <v>0</v>
      </c>
      <c r="K47" s="15">
        <v>161.99</v>
      </c>
      <c r="L47" s="2">
        <v>0</v>
      </c>
      <c r="M47" s="2">
        <v>0</v>
      </c>
      <c r="N47" s="2">
        <v>0</v>
      </c>
      <c r="O47" s="2">
        <v>21.058700000000002</v>
      </c>
      <c r="P47" s="2">
        <v>199.99869999999999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8489</v>
      </c>
      <c r="B48" t="s">
        <v>9073</v>
      </c>
      <c r="C48" t="s">
        <v>7706</v>
      </c>
      <c r="D48" t="s">
        <v>0</v>
      </c>
      <c r="E48">
        <v>11636</v>
      </c>
      <c r="F48" t="s">
        <v>1443</v>
      </c>
      <c r="G48" t="s">
        <v>1444</v>
      </c>
      <c r="H48" s="2">
        <v>17.190000000000001</v>
      </c>
      <c r="I48" s="2">
        <v>0</v>
      </c>
      <c r="J48" s="2">
        <v>0</v>
      </c>
      <c r="K48" s="15">
        <v>161.78</v>
      </c>
      <c r="L48" s="2">
        <v>0</v>
      </c>
      <c r="M48" s="2">
        <v>0</v>
      </c>
      <c r="N48" s="2">
        <v>0</v>
      </c>
      <c r="O48" s="2">
        <v>21.031400000000001</v>
      </c>
      <c r="P48" s="2">
        <v>200.00139999999999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8489</v>
      </c>
      <c r="B49" t="s">
        <v>9072</v>
      </c>
      <c r="C49" t="s">
        <v>7706</v>
      </c>
      <c r="D49" t="s">
        <v>0</v>
      </c>
      <c r="E49">
        <v>790</v>
      </c>
      <c r="F49" t="s">
        <v>9064</v>
      </c>
      <c r="G49" t="s">
        <v>9065</v>
      </c>
      <c r="H49" s="2">
        <v>0</v>
      </c>
      <c r="I49" s="2">
        <v>0</v>
      </c>
      <c r="J49" s="2">
        <v>0</v>
      </c>
      <c r="K49" s="15">
        <v>53.56</v>
      </c>
      <c r="L49" s="2">
        <v>0</v>
      </c>
      <c r="M49" s="2">
        <v>0</v>
      </c>
      <c r="N49" s="2">
        <v>0</v>
      </c>
      <c r="O49" s="2">
        <v>6.9628000000000005</v>
      </c>
      <c r="P49" s="2">
        <v>60.522800000000004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8489</v>
      </c>
      <c r="B50" t="s">
        <v>9071</v>
      </c>
      <c r="C50" t="s">
        <v>7706</v>
      </c>
      <c r="D50" t="s">
        <v>0</v>
      </c>
      <c r="E50">
        <v>9946</v>
      </c>
      <c r="F50" t="s">
        <v>1443</v>
      </c>
      <c r="G50" t="s">
        <v>1444</v>
      </c>
      <c r="H50" s="2">
        <v>17.190000000000001</v>
      </c>
      <c r="I50" s="2">
        <v>0</v>
      </c>
      <c r="J50" s="2">
        <v>0</v>
      </c>
      <c r="K50" s="15">
        <v>161.78</v>
      </c>
      <c r="L50" s="2">
        <v>0</v>
      </c>
      <c r="M50" s="2">
        <v>0</v>
      </c>
      <c r="N50" s="2">
        <v>0</v>
      </c>
      <c r="O50" s="2">
        <v>21.031400000000001</v>
      </c>
      <c r="P50" s="2">
        <v>200.00139999999999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8489</v>
      </c>
      <c r="B51" t="s">
        <v>9071</v>
      </c>
      <c r="C51" t="s">
        <v>7706</v>
      </c>
      <c r="D51" t="s">
        <v>0</v>
      </c>
      <c r="E51">
        <v>45085</v>
      </c>
      <c r="F51" t="s">
        <v>1443</v>
      </c>
      <c r="G51" t="s">
        <v>1444</v>
      </c>
      <c r="H51" s="2">
        <v>17.190000000000001</v>
      </c>
      <c r="I51" s="2">
        <v>0</v>
      </c>
      <c r="J51" s="2">
        <v>0</v>
      </c>
      <c r="K51" s="15">
        <v>161.78</v>
      </c>
      <c r="L51" s="2">
        <v>0</v>
      </c>
      <c r="M51" s="2">
        <v>0</v>
      </c>
      <c r="N51" s="2">
        <v>0</v>
      </c>
      <c r="O51" s="2">
        <v>21.031400000000001</v>
      </c>
      <c r="P51" s="2">
        <v>200.00139999999999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8490</v>
      </c>
      <c r="B52" t="s">
        <v>9069</v>
      </c>
      <c r="C52" t="s">
        <v>7706</v>
      </c>
      <c r="D52" t="s">
        <v>0</v>
      </c>
      <c r="E52">
        <v>599972</v>
      </c>
      <c r="F52" t="s">
        <v>1369</v>
      </c>
      <c r="G52" t="s">
        <v>1370</v>
      </c>
      <c r="H52" s="2">
        <v>4.1100000000000003</v>
      </c>
      <c r="I52" s="2">
        <v>0</v>
      </c>
      <c r="J52" s="2">
        <v>0</v>
      </c>
      <c r="K52" s="15">
        <v>40.61</v>
      </c>
      <c r="L52" s="2">
        <v>0</v>
      </c>
      <c r="M52" s="2">
        <v>0</v>
      </c>
      <c r="N52" s="2">
        <v>0</v>
      </c>
      <c r="O52" s="2">
        <v>5.2793000000000001</v>
      </c>
      <c r="P52" s="2">
        <v>49.999299999999998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8490</v>
      </c>
      <c r="B53" t="s">
        <v>9066</v>
      </c>
      <c r="C53" t="s">
        <v>7706</v>
      </c>
      <c r="D53" t="s">
        <v>0</v>
      </c>
      <c r="E53">
        <v>273</v>
      </c>
      <c r="F53" t="s">
        <v>9067</v>
      </c>
      <c r="G53" t="s">
        <v>9068</v>
      </c>
      <c r="H53" s="2">
        <v>0</v>
      </c>
      <c r="I53" s="2">
        <v>0</v>
      </c>
      <c r="J53" s="2">
        <v>0</v>
      </c>
      <c r="K53" s="15">
        <v>70.8</v>
      </c>
      <c r="L53" s="2">
        <v>0</v>
      </c>
      <c r="M53" s="2">
        <v>0</v>
      </c>
      <c r="N53" s="2">
        <v>0</v>
      </c>
      <c r="O53" s="2">
        <v>9.2040000000000006</v>
      </c>
      <c r="P53" s="2">
        <v>80.003999999999991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8490</v>
      </c>
      <c r="B54" t="s">
        <v>9063</v>
      </c>
      <c r="C54" t="s">
        <v>7706</v>
      </c>
      <c r="D54" t="s">
        <v>0</v>
      </c>
      <c r="E54">
        <v>2013</v>
      </c>
      <c r="F54" t="s">
        <v>4359</v>
      </c>
      <c r="G54" t="s">
        <v>4360</v>
      </c>
      <c r="H54" s="2">
        <v>0</v>
      </c>
      <c r="I54" s="2">
        <v>0</v>
      </c>
      <c r="J54" s="2">
        <v>0</v>
      </c>
      <c r="K54" s="15">
        <v>584</v>
      </c>
      <c r="L54" s="2">
        <v>0</v>
      </c>
      <c r="M54" s="2">
        <v>0</v>
      </c>
      <c r="N54" s="2">
        <v>0</v>
      </c>
      <c r="O54" s="2">
        <v>75.92</v>
      </c>
      <c r="P54" s="2">
        <v>659.92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8490</v>
      </c>
      <c r="B55" t="s">
        <v>9063</v>
      </c>
      <c r="C55" t="s">
        <v>7706</v>
      </c>
      <c r="D55" t="s">
        <v>0</v>
      </c>
      <c r="E55">
        <v>426</v>
      </c>
      <c r="F55" t="s">
        <v>9064</v>
      </c>
      <c r="G55" t="s">
        <v>9065</v>
      </c>
      <c r="H55" s="2">
        <v>0</v>
      </c>
      <c r="I55" s="2">
        <v>0</v>
      </c>
      <c r="J55" s="2">
        <v>0</v>
      </c>
      <c r="K55" s="15">
        <v>40.119999999999997</v>
      </c>
      <c r="L55" s="2">
        <v>0</v>
      </c>
      <c r="M55" s="2">
        <v>0</v>
      </c>
      <c r="N55" s="2">
        <v>0</v>
      </c>
      <c r="O55" s="2">
        <v>5.2156000000000002</v>
      </c>
      <c r="P55" s="2">
        <v>45.335599999999999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8490</v>
      </c>
      <c r="B56" t="s">
        <v>9062</v>
      </c>
      <c r="C56" t="s">
        <v>7706</v>
      </c>
      <c r="D56" t="s">
        <v>0</v>
      </c>
      <c r="E56">
        <v>8976</v>
      </c>
      <c r="F56" t="s">
        <v>1443</v>
      </c>
      <c r="G56" t="s">
        <v>1444</v>
      </c>
      <c r="H56" s="2">
        <v>16.91</v>
      </c>
      <c r="I56" s="2">
        <v>0</v>
      </c>
      <c r="J56" s="2">
        <v>0</v>
      </c>
      <c r="K56" s="15">
        <v>162.03</v>
      </c>
      <c r="L56" s="2">
        <v>0</v>
      </c>
      <c r="M56" s="2">
        <v>0</v>
      </c>
      <c r="N56" s="2">
        <v>0</v>
      </c>
      <c r="O56" s="2">
        <v>21.0639</v>
      </c>
      <c r="P56" s="2">
        <v>200.00389999999999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t="15.75" hidden="1" thickBot="1" x14ac:dyDescent="0.3">
      <c r="T57" s="2"/>
      <c r="U57" s="2"/>
    </row>
    <row r="58" spans="1:21" ht="15.75" thickBot="1" x14ac:dyDescent="0.3">
      <c r="A58" s="127" t="s">
        <v>71</v>
      </c>
      <c r="B58" s="128"/>
      <c r="C58" s="128"/>
      <c r="D58" s="128"/>
      <c r="E58" s="128"/>
      <c r="F58" s="128"/>
      <c r="G58" s="129"/>
      <c r="H58" s="3">
        <f>+SUBTOTAL(9,Tabla1[C. EXENTAS])</f>
        <v>61.219999999999992</v>
      </c>
      <c r="I58" s="3">
        <f>+SUBTOTAL(9,Tabla1[I. EXENTAS])</f>
        <v>0</v>
      </c>
      <c r="J58" s="3">
        <f>+SUBTOTAL(9,Tabla1[IMPOR EX])</f>
        <v>0</v>
      </c>
      <c r="K58" s="3">
        <f>+SUBTOTAL(9,Tabla1[C. GRAVADA])</f>
        <v>702.17</v>
      </c>
      <c r="L58" s="3">
        <f>+SUBTOTAL(9,Tabla1[INTER GRAVA])</f>
        <v>0</v>
      </c>
      <c r="M58" s="3">
        <f>+SUBTOTAL(9,Tabla1[IMPOR BIENES])</f>
        <v>0</v>
      </c>
      <c r="N58" s="3">
        <f>+SUBTOTAL(9,Tabla1[IMPOR SERV])</f>
        <v>0</v>
      </c>
      <c r="O58" s="3">
        <f>+SUBTOTAL(9,Tabla1[IVA])</f>
        <v>91.2821</v>
      </c>
      <c r="P58" s="3">
        <f>+SUBTOTAL(9,Tabla1[TOTAL C.])</f>
        <v>854.6721</v>
      </c>
      <c r="Q58" s="3"/>
      <c r="R58" s="3">
        <f>+SUBTOTAL(9,Tabla1[ANEXO 3])</f>
        <v>0</v>
      </c>
      <c r="S58" s="3"/>
      <c r="T58" s="3">
        <f>+SUBTOTAL(9,Tabla1[PERCEPCIONES])</f>
        <v>0</v>
      </c>
      <c r="U58" s="2"/>
    </row>
    <row r="59" spans="1:21" x14ac:dyDescent="0.25">
      <c r="U59" s="2"/>
    </row>
    <row r="60" spans="1:21" x14ac:dyDescent="0.25">
      <c r="U60" s="2"/>
    </row>
    <row r="61" spans="1:21" x14ac:dyDescent="0.25">
      <c r="U61" s="2"/>
    </row>
    <row r="62" spans="1:21" x14ac:dyDescent="0.25">
      <c r="U62" s="2"/>
    </row>
    <row r="63" spans="1:21" x14ac:dyDescent="0.25">
      <c r="U63" s="2"/>
    </row>
    <row r="64" spans="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114"/>
    </row>
    <row r="96" spans="21:21" x14ac:dyDescent="0.25">
      <c r="U96" s="114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1077" spans="1:20" s="42" customFormat="1" x14ac:dyDescent="0.25">
      <c r="A1077"/>
      <c r="B1077"/>
      <c r="C1077"/>
      <c r="D1077"/>
      <c r="E1077"/>
      <c r="F1077"/>
      <c r="G1077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/>
      <c r="S1077"/>
      <c r="T1077"/>
    </row>
  </sheetData>
  <dataConsolidate/>
  <mergeCells count="1">
    <mergeCell ref="A58:G58"/>
  </mergeCells>
  <phoneticPr fontId="8" type="noConversion"/>
  <conditionalFormatting sqref="E1:E1048576">
    <cfRule type="duplicateValues" dxfId="2" priority="21"/>
    <cfRule type="duplicateValues" dxfId="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15" sqref="D15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9026</v>
      </c>
      <c r="F2" s="2"/>
      <c r="XFD2" t="s">
        <v>8491</v>
      </c>
    </row>
    <row r="3" spans="1:9 16384:16384" x14ac:dyDescent="0.25">
      <c r="B3" s="23" t="s">
        <v>2</v>
      </c>
      <c r="D3" s="47">
        <v>45289</v>
      </c>
      <c r="F3" s="40"/>
      <c r="XFD3" t="s">
        <v>8486</v>
      </c>
    </row>
    <row r="4" spans="1:9 16384:16384" x14ac:dyDescent="0.25">
      <c r="B4" s="23" t="s">
        <v>3</v>
      </c>
      <c r="D4" s="73" t="s">
        <v>1</v>
      </c>
      <c r="F4" s="2"/>
      <c r="XFD4" t="s">
        <v>8487</v>
      </c>
    </row>
    <row r="5" spans="1:9 16384:16384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9055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9057</v>
      </c>
      <c r="F7" s="2"/>
      <c r="XFD7" t="s">
        <v>8489</v>
      </c>
    </row>
    <row r="8" spans="1:9 16384:16384" ht="16.5" customHeight="1" x14ac:dyDescent="0.25">
      <c r="B8" s="23" t="s">
        <v>26</v>
      </c>
      <c r="D8" s="107">
        <v>44</v>
      </c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44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8" t="s">
        <v>9167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JOSE GUILLERMO CRZ PAREDES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1">
        <v>2991.15</v>
      </c>
      <c r="F14" s="32"/>
    </row>
    <row r="15" spans="1:9 16384:16384" x14ac:dyDescent="0.25">
      <c r="B15" s="23" t="s">
        <v>22</v>
      </c>
      <c r="D15" s="112">
        <f>D14*0.13</f>
        <v>388.84950000000003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3379.9994999999999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R28" sqref="R2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9026</v>
      </c>
      <c r="B3" s="40">
        <v>45289</v>
      </c>
      <c r="C3" s="2" t="s">
        <v>1</v>
      </c>
      <c r="D3" s="2" t="s">
        <v>0</v>
      </c>
      <c r="E3" s="2" t="s">
        <v>9055</v>
      </c>
      <c r="F3" s="2" t="s">
        <v>9057</v>
      </c>
      <c r="G3" s="33">
        <v>18</v>
      </c>
      <c r="H3" s="38">
        <v>18</v>
      </c>
      <c r="I3" s="39"/>
      <c r="J3" s="32" t="s">
        <v>9061</v>
      </c>
      <c r="K3" s="2">
        <v>0</v>
      </c>
      <c r="L3" s="2">
        <v>0</v>
      </c>
      <c r="M3" s="32">
        <v>897.35</v>
      </c>
      <c r="N3" s="2">
        <v>116.6555</v>
      </c>
      <c r="O3" s="2">
        <v>0</v>
      </c>
      <c r="P3" s="2">
        <v>0</v>
      </c>
      <c r="Q3" s="32">
        <v>1014.0055</v>
      </c>
      <c r="R3" s="2" t="s">
        <v>9060</v>
      </c>
      <c r="S3" s="2" t="s">
        <v>1</v>
      </c>
    </row>
    <row r="4" spans="1:19" ht="15.75" thickBot="1" x14ac:dyDescent="0.3">
      <c r="A4" s="2" t="s">
        <v>9026</v>
      </c>
      <c r="B4" s="40">
        <v>45265</v>
      </c>
      <c r="C4" s="2" t="s">
        <v>1</v>
      </c>
      <c r="D4" s="2" t="s">
        <v>0</v>
      </c>
      <c r="E4" s="2" t="s">
        <v>9055</v>
      </c>
      <c r="F4" s="2" t="s">
        <v>9057</v>
      </c>
      <c r="G4" s="33">
        <v>17</v>
      </c>
      <c r="H4" s="38">
        <v>17</v>
      </c>
      <c r="I4" s="39" t="s">
        <v>9086</v>
      </c>
      <c r="J4" s="32" t="s">
        <v>9087</v>
      </c>
      <c r="K4" s="2">
        <v>0</v>
      </c>
      <c r="L4" s="2">
        <v>0</v>
      </c>
      <c r="M4" s="32">
        <v>66.37</v>
      </c>
      <c r="N4" s="2">
        <v>8.6281000000000017</v>
      </c>
      <c r="O4" s="2">
        <v>0</v>
      </c>
      <c r="P4" s="2">
        <v>0</v>
      </c>
      <c r="Q4" s="32">
        <v>74.998100000000008</v>
      </c>
      <c r="S4" s="2" t="s">
        <v>1</v>
      </c>
    </row>
    <row r="5" spans="1:19" hidden="1" x14ac:dyDescent="0.25">
      <c r="A5" s="2" t="s">
        <v>9025</v>
      </c>
      <c r="B5" s="40">
        <v>44165</v>
      </c>
      <c r="C5" s="2" t="s">
        <v>1</v>
      </c>
      <c r="D5" s="2" t="s">
        <v>0</v>
      </c>
      <c r="E5" s="2" t="s">
        <v>9055</v>
      </c>
      <c r="F5" s="2" t="s">
        <v>9057</v>
      </c>
      <c r="G5" s="33">
        <v>16</v>
      </c>
      <c r="H5" s="38">
        <v>16</v>
      </c>
      <c r="I5" s="39"/>
      <c r="J5" s="32" t="s">
        <v>9061</v>
      </c>
      <c r="K5" s="2">
        <v>0</v>
      </c>
      <c r="L5" s="2">
        <v>0</v>
      </c>
      <c r="M5" s="32">
        <v>904.42</v>
      </c>
      <c r="N5" s="2">
        <v>117.5746</v>
      </c>
      <c r="O5" s="2">
        <v>0</v>
      </c>
      <c r="P5" s="2">
        <v>0</v>
      </c>
      <c r="Q5" s="32">
        <v>1021.9946</v>
      </c>
      <c r="R5" s="2" t="s">
        <v>9060</v>
      </c>
      <c r="S5" s="2" t="s">
        <v>1</v>
      </c>
    </row>
    <row r="6" spans="1:19" hidden="1" x14ac:dyDescent="0.25">
      <c r="A6" s="2" t="s">
        <v>9025</v>
      </c>
      <c r="B6" s="40">
        <v>44165</v>
      </c>
      <c r="C6" s="2" t="s">
        <v>1</v>
      </c>
      <c r="D6" s="2" t="s">
        <v>0</v>
      </c>
      <c r="E6" s="2" t="s">
        <v>9055</v>
      </c>
      <c r="F6" s="2" t="s">
        <v>9057</v>
      </c>
      <c r="G6" s="33">
        <v>15</v>
      </c>
      <c r="H6" s="38">
        <v>15</v>
      </c>
      <c r="I6" s="39" t="s">
        <v>9140</v>
      </c>
      <c r="J6" s="32" t="s">
        <v>9141</v>
      </c>
      <c r="K6" s="2">
        <v>0</v>
      </c>
      <c r="L6" s="2">
        <v>0</v>
      </c>
      <c r="M6" s="32">
        <v>79.650000000000006</v>
      </c>
      <c r="N6" s="2">
        <v>10.354500000000002</v>
      </c>
      <c r="O6" s="2">
        <v>0</v>
      </c>
      <c r="P6" s="2">
        <v>0</v>
      </c>
      <c r="Q6" s="32">
        <v>90.004500000000007</v>
      </c>
      <c r="S6" s="2" t="s">
        <v>1</v>
      </c>
    </row>
    <row r="7" spans="1:19" hidden="1" x14ac:dyDescent="0.25">
      <c r="A7" s="2" t="s">
        <v>9024</v>
      </c>
      <c r="B7" s="40">
        <v>45230</v>
      </c>
      <c r="C7" s="2" t="s">
        <v>1</v>
      </c>
      <c r="D7" s="2" t="s">
        <v>0</v>
      </c>
      <c r="E7" s="2" t="s">
        <v>9055</v>
      </c>
      <c r="F7" s="2" t="s">
        <v>9057</v>
      </c>
      <c r="G7" s="33">
        <v>14</v>
      </c>
      <c r="H7" s="38">
        <v>14</v>
      </c>
      <c r="I7" s="39"/>
      <c r="J7" s="32" t="s">
        <v>9061</v>
      </c>
      <c r="K7" s="2">
        <v>0</v>
      </c>
      <c r="L7" s="2">
        <v>0</v>
      </c>
      <c r="M7" s="32">
        <v>839.82</v>
      </c>
      <c r="N7" s="2">
        <v>109.17660000000001</v>
      </c>
      <c r="O7" s="2">
        <v>0</v>
      </c>
      <c r="P7" s="2">
        <v>0</v>
      </c>
      <c r="Q7" s="32">
        <v>948.99660000000006</v>
      </c>
      <c r="R7" s="2" t="s">
        <v>9060</v>
      </c>
      <c r="S7" s="2" t="s">
        <v>1</v>
      </c>
    </row>
    <row r="8" spans="1:19" hidden="1" x14ac:dyDescent="0.25">
      <c r="A8" s="2" t="s">
        <v>9024</v>
      </c>
      <c r="B8" s="40">
        <v>45220</v>
      </c>
      <c r="C8" s="2" t="s">
        <v>1</v>
      </c>
      <c r="D8" s="2" t="s">
        <v>0</v>
      </c>
      <c r="E8" s="2" t="s">
        <v>9055</v>
      </c>
      <c r="F8" s="2" t="s">
        <v>9057</v>
      </c>
      <c r="G8" s="33">
        <v>13</v>
      </c>
      <c r="H8" s="38">
        <v>13</v>
      </c>
      <c r="I8" s="39" t="s">
        <v>9086</v>
      </c>
      <c r="J8" s="32" t="s">
        <v>9087</v>
      </c>
      <c r="K8" s="2">
        <v>0</v>
      </c>
      <c r="L8" s="2">
        <v>0</v>
      </c>
      <c r="M8" s="32">
        <v>48.67</v>
      </c>
      <c r="N8" s="2">
        <v>6.3271000000000006</v>
      </c>
      <c r="O8" s="2">
        <v>0</v>
      </c>
      <c r="P8" s="2">
        <v>0</v>
      </c>
      <c r="Q8" s="32">
        <v>54.997100000000003</v>
      </c>
      <c r="S8" s="2" t="s">
        <v>1</v>
      </c>
    </row>
    <row r="9" spans="1:19" hidden="1" x14ac:dyDescent="0.25">
      <c r="A9" s="2" t="s">
        <v>9023</v>
      </c>
      <c r="B9" s="40">
        <v>45198</v>
      </c>
      <c r="C9" s="2" t="s">
        <v>1</v>
      </c>
      <c r="D9" s="2" t="s">
        <v>0</v>
      </c>
      <c r="E9" s="2" t="s">
        <v>9055</v>
      </c>
      <c r="F9" s="2" t="s">
        <v>9057</v>
      </c>
      <c r="G9" s="33">
        <v>12</v>
      </c>
      <c r="H9" s="38">
        <v>12</v>
      </c>
      <c r="I9" s="39"/>
      <c r="J9" s="32" t="s">
        <v>9061</v>
      </c>
      <c r="K9" s="2">
        <v>0</v>
      </c>
      <c r="L9" s="2">
        <v>0</v>
      </c>
      <c r="M9" s="32">
        <v>1162.83</v>
      </c>
      <c r="N9" s="2">
        <v>151.1679</v>
      </c>
      <c r="O9" s="2">
        <v>0</v>
      </c>
      <c r="P9" s="2">
        <v>0</v>
      </c>
      <c r="Q9" s="32">
        <v>1313.9978999999998</v>
      </c>
      <c r="R9" s="2" t="s">
        <v>9060</v>
      </c>
      <c r="S9" s="2" t="s">
        <v>1</v>
      </c>
    </row>
    <row r="10" spans="1:19" hidden="1" x14ac:dyDescent="0.25">
      <c r="A10" s="2" t="s">
        <v>9022</v>
      </c>
      <c r="B10" s="40">
        <v>45169</v>
      </c>
      <c r="C10" s="2" t="s">
        <v>1</v>
      </c>
      <c r="D10" s="2" t="s">
        <v>0</v>
      </c>
      <c r="E10" s="2" t="s">
        <v>9055</v>
      </c>
      <c r="F10" s="2" t="s">
        <v>9057</v>
      </c>
      <c r="G10" s="33">
        <v>11</v>
      </c>
      <c r="H10" s="38">
        <v>11</v>
      </c>
      <c r="I10" s="39"/>
      <c r="J10" s="32" t="s">
        <v>9061</v>
      </c>
      <c r="K10" s="2">
        <v>0</v>
      </c>
      <c r="L10" s="2">
        <v>0</v>
      </c>
      <c r="M10" s="32">
        <v>1162.83</v>
      </c>
      <c r="N10" s="2">
        <v>151.1679</v>
      </c>
      <c r="O10" s="2">
        <v>0</v>
      </c>
      <c r="P10" s="2">
        <v>0</v>
      </c>
      <c r="Q10" s="32">
        <v>1313.9978999999998</v>
      </c>
      <c r="R10" s="2" t="s">
        <v>9060</v>
      </c>
      <c r="S10" s="2" t="s">
        <v>1</v>
      </c>
    </row>
    <row r="11" spans="1:19" hidden="1" x14ac:dyDescent="0.25">
      <c r="A11" s="2" t="s">
        <v>9022</v>
      </c>
      <c r="B11" s="40">
        <v>45167</v>
      </c>
      <c r="C11" s="2" t="s">
        <v>1</v>
      </c>
      <c r="D11" s="2" t="s">
        <v>0</v>
      </c>
      <c r="E11" s="2" t="s">
        <v>9055</v>
      </c>
      <c r="F11" s="2" t="s">
        <v>9057</v>
      </c>
      <c r="G11" s="33">
        <v>10</v>
      </c>
      <c r="H11" s="38">
        <v>10</v>
      </c>
      <c r="I11" s="39" t="s">
        <v>9086</v>
      </c>
      <c r="J11" s="32" t="s">
        <v>9087</v>
      </c>
      <c r="K11" s="2">
        <v>0</v>
      </c>
      <c r="L11" s="2">
        <v>0</v>
      </c>
      <c r="M11" s="32">
        <v>70</v>
      </c>
      <c r="N11" s="2">
        <v>9.1</v>
      </c>
      <c r="O11" s="2">
        <v>0</v>
      </c>
      <c r="P11" s="2">
        <v>0</v>
      </c>
      <c r="Q11" s="32">
        <v>79.099999999999994</v>
      </c>
      <c r="S11" s="2" t="s">
        <v>1</v>
      </c>
    </row>
    <row r="12" spans="1:19" hidden="1" x14ac:dyDescent="0.25">
      <c r="A12" s="2" t="s">
        <v>9022</v>
      </c>
      <c r="B12" s="40">
        <v>45164</v>
      </c>
      <c r="C12" s="2" t="s">
        <v>1</v>
      </c>
      <c r="D12" s="2" t="s">
        <v>0</v>
      </c>
      <c r="E12" s="2" t="s">
        <v>9055</v>
      </c>
      <c r="F12" s="2" t="s">
        <v>9057</v>
      </c>
      <c r="G12" s="33">
        <v>9</v>
      </c>
      <c r="H12" s="38">
        <v>9</v>
      </c>
      <c r="I12" s="39"/>
      <c r="J12" s="32" t="s">
        <v>9085</v>
      </c>
      <c r="K12" s="2">
        <v>0</v>
      </c>
      <c r="L12" s="2">
        <v>0</v>
      </c>
      <c r="M12" s="32">
        <v>50</v>
      </c>
      <c r="N12" s="2">
        <v>6.5</v>
      </c>
      <c r="O12" s="2">
        <v>0</v>
      </c>
      <c r="P12" s="2">
        <v>0</v>
      </c>
      <c r="Q12" s="32">
        <v>56.5</v>
      </c>
      <c r="R12" s="2" t="s">
        <v>9084</v>
      </c>
      <c r="S12" s="2" t="s">
        <v>1</v>
      </c>
    </row>
    <row r="13" spans="1:19" hidden="1" x14ac:dyDescent="0.25">
      <c r="A13" s="2" t="s">
        <v>9022</v>
      </c>
      <c r="B13" s="40">
        <v>45163</v>
      </c>
      <c r="C13" s="2" t="s">
        <v>1</v>
      </c>
      <c r="D13" s="2" t="s">
        <v>0</v>
      </c>
      <c r="E13" s="2" t="s">
        <v>9055</v>
      </c>
      <c r="F13" s="2" t="s">
        <v>9057</v>
      </c>
      <c r="G13" s="33">
        <v>8</v>
      </c>
      <c r="H13" s="38">
        <v>8</v>
      </c>
      <c r="I13" s="39" t="s">
        <v>9058</v>
      </c>
      <c r="J13" s="32" t="s">
        <v>9059</v>
      </c>
      <c r="K13" s="2">
        <v>0</v>
      </c>
      <c r="L13" s="2">
        <v>0</v>
      </c>
      <c r="M13" s="32">
        <v>66.37</v>
      </c>
      <c r="N13" s="2">
        <v>8.6281000000000017</v>
      </c>
      <c r="O13" s="2">
        <v>0</v>
      </c>
      <c r="P13" s="2">
        <v>0</v>
      </c>
      <c r="Q13" s="32">
        <v>74.998100000000008</v>
      </c>
      <c r="S13" s="2" t="s">
        <v>1</v>
      </c>
    </row>
    <row r="14" spans="1:19" hidden="1" x14ac:dyDescent="0.25">
      <c r="A14" s="2" t="s">
        <v>9021</v>
      </c>
      <c r="B14" s="40">
        <v>45138</v>
      </c>
      <c r="C14" s="2" t="s">
        <v>1</v>
      </c>
      <c r="D14" s="2" t="s">
        <v>0</v>
      </c>
      <c r="E14" s="2" t="s">
        <v>9055</v>
      </c>
      <c r="F14" s="2" t="s">
        <v>9057</v>
      </c>
      <c r="G14" s="33">
        <v>7</v>
      </c>
      <c r="H14" s="38">
        <v>7</v>
      </c>
      <c r="I14" s="39"/>
      <c r="J14" s="32" t="s">
        <v>9061</v>
      </c>
      <c r="K14" s="2">
        <v>0</v>
      </c>
      <c r="L14" s="2">
        <v>0</v>
      </c>
      <c r="M14" s="32">
        <v>1292.04</v>
      </c>
      <c r="N14" s="2">
        <v>167.96520000000001</v>
      </c>
      <c r="O14" s="2">
        <v>0</v>
      </c>
      <c r="P14" s="2">
        <v>0</v>
      </c>
      <c r="Q14" s="32">
        <v>1460.0052000000001</v>
      </c>
      <c r="R14" s="2" t="s">
        <v>9060</v>
      </c>
      <c r="S14" s="2" t="s">
        <v>1</v>
      </c>
    </row>
    <row r="15" spans="1:19" hidden="1" x14ac:dyDescent="0.25">
      <c r="A15" s="2" t="s">
        <v>9021</v>
      </c>
      <c r="B15" s="40">
        <v>45135</v>
      </c>
      <c r="C15" s="2" t="s">
        <v>1</v>
      </c>
      <c r="D15" s="2" t="s">
        <v>0</v>
      </c>
      <c r="E15" s="2" t="s">
        <v>9055</v>
      </c>
      <c r="F15" s="2" t="s">
        <v>9057</v>
      </c>
      <c r="G15" s="33">
        <v>6</v>
      </c>
      <c r="H15" s="38">
        <v>6</v>
      </c>
      <c r="I15" s="39" t="s">
        <v>9058</v>
      </c>
      <c r="J15" s="32" t="s">
        <v>9059</v>
      </c>
      <c r="K15" s="2">
        <v>0</v>
      </c>
      <c r="L15" s="2">
        <v>0</v>
      </c>
      <c r="M15" s="32">
        <v>66.37</v>
      </c>
      <c r="N15" s="2">
        <v>8.6281000000000017</v>
      </c>
      <c r="O15" s="2">
        <v>0</v>
      </c>
      <c r="P15" s="2">
        <v>0</v>
      </c>
      <c r="Q15" s="32">
        <v>74.998100000000008</v>
      </c>
      <c r="S15" s="2" t="s">
        <v>1</v>
      </c>
    </row>
    <row r="16" spans="1:19" hidden="1" x14ac:dyDescent="0.25">
      <c r="A16" s="2" t="s">
        <v>9021</v>
      </c>
      <c r="B16" s="40">
        <v>45117</v>
      </c>
      <c r="C16" s="2" t="s">
        <v>1</v>
      </c>
      <c r="D16" s="2" t="s">
        <v>0</v>
      </c>
      <c r="E16" s="2" t="s">
        <v>9055</v>
      </c>
      <c r="F16" s="2" t="s">
        <v>9057</v>
      </c>
      <c r="G16" s="33">
        <v>5</v>
      </c>
      <c r="H16" s="38">
        <v>5</v>
      </c>
      <c r="I16" s="39" t="s">
        <v>9058</v>
      </c>
      <c r="J16" s="32" t="s">
        <v>9059</v>
      </c>
      <c r="K16" s="2">
        <v>0</v>
      </c>
      <c r="L16" s="2">
        <v>0</v>
      </c>
      <c r="M16" s="32">
        <v>75.22</v>
      </c>
      <c r="N16" s="2">
        <v>9.7786000000000008</v>
      </c>
      <c r="O16" s="2">
        <v>0</v>
      </c>
      <c r="P16" s="2">
        <v>0</v>
      </c>
      <c r="Q16" s="32">
        <v>84.998599999999996</v>
      </c>
      <c r="S16" s="2" t="s">
        <v>1</v>
      </c>
    </row>
    <row r="17" spans="1:19" hidden="1" x14ac:dyDescent="0.25">
      <c r="A17" s="2" t="s">
        <v>8489</v>
      </c>
      <c r="B17" s="40">
        <v>45090</v>
      </c>
      <c r="C17" s="2" t="s">
        <v>1</v>
      </c>
      <c r="D17" s="2" t="s">
        <v>0</v>
      </c>
      <c r="E17" s="2" t="s">
        <v>9055</v>
      </c>
      <c r="F17" s="2" t="s">
        <v>9057</v>
      </c>
      <c r="G17" s="33">
        <v>4</v>
      </c>
      <c r="H17" s="38">
        <v>4</v>
      </c>
      <c r="I17" s="39"/>
      <c r="J17" s="32" t="s">
        <v>9061</v>
      </c>
      <c r="K17" s="2">
        <v>0</v>
      </c>
      <c r="L17" s="2">
        <v>0</v>
      </c>
      <c r="M17" s="32">
        <v>1292.04</v>
      </c>
      <c r="N17" s="2">
        <v>167.96520000000001</v>
      </c>
      <c r="O17" s="2">
        <v>0</v>
      </c>
      <c r="P17" s="2">
        <v>0</v>
      </c>
      <c r="Q17" s="32">
        <v>1460.0052000000001</v>
      </c>
      <c r="R17" s="2" t="s">
        <v>9060</v>
      </c>
      <c r="S17" s="2" t="s">
        <v>1</v>
      </c>
    </row>
    <row r="18" spans="1:19" hidden="1" x14ac:dyDescent="0.25">
      <c r="A18" s="2" t="s">
        <v>8489</v>
      </c>
      <c r="B18" s="40">
        <v>45090</v>
      </c>
      <c r="C18" s="2" t="s">
        <v>1</v>
      </c>
      <c r="D18" s="2" t="s">
        <v>0</v>
      </c>
      <c r="E18" s="2" t="s">
        <v>9055</v>
      </c>
      <c r="F18" s="2" t="s">
        <v>9057</v>
      </c>
      <c r="G18" s="33">
        <v>3</v>
      </c>
      <c r="H18" s="38">
        <v>3</v>
      </c>
      <c r="I18" s="39" t="s">
        <v>9058</v>
      </c>
      <c r="J18" s="32" t="s">
        <v>9059</v>
      </c>
      <c r="K18" s="2">
        <v>0</v>
      </c>
      <c r="L18" s="2">
        <v>0</v>
      </c>
      <c r="M18" s="32">
        <v>75.22</v>
      </c>
      <c r="N18" s="2">
        <v>9.7786000000000008</v>
      </c>
      <c r="O18" s="2">
        <v>0</v>
      </c>
      <c r="P18" s="2">
        <v>0</v>
      </c>
      <c r="Q18" s="32">
        <v>84.998599999999996</v>
      </c>
      <c r="S18" s="2" t="s">
        <v>1</v>
      </c>
    </row>
    <row r="19" spans="1:19" hidden="1" x14ac:dyDescent="0.25">
      <c r="A19" s="2" t="s">
        <v>8490</v>
      </c>
      <c r="B19" s="40">
        <v>45077</v>
      </c>
      <c r="C19" s="2" t="s">
        <v>1</v>
      </c>
      <c r="D19" s="2" t="s">
        <v>0</v>
      </c>
      <c r="E19" s="2" t="s">
        <v>9055</v>
      </c>
      <c r="F19" s="2" t="s">
        <v>9057</v>
      </c>
      <c r="G19" s="33">
        <v>2</v>
      </c>
      <c r="H19" s="38">
        <v>2</v>
      </c>
      <c r="I19" s="39"/>
      <c r="J19" s="32" t="s">
        <v>9061</v>
      </c>
      <c r="K19" s="2">
        <v>0</v>
      </c>
      <c r="L19" s="2">
        <v>0</v>
      </c>
      <c r="M19" s="32">
        <v>1292.04</v>
      </c>
      <c r="N19" s="2">
        <v>167.96520000000001</v>
      </c>
      <c r="O19" s="2">
        <v>0</v>
      </c>
      <c r="P19" s="2">
        <v>0</v>
      </c>
      <c r="Q19" s="32">
        <v>1460.0052000000001</v>
      </c>
      <c r="R19" s="2" t="s">
        <v>9060</v>
      </c>
      <c r="S19" s="2" t="s">
        <v>1</v>
      </c>
    </row>
    <row r="20" spans="1:19" hidden="1" x14ac:dyDescent="0.25">
      <c r="A20" s="2" t="s">
        <v>8490</v>
      </c>
      <c r="B20" s="40">
        <v>45076</v>
      </c>
      <c r="C20" s="2" t="s">
        <v>1</v>
      </c>
      <c r="D20" s="2" t="s">
        <v>0</v>
      </c>
      <c r="E20" s="2" t="s">
        <v>9055</v>
      </c>
      <c r="F20" s="2" t="s">
        <v>9057</v>
      </c>
      <c r="G20" s="33">
        <v>1</v>
      </c>
      <c r="H20" s="38">
        <v>1</v>
      </c>
      <c r="I20" s="39" t="s">
        <v>9058</v>
      </c>
      <c r="J20" s="32" t="s">
        <v>9059</v>
      </c>
      <c r="K20" s="2">
        <v>0</v>
      </c>
      <c r="L20" s="2">
        <v>0</v>
      </c>
      <c r="M20" s="32">
        <v>75.22</v>
      </c>
      <c r="N20" s="2">
        <v>9.7786000000000008</v>
      </c>
      <c r="O20" s="2">
        <v>0</v>
      </c>
      <c r="P20" s="2">
        <v>0</v>
      </c>
      <c r="Q20" s="32">
        <v>84.998599999999996</v>
      </c>
      <c r="S20" s="2" t="s">
        <v>1</v>
      </c>
    </row>
    <row r="21" spans="1:19" ht="15.75" hidden="1" thickBot="1" x14ac:dyDescent="0.3">
      <c r="R21" s="15"/>
      <c r="S21" s="1"/>
    </row>
    <row r="22" spans="1:19" ht="15.75" thickBot="1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9"/>
      <c r="K22" s="4">
        <f>+SUBTOTAL(9,Tabla2[VENTA EXENTA])</f>
        <v>0</v>
      </c>
      <c r="L22" s="4">
        <f>+SUBTOTAL(9,Tabla2[VENTA NO SUJETA])</f>
        <v>0</v>
      </c>
      <c r="M22" s="3">
        <f>+SUBTOTAL(9,Tabla2[V. GRAVADA])</f>
        <v>963.72</v>
      </c>
      <c r="N22" s="4">
        <f>+SUBTOTAL(9,Tabla2[D.FISCAL])</f>
        <v>125.28360000000001</v>
      </c>
      <c r="O22" s="4">
        <f>+SUBTOTAL(9,Tabla2[V CTA DE 3])</f>
        <v>0</v>
      </c>
      <c r="P22" s="4">
        <f>+SUBTOTAL(9,Tabla2[D. FISCAL A 3])</f>
        <v>0</v>
      </c>
      <c r="Q22" s="4">
        <f>+SUBTOTAL(9,Tabla2[VENTA TOTAL])</f>
        <v>1089.0036</v>
      </c>
      <c r="R22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22:J22"/>
  </mergeCells>
  <phoneticPr fontId="8" type="noConversion"/>
  <conditionalFormatting sqref="G1:G1048576">
    <cfRule type="duplicateValues" dxfId="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3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8329</v>
      </c>
      <c r="XFD2" t="s">
        <v>7944</v>
      </c>
    </row>
    <row r="3" spans="2:4 16384:16384" x14ac:dyDescent="0.25">
      <c r="B3" s="67" t="s">
        <v>2</v>
      </c>
      <c r="D3" s="7" t="s">
        <v>9126</v>
      </c>
      <c r="XFD3" t="s">
        <v>7981</v>
      </c>
    </row>
    <row r="4" spans="2:4 16384:16384" x14ac:dyDescent="0.25">
      <c r="B4" s="67" t="s">
        <v>3</v>
      </c>
      <c r="D4" s="73" t="s">
        <v>1</v>
      </c>
      <c r="XFD4" t="s">
        <v>8153</v>
      </c>
    </row>
    <row r="5" spans="2:4 16384:16384" ht="14.25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9055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9056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2"/>
  <sheetViews>
    <sheetView tabSelected="1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6" t="s">
        <v>9169</v>
      </c>
      <c r="C3" t="s">
        <v>1</v>
      </c>
      <c r="D3" t="s">
        <v>7706</v>
      </c>
      <c r="E3" t="s">
        <v>9055</v>
      </c>
      <c r="F3" t="s">
        <v>9056</v>
      </c>
      <c r="G3">
        <v>66</v>
      </c>
      <c r="H3">
        <v>66</v>
      </c>
      <c r="I3">
        <v>66</v>
      </c>
      <c r="J3">
        <v>66</v>
      </c>
      <c r="K3">
        <v>0</v>
      </c>
      <c r="L3" s="2">
        <v>0</v>
      </c>
      <c r="M3" s="2">
        <v>0</v>
      </c>
      <c r="N3" s="2">
        <v>0</v>
      </c>
      <c r="O3" s="2">
        <v>125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125</v>
      </c>
      <c r="V3" t="s">
        <v>55</v>
      </c>
    </row>
    <row r="4" spans="1:22" x14ac:dyDescent="0.25">
      <c r="A4" t="s">
        <v>8329</v>
      </c>
      <c r="B4" s="126" t="s">
        <v>9169</v>
      </c>
      <c r="C4" t="s">
        <v>1</v>
      </c>
      <c r="D4" t="s">
        <v>7706</v>
      </c>
      <c r="E4" t="s">
        <v>9055</v>
      </c>
      <c r="F4" t="s">
        <v>9056</v>
      </c>
      <c r="G4">
        <v>65</v>
      </c>
      <c r="H4">
        <v>65</v>
      </c>
      <c r="I4">
        <v>65</v>
      </c>
      <c r="J4">
        <v>65</v>
      </c>
      <c r="K4">
        <v>0</v>
      </c>
      <c r="L4" s="2">
        <v>0</v>
      </c>
      <c r="M4" s="2">
        <v>0</v>
      </c>
      <c r="N4" s="2">
        <v>0</v>
      </c>
      <c r="O4" s="2">
        <v>75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75</v>
      </c>
      <c r="V4" t="s">
        <v>55</v>
      </c>
    </row>
    <row r="5" spans="1:22" x14ac:dyDescent="0.25">
      <c r="A5" t="s">
        <v>8329</v>
      </c>
      <c r="B5" t="s">
        <v>9166</v>
      </c>
      <c r="C5" t="s">
        <v>1</v>
      </c>
      <c r="D5" t="s">
        <v>7706</v>
      </c>
      <c r="E5" t="s">
        <v>9055</v>
      </c>
      <c r="F5" t="s">
        <v>9056</v>
      </c>
      <c r="G5">
        <v>64</v>
      </c>
      <c r="H5">
        <v>64</v>
      </c>
      <c r="I5">
        <v>64</v>
      </c>
      <c r="J5">
        <v>64</v>
      </c>
      <c r="K5">
        <v>0</v>
      </c>
      <c r="L5" s="2">
        <v>0</v>
      </c>
      <c r="M5" s="2">
        <v>0</v>
      </c>
      <c r="N5" s="2">
        <v>0</v>
      </c>
      <c r="O5" s="2">
        <v>75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75</v>
      </c>
      <c r="V5" t="s">
        <v>55</v>
      </c>
    </row>
    <row r="6" spans="1:22" x14ac:dyDescent="0.25">
      <c r="A6" t="s">
        <v>8329</v>
      </c>
      <c r="B6" t="s">
        <v>9165</v>
      </c>
      <c r="C6" t="s">
        <v>1</v>
      </c>
      <c r="D6" t="s">
        <v>7706</v>
      </c>
      <c r="E6" t="s">
        <v>9055</v>
      </c>
      <c r="F6" t="s">
        <v>9056</v>
      </c>
      <c r="G6">
        <v>63</v>
      </c>
      <c r="H6">
        <v>63</v>
      </c>
      <c r="I6">
        <v>63</v>
      </c>
      <c r="J6">
        <v>63</v>
      </c>
      <c r="K6">
        <v>0</v>
      </c>
      <c r="L6" s="2">
        <v>0</v>
      </c>
      <c r="M6" s="2">
        <v>0</v>
      </c>
      <c r="N6" s="2">
        <v>0</v>
      </c>
      <c r="O6" s="2">
        <v>80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80</v>
      </c>
      <c r="V6" t="s">
        <v>55</v>
      </c>
    </row>
    <row r="7" spans="1:22" x14ac:dyDescent="0.25">
      <c r="A7" t="s">
        <v>8329</v>
      </c>
      <c r="B7" t="s">
        <v>9165</v>
      </c>
      <c r="C7" t="s">
        <v>1</v>
      </c>
      <c r="D7" t="s">
        <v>7706</v>
      </c>
      <c r="E7" t="s">
        <v>9055</v>
      </c>
      <c r="F7" t="s">
        <v>9056</v>
      </c>
      <c r="G7">
        <v>62</v>
      </c>
      <c r="H7">
        <v>62</v>
      </c>
      <c r="I7">
        <v>62</v>
      </c>
      <c r="J7">
        <v>62</v>
      </c>
      <c r="K7">
        <v>0</v>
      </c>
      <c r="L7" s="2">
        <v>0</v>
      </c>
      <c r="M7" s="2">
        <v>0</v>
      </c>
      <c r="N7" s="2">
        <v>0</v>
      </c>
      <c r="O7" s="2">
        <v>110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110</v>
      </c>
      <c r="V7" t="s">
        <v>55</v>
      </c>
    </row>
    <row r="8" spans="1:22" x14ac:dyDescent="0.25">
      <c r="A8" t="s">
        <v>8329</v>
      </c>
      <c r="B8" t="s">
        <v>9164</v>
      </c>
      <c r="C8" t="s">
        <v>1</v>
      </c>
      <c r="D8" t="s">
        <v>7706</v>
      </c>
      <c r="E8" t="s">
        <v>9055</v>
      </c>
      <c r="F8" t="s">
        <v>9056</v>
      </c>
      <c r="G8">
        <v>61</v>
      </c>
      <c r="H8">
        <v>61</v>
      </c>
      <c r="I8">
        <v>61</v>
      </c>
      <c r="J8">
        <v>61</v>
      </c>
      <c r="K8">
        <v>0</v>
      </c>
      <c r="L8" s="2">
        <v>0</v>
      </c>
      <c r="M8" s="2">
        <v>0</v>
      </c>
      <c r="N8" s="2">
        <v>0</v>
      </c>
      <c r="O8" s="2">
        <v>75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75</v>
      </c>
      <c r="V8" t="s">
        <v>55</v>
      </c>
    </row>
    <row r="9" spans="1:22" x14ac:dyDescent="0.25">
      <c r="A9" t="s">
        <v>8329</v>
      </c>
      <c r="B9" t="s">
        <v>9163</v>
      </c>
      <c r="C9" t="s">
        <v>1</v>
      </c>
      <c r="D9" t="s">
        <v>7706</v>
      </c>
      <c r="E9" t="s">
        <v>9055</v>
      </c>
      <c r="F9" t="s">
        <v>9056</v>
      </c>
      <c r="G9">
        <v>60</v>
      </c>
      <c r="H9">
        <v>60</v>
      </c>
      <c r="I9">
        <v>60</v>
      </c>
      <c r="J9">
        <v>60</v>
      </c>
      <c r="K9">
        <v>0</v>
      </c>
      <c r="L9" s="2">
        <v>0</v>
      </c>
      <c r="M9" s="2">
        <v>0</v>
      </c>
      <c r="N9" s="2">
        <v>0</v>
      </c>
      <c r="O9" s="2">
        <v>125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125</v>
      </c>
      <c r="V9" t="s">
        <v>55</v>
      </c>
    </row>
    <row r="10" spans="1:22" x14ac:dyDescent="0.25">
      <c r="A10" t="s">
        <v>8329</v>
      </c>
      <c r="B10" t="s">
        <v>9162</v>
      </c>
      <c r="C10" t="s">
        <v>1</v>
      </c>
      <c r="D10" t="s">
        <v>7706</v>
      </c>
      <c r="E10" t="s">
        <v>9055</v>
      </c>
      <c r="F10" t="s">
        <v>9056</v>
      </c>
      <c r="G10">
        <v>59</v>
      </c>
      <c r="H10">
        <v>59</v>
      </c>
      <c r="I10">
        <v>59</v>
      </c>
      <c r="J10">
        <v>59</v>
      </c>
      <c r="K10">
        <v>0</v>
      </c>
      <c r="L10" s="2">
        <v>0</v>
      </c>
      <c r="M10" s="2">
        <v>0</v>
      </c>
      <c r="N10" s="2">
        <v>0</v>
      </c>
      <c r="O10" s="2">
        <v>90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90</v>
      </c>
      <c r="V10" t="s">
        <v>55</v>
      </c>
    </row>
    <row r="11" spans="1:22" x14ac:dyDescent="0.25">
      <c r="A11" t="s">
        <v>8329</v>
      </c>
      <c r="B11" t="s">
        <v>9162</v>
      </c>
      <c r="C11" t="s">
        <v>1</v>
      </c>
      <c r="D11" t="s">
        <v>7706</v>
      </c>
      <c r="E11" t="s">
        <v>9055</v>
      </c>
      <c r="F11" t="s">
        <v>9056</v>
      </c>
      <c r="G11">
        <v>58</v>
      </c>
      <c r="H11">
        <v>58</v>
      </c>
      <c r="I11">
        <v>58</v>
      </c>
      <c r="J11">
        <v>58</v>
      </c>
      <c r="K11">
        <v>0</v>
      </c>
      <c r="L11" s="2">
        <v>0</v>
      </c>
      <c r="M11" s="2">
        <v>0</v>
      </c>
      <c r="N11" s="2">
        <v>0</v>
      </c>
      <c r="O11" s="2">
        <v>65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65</v>
      </c>
      <c r="V11" t="s">
        <v>55</v>
      </c>
    </row>
    <row r="12" spans="1:22" x14ac:dyDescent="0.25">
      <c r="A12" t="s">
        <v>8329</v>
      </c>
      <c r="B12" t="s">
        <v>9161</v>
      </c>
      <c r="C12" t="s">
        <v>1</v>
      </c>
      <c r="D12" t="s">
        <v>7706</v>
      </c>
      <c r="E12" t="s">
        <v>9055</v>
      </c>
      <c r="F12" t="s">
        <v>9056</v>
      </c>
      <c r="G12">
        <v>57</v>
      </c>
      <c r="H12">
        <v>57</v>
      </c>
      <c r="I12">
        <v>57</v>
      </c>
      <c r="J12">
        <v>57</v>
      </c>
      <c r="K12">
        <v>0</v>
      </c>
      <c r="L12" s="2">
        <v>0</v>
      </c>
      <c r="M12" s="2">
        <v>0</v>
      </c>
      <c r="N12" s="2">
        <v>0</v>
      </c>
      <c r="O12" s="2">
        <v>240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240</v>
      </c>
      <c r="V12" t="s">
        <v>55</v>
      </c>
    </row>
    <row r="13" spans="1:22" ht="15.75" thickBot="1" x14ac:dyDescent="0.3">
      <c r="A13" t="s">
        <v>8329</v>
      </c>
      <c r="B13" t="s">
        <v>9160</v>
      </c>
      <c r="C13" t="s">
        <v>1</v>
      </c>
      <c r="D13" t="s">
        <v>7706</v>
      </c>
      <c r="E13" t="s">
        <v>9055</v>
      </c>
      <c r="F13" t="s">
        <v>9056</v>
      </c>
      <c r="G13">
        <v>56</v>
      </c>
      <c r="H13">
        <v>56</v>
      </c>
      <c r="I13">
        <v>56</v>
      </c>
      <c r="J13">
        <v>56</v>
      </c>
      <c r="K13">
        <v>0</v>
      </c>
      <c r="L13" s="2">
        <v>0</v>
      </c>
      <c r="M13" s="2">
        <v>0</v>
      </c>
      <c r="N13" s="2">
        <v>0</v>
      </c>
      <c r="O13" s="2">
        <v>75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75</v>
      </c>
      <c r="V13" t="s">
        <v>55</v>
      </c>
    </row>
    <row r="14" spans="1:22" ht="15.75" hidden="1" thickBot="1" x14ac:dyDescent="0.3">
      <c r="A14" t="s">
        <v>8328</v>
      </c>
      <c r="B14" t="s">
        <v>9154</v>
      </c>
      <c r="C14" t="s">
        <v>1</v>
      </c>
      <c r="D14" t="s">
        <v>7706</v>
      </c>
      <c r="E14" t="s">
        <v>9055</v>
      </c>
      <c r="F14" t="s">
        <v>9056</v>
      </c>
      <c r="G14">
        <v>55</v>
      </c>
      <c r="H14">
        <v>55</v>
      </c>
      <c r="I14">
        <v>55</v>
      </c>
      <c r="J14">
        <v>55</v>
      </c>
      <c r="K14">
        <v>0</v>
      </c>
      <c r="L14" s="2">
        <v>0</v>
      </c>
      <c r="M14" s="2">
        <v>0</v>
      </c>
      <c r="N14" s="2">
        <v>0</v>
      </c>
      <c r="O14" s="2">
        <v>135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135</v>
      </c>
      <c r="V14" t="s">
        <v>55</v>
      </c>
    </row>
    <row r="15" spans="1:22" ht="15.75" hidden="1" thickBot="1" x14ac:dyDescent="0.3">
      <c r="A15" t="s">
        <v>8328</v>
      </c>
      <c r="B15" t="s">
        <v>9153</v>
      </c>
      <c r="C15" t="s">
        <v>1</v>
      </c>
      <c r="D15" t="s">
        <v>7706</v>
      </c>
      <c r="E15" t="s">
        <v>9055</v>
      </c>
      <c r="F15" t="s">
        <v>9056</v>
      </c>
      <c r="G15">
        <v>54</v>
      </c>
      <c r="H15">
        <v>54</v>
      </c>
      <c r="I15">
        <v>54</v>
      </c>
      <c r="J15">
        <v>54</v>
      </c>
      <c r="K15">
        <v>0</v>
      </c>
      <c r="L15" s="2">
        <v>0</v>
      </c>
      <c r="M15" s="2">
        <v>0</v>
      </c>
      <c r="N15" s="2">
        <v>0</v>
      </c>
      <c r="O15" s="2">
        <v>70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70</v>
      </c>
      <c r="V15" t="s">
        <v>55</v>
      </c>
    </row>
    <row r="16" spans="1:22" ht="15.75" hidden="1" thickBot="1" x14ac:dyDescent="0.3">
      <c r="A16" t="s">
        <v>8328</v>
      </c>
      <c r="B16" t="s">
        <v>9152</v>
      </c>
      <c r="C16" t="s">
        <v>1</v>
      </c>
      <c r="D16" t="s">
        <v>7706</v>
      </c>
      <c r="E16" t="s">
        <v>9055</v>
      </c>
      <c r="F16" t="s">
        <v>9056</v>
      </c>
      <c r="G16">
        <v>53</v>
      </c>
      <c r="H16">
        <v>53</v>
      </c>
      <c r="I16">
        <v>53</v>
      </c>
      <c r="J16">
        <v>53</v>
      </c>
      <c r="K16">
        <v>0</v>
      </c>
      <c r="L16" s="2">
        <v>0</v>
      </c>
      <c r="M16" s="2">
        <v>0</v>
      </c>
      <c r="N16" s="2">
        <v>0</v>
      </c>
      <c r="O16" s="2">
        <v>100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100</v>
      </c>
      <c r="V16" t="s">
        <v>55</v>
      </c>
    </row>
    <row r="17" spans="1:22" ht="15.75" hidden="1" thickBot="1" x14ac:dyDescent="0.3">
      <c r="A17" t="s">
        <v>8328</v>
      </c>
      <c r="B17" t="s">
        <v>9152</v>
      </c>
      <c r="C17" t="s">
        <v>1</v>
      </c>
      <c r="D17" t="s">
        <v>7706</v>
      </c>
      <c r="E17" t="s">
        <v>9055</v>
      </c>
      <c r="F17" t="s">
        <v>9056</v>
      </c>
      <c r="G17">
        <v>52</v>
      </c>
      <c r="H17">
        <v>52</v>
      </c>
      <c r="I17">
        <v>52</v>
      </c>
      <c r="J17">
        <v>52</v>
      </c>
      <c r="K17">
        <v>0</v>
      </c>
      <c r="L17" s="2">
        <v>0</v>
      </c>
      <c r="M17" s="2">
        <v>0</v>
      </c>
      <c r="N17" s="2">
        <v>0</v>
      </c>
      <c r="O17" s="2">
        <v>70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70</v>
      </c>
      <c r="V17" t="s">
        <v>55</v>
      </c>
    </row>
    <row r="18" spans="1:22" ht="15.75" hidden="1" thickBot="1" x14ac:dyDescent="0.3">
      <c r="A18" t="s">
        <v>8328</v>
      </c>
      <c r="B18" t="s">
        <v>9151</v>
      </c>
      <c r="C18" t="s">
        <v>1</v>
      </c>
      <c r="D18" t="s">
        <v>7706</v>
      </c>
      <c r="E18" t="s">
        <v>9055</v>
      </c>
      <c r="F18" t="s">
        <v>9056</v>
      </c>
      <c r="G18">
        <v>51</v>
      </c>
      <c r="H18">
        <v>51</v>
      </c>
      <c r="I18">
        <v>51</v>
      </c>
      <c r="J18">
        <v>51</v>
      </c>
      <c r="K18">
        <v>0</v>
      </c>
      <c r="L18" s="2">
        <v>0</v>
      </c>
      <c r="M18" s="2">
        <v>0</v>
      </c>
      <c r="N18" s="2">
        <v>0</v>
      </c>
      <c r="O18" s="2">
        <v>150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150</v>
      </c>
      <c r="V18" t="s">
        <v>55</v>
      </c>
    </row>
    <row r="19" spans="1:22" ht="15.75" hidden="1" thickBot="1" x14ac:dyDescent="0.3">
      <c r="A19" t="s">
        <v>8328</v>
      </c>
      <c r="B19" t="s">
        <v>9150</v>
      </c>
      <c r="C19" t="s">
        <v>1</v>
      </c>
      <c r="D19" t="s">
        <v>7706</v>
      </c>
      <c r="E19" t="s">
        <v>9055</v>
      </c>
      <c r="F19" t="s">
        <v>9056</v>
      </c>
      <c r="G19">
        <v>50</v>
      </c>
      <c r="H19">
        <v>50</v>
      </c>
      <c r="I19">
        <v>50</v>
      </c>
      <c r="J19">
        <v>50</v>
      </c>
      <c r="K19">
        <v>0</v>
      </c>
      <c r="L19" s="2">
        <v>0</v>
      </c>
      <c r="M19" s="2">
        <v>0</v>
      </c>
      <c r="N19" s="2">
        <v>0</v>
      </c>
      <c r="O19" s="2">
        <v>70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70</v>
      </c>
      <c r="V19" t="s">
        <v>55</v>
      </c>
    </row>
    <row r="20" spans="1:22" ht="15.75" hidden="1" thickBot="1" x14ac:dyDescent="0.3">
      <c r="A20" t="s">
        <v>8328</v>
      </c>
      <c r="B20" t="s">
        <v>9150</v>
      </c>
      <c r="C20" t="s">
        <v>1</v>
      </c>
      <c r="D20" t="s">
        <v>7706</v>
      </c>
      <c r="E20" t="s">
        <v>9055</v>
      </c>
      <c r="F20" t="s">
        <v>9056</v>
      </c>
      <c r="G20">
        <v>49</v>
      </c>
      <c r="H20">
        <v>49</v>
      </c>
      <c r="I20">
        <v>49</v>
      </c>
      <c r="J20">
        <v>49</v>
      </c>
      <c r="K20">
        <v>0</v>
      </c>
      <c r="L20" s="2">
        <v>0</v>
      </c>
      <c r="M20" s="2">
        <v>0</v>
      </c>
      <c r="N20" s="2">
        <v>0</v>
      </c>
      <c r="O20" s="2">
        <v>60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60</v>
      </c>
      <c r="V20" t="s">
        <v>55</v>
      </c>
    </row>
    <row r="21" spans="1:22" ht="15.75" hidden="1" thickBot="1" x14ac:dyDescent="0.3">
      <c r="A21" t="s">
        <v>8328</v>
      </c>
      <c r="B21" t="s">
        <v>9149</v>
      </c>
      <c r="C21" t="s">
        <v>1</v>
      </c>
      <c r="D21" t="s">
        <v>7706</v>
      </c>
      <c r="E21" t="s">
        <v>9055</v>
      </c>
      <c r="F21" t="s">
        <v>9056</v>
      </c>
      <c r="G21">
        <v>48</v>
      </c>
      <c r="H21">
        <v>48</v>
      </c>
      <c r="I21">
        <v>48</v>
      </c>
      <c r="J21">
        <v>48</v>
      </c>
      <c r="K21">
        <v>0</v>
      </c>
      <c r="L21" s="2">
        <v>0</v>
      </c>
      <c r="M21" s="2">
        <v>0</v>
      </c>
      <c r="N21" s="2">
        <v>0</v>
      </c>
      <c r="O21" s="2">
        <v>90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90</v>
      </c>
      <c r="V21" t="s">
        <v>55</v>
      </c>
    </row>
    <row r="22" spans="1:22" ht="15.75" hidden="1" thickBot="1" x14ac:dyDescent="0.3">
      <c r="A22" t="s">
        <v>8328</v>
      </c>
      <c r="B22" t="s">
        <v>9148</v>
      </c>
      <c r="C22" t="s">
        <v>1</v>
      </c>
      <c r="D22" t="s">
        <v>7706</v>
      </c>
      <c r="E22" t="s">
        <v>9055</v>
      </c>
      <c r="F22" t="s">
        <v>9056</v>
      </c>
      <c r="G22">
        <v>47</v>
      </c>
      <c r="H22">
        <v>47</v>
      </c>
      <c r="I22">
        <v>47</v>
      </c>
      <c r="J22">
        <v>47</v>
      </c>
      <c r="K22">
        <v>0</v>
      </c>
      <c r="L22" s="2">
        <v>0</v>
      </c>
      <c r="M22" s="2">
        <v>0</v>
      </c>
      <c r="N22" s="2">
        <v>0</v>
      </c>
      <c r="O22" s="2">
        <v>60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60</v>
      </c>
      <c r="V22" t="s">
        <v>55</v>
      </c>
    </row>
    <row r="23" spans="1:22" ht="15.75" hidden="1" thickBot="1" x14ac:dyDescent="0.3">
      <c r="A23" t="s">
        <v>8328</v>
      </c>
      <c r="B23" t="s">
        <v>9148</v>
      </c>
      <c r="C23" t="s">
        <v>1</v>
      </c>
      <c r="D23" t="s">
        <v>7706</v>
      </c>
      <c r="E23" t="s">
        <v>9055</v>
      </c>
      <c r="F23" t="s">
        <v>9056</v>
      </c>
      <c r="G23">
        <v>46</v>
      </c>
      <c r="H23">
        <v>46</v>
      </c>
      <c r="I23">
        <v>46</v>
      </c>
      <c r="J23">
        <v>46</v>
      </c>
      <c r="K23">
        <v>0</v>
      </c>
      <c r="L23" s="2">
        <v>0</v>
      </c>
      <c r="M23" s="2">
        <v>0</v>
      </c>
      <c r="N23" s="2">
        <v>0</v>
      </c>
      <c r="O23" s="2">
        <v>55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55</v>
      </c>
      <c r="V23" t="s">
        <v>55</v>
      </c>
    </row>
    <row r="24" spans="1:22" ht="15.75" hidden="1" thickBot="1" x14ac:dyDescent="0.3">
      <c r="A24" t="s">
        <v>8328</v>
      </c>
      <c r="B24" t="s">
        <v>9147</v>
      </c>
      <c r="C24" t="s">
        <v>1</v>
      </c>
      <c r="D24" t="s">
        <v>7706</v>
      </c>
      <c r="E24" t="s">
        <v>9055</v>
      </c>
      <c r="F24" t="s">
        <v>9056</v>
      </c>
      <c r="G24">
        <v>45</v>
      </c>
      <c r="H24">
        <v>45</v>
      </c>
      <c r="I24">
        <v>45</v>
      </c>
      <c r="J24">
        <v>45</v>
      </c>
      <c r="K24">
        <v>0</v>
      </c>
      <c r="L24" s="2">
        <v>0</v>
      </c>
      <c r="M24" s="2">
        <v>0</v>
      </c>
      <c r="N24" s="2">
        <v>0</v>
      </c>
      <c r="O24" s="2">
        <v>70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70</v>
      </c>
      <c r="V24" t="s">
        <v>55</v>
      </c>
    </row>
    <row r="25" spans="1:22" ht="15.75" hidden="1" thickBot="1" x14ac:dyDescent="0.3">
      <c r="A25" t="s">
        <v>8328</v>
      </c>
      <c r="B25" t="s">
        <v>9146</v>
      </c>
      <c r="C25" t="s">
        <v>1</v>
      </c>
      <c r="D25" t="s">
        <v>7706</v>
      </c>
      <c r="E25" t="s">
        <v>9055</v>
      </c>
      <c r="F25" t="s">
        <v>9056</v>
      </c>
      <c r="G25">
        <v>44</v>
      </c>
      <c r="H25">
        <v>44</v>
      </c>
      <c r="I25">
        <v>44</v>
      </c>
      <c r="J25">
        <v>44</v>
      </c>
      <c r="K25">
        <v>0</v>
      </c>
      <c r="L25" s="2">
        <v>0</v>
      </c>
      <c r="M25" s="2">
        <v>0</v>
      </c>
      <c r="N25" s="2">
        <v>0</v>
      </c>
      <c r="O25" s="2">
        <v>90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90</v>
      </c>
      <c r="V25" t="s">
        <v>55</v>
      </c>
    </row>
    <row r="26" spans="1:22" ht="15.75" hidden="1" thickBot="1" x14ac:dyDescent="0.3">
      <c r="A26" t="s">
        <v>8328</v>
      </c>
      <c r="B26" t="s">
        <v>9146</v>
      </c>
      <c r="C26" t="s">
        <v>1</v>
      </c>
      <c r="D26" t="s">
        <v>7706</v>
      </c>
      <c r="E26" t="s">
        <v>9055</v>
      </c>
      <c r="F26" t="s">
        <v>9056</v>
      </c>
      <c r="G26">
        <v>43</v>
      </c>
      <c r="H26">
        <v>43</v>
      </c>
      <c r="I26">
        <v>43</v>
      </c>
      <c r="J26">
        <v>43</v>
      </c>
      <c r="K26">
        <v>0</v>
      </c>
      <c r="L26" s="2">
        <v>0</v>
      </c>
      <c r="M26" s="2">
        <v>0</v>
      </c>
      <c r="N26" s="2">
        <v>0</v>
      </c>
      <c r="O26" s="2">
        <v>400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400</v>
      </c>
      <c r="V26" t="s">
        <v>55</v>
      </c>
    </row>
    <row r="27" spans="1:22" ht="15.75" hidden="1" thickBot="1" x14ac:dyDescent="0.3">
      <c r="A27" t="s">
        <v>8328</v>
      </c>
      <c r="B27" t="s">
        <v>9145</v>
      </c>
      <c r="C27" t="s">
        <v>1</v>
      </c>
      <c r="D27" t="s">
        <v>7706</v>
      </c>
      <c r="E27" t="s">
        <v>9055</v>
      </c>
      <c r="F27" t="s">
        <v>9056</v>
      </c>
      <c r="G27">
        <v>42</v>
      </c>
      <c r="H27">
        <v>42</v>
      </c>
      <c r="I27">
        <v>42</v>
      </c>
      <c r="J27">
        <v>42</v>
      </c>
      <c r="K27">
        <v>0</v>
      </c>
      <c r="L27" s="2">
        <v>0</v>
      </c>
      <c r="M27" s="2">
        <v>0</v>
      </c>
      <c r="N27" s="2">
        <v>0</v>
      </c>
      <c r="O27" s="2">
        <v>70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70</v>
      </c>
      <c r="V27" t="s">
        <v>55</v>
      </c>
    </row>
    <row r="28" spans="1:22" ht="15.75" hidden="1" thickBot="1" x14ac:dyDescent="0.3">
      <c r="A28" t="s">
        <v>8328</v>
      </c>
      <c r="B28" t="s">
        <v>9144</v>
      </c>
      <c r="C28" t="s">
        <v>1</v>
      </c>
      <c r="D28" t="s">
        <v>7706</v>
      </c>
      <c r="E28" t="s">
        <v>9055</v>
      </c>
      <c r="F28" t="s">
        <v>9056</v>
      </c>
      <c r="G28">
        <v>41</v>
      </c>
      <c r="H28">
        <v>41</v>
      </c>
      <c r="I28">
        <v>41</v>
      </c>
      <c r="J28">
        <v>41</v>
      </c>
      <c r="K28">
        <v>0</v>
      </c>
      <c r="L28" s="2">
        <v>0</v>
      </c>
      <c r="M28" s="2">
        <v>0</v>
      </c>
      <c r="N28" s="2">
        <v>0</v>
      </c>
      <c r="O28" s="2">
        <v>70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70</v>
      </c>
      <c r="V28" t="s">
        <v>55</v>
      </c>
    </row>
    <row r="29" spans="1:22" ht="15.75" hidden="1" thickBot="1" x14ac:dyDescent="0.3">
      <c r="A29" t="s">
        <v>8328</v>
      </c>
      <c r="B29" t="s">
        <v>9143</v>
      </c>
      <c r="C29" t="s">
        <v>1</v>
      </c>
      <c r="D29" t="s">
        <v>7706</v>
      </c>
      <c r="E29" t="s">
        <v>9055</v>
      </c>
      <c r="F29" t="s">
        <v>9056</v>
      </c>
      <c r="G29">
        <v>40</v>
      </c>
      <c r="H29">
        <v>40</v>
      </c>
      <c r="I29">
        <v>40</v>
      </c>
      <c r="J29">
        <v>40</v>
      </c>
      <c r="K29">
        <v>0</v>
      </c>
      <c r="L29" s="2">
        <v>0</v>
      </c>
      <c r="M29" s="2">
        <v>0</v>
      </c>
      <c r="N29" s="2">
        <v>0</v>
      </c>
      <c r="O29" s="2">
        <v>240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240</v>
      </c>
      <c r="V29" t="s">
        <v>55</v>
      </c>
    </row>
    <row r="30" spans="1:22" ht="15.75" hidden="1" thickBot="1" x14ac:dyDescent="0.3">
      <c r="A30" t="s">
        <v>8328</v>
      </c>
      <c r="B30" t="s">
        <v>9142</v>
      </c>
      <c r="C30" t="s">
        <v>1</v>
      </c>
      <c r="D30" t="s">
        <v>7706</v>
      </c>
      <c r="E30" t="s">
        <v>9055</v>
      </c>
      <c r="F30" t="s">
        <v>9056</v>
      </c>
      <c r="G30">
        <v>39</v>
      </c>
      <c r="H30">
        <v>39</v>
      </c>
      <c r="I30">
        <v>39</v>
      </c>
      <c r="J30">
        <v>39</v>
      </c>
      <c r="K30">
        <v>0</v>
      </c>
      <c r="L30" s="2">
        <v>0</v>
      </c>
      <c r="M30" s="2">
        <v>0</v>
      </c>
      <c r="N30" s="2">
        <v>0</v>
      </c>
      <c r="O30" s="2">
        <v>70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70</v>
      </c>
      <c r="V30" t="s">
        <v>55</v>
      </c>
    </row>
    <row r="31" spans="1:22" ht="15.75" hidden="1" thickBot="1" x14ac:dyDescent="0.3">
      <c r="A31" t="s">
        <v>8327</v>
      </c>
      <c r="B31" t="s">
        <v>9127</v>
      </c>
      <c r="C31" t="s">
        <v>1</v>
      </c>
      <c r="D31" t="s">
        <v>7706</v>
      </c>
      <c r="E31" t="s">
        <v>9055</v>
      </c>
      <c r="F31" t="s">
        <v>9056</v>
      </c>
      <c r="G31">
        <v>38</v>
      </c>
      <c r="H31">
        <v>38</v>
      </c>
      <c r="I31">
        <v>38</v>
      </c>
      <c r="J31">
        <v>38</v>
      </c>
      <c r="K31">
        <v>0</v>
      </c>
      <c r="L31" s="2">
        <v>0</v>
      </c>
      <c r="M31" s="2">
        <v>0</v>
      </c>
      <c r="N31" s="2">
        <v>0</v>
      </c>
      <c r="O31" s="2">
        <v>60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60</v>
      </c>
      <c r="V31" t="s">
        <v>55</v>
      </c>
    </row>
    <row r="32" spans="1:22" ht="15.75" hidden="1" thickBot="1" x14ac:dyDescent="0.3">
      <c r="A32" t="s">
        <v>8327</v>
      </c>
      <c r="B32" t="s">
        <v>9127</v>
      </c>
      <c r="C32" t="s">
        <v>1</v>
      </c>
      <c r="D32" t="s">
        <v>7706</v>
      </c>
      <c r="E32" t="s">
        <v>9055</v>
      </c>
      <c r="F32" t="s">
        <v>9056</v>
      </c>
      <c r="G32">
        <v>37</v>
      </c>
      <c r="H32">
        <v>37</v>
      </c>
      <c r="I32">
        <v>37</v>
      </c>
      <c r="J32">
        <v>37</v>
      </c>
      <c r="K32">
        <v>0</v>
      </c>
      <c r="L32" s="2">
        <v>0</v>
      </c>
      <c r="M32" s="2">
        <v>0</v>
      </c>
      <c r="N32" s="2">
        <v>0</v>
      </c>
      <c r="O32" s="2">
        <v>70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70</v>
      </c>
      <c r="V32" t="s">
        <v>55</v>
      </c>
    </row>
    <row r="33" spans="1:22" ht="15.75" hidden="1" thickBot="1" x14ac:dyDescent="0.3">
      <c r="A33" t="s">
        <v>8327</v>
      </c>
      <c r="B33" t="s">
        <v>9126</v>
      </c>
      <c r="C33" t="s">
        <v>1</v>
      </c>
      <c r="D33" t="s">
        <v>7706</v>
      </c>
      <c r="E33" t="s">
        <v>9055</v>
      </c>
      <c r="F33" t="s">
        <v>9056</v>
      </c>
      <c r="G33">
        <v>36</v>
      </c>
      <c r="H33">
        <v>36</v>
      </c>
      <c r="I33">
        <v>36</v>
      </c>
      <c r="J33">
        <v>36</v>
      </c>
      <c r="K33">
        <v>0</v>
      </c>
      <c r="L33" s="2">
        <v>0</v>
      </c>
      <c r="M33" s="2">
        <v>0</v>
      </c>
      <c r="N33" s="2">
        <v>0</v>
      </c>
      <c r="O33" s="2">
        <v>75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75</v>
      </c>
      <c r="V33" t="s">
        <v>55</v>
      </c>
    </row>
    <row r="34" spans="1:22" ht="15.75" hidden="1" thickBot="1" x14ac:dyDescent="0.3">
      <c r="A34" t="s">
        <v>8327</v>
      </c>
      <c r="B34" t="s">
        <v>9125</v>
      </c>
      <c r="C34" t="s">
        <v>1</v>
      </c>
      <c r="D34" t="s">
        <v>7706</v>
      </c>
      <c r="E34" t="s">
        <v>9055</v>
      </c>
      <c r="F34" t="s">
        <v>9056</v>
      </c>
      <c r="G34">
        <v>35</v>
      </c>
      <c r="H34">
        <v>35</v>
      </c>
      <c r="I34">
        <v>35</v>
      </c>
      <c r="J34">
        <v>35</v>
      </c>
      <c r="K34">
        <v>0</v>
      </c>
      <c r="L34" s="2">
        <v>0</v>
      </c>
      <c r="M34" s="2">
        <v>0</v>
      </c>
      <c r="N34" s="2">
        <v>0</v>
      </c>
      <c r="O34" s="2">
        <v>84.75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84.75</v>
      </c>
      <c r="V34" t="s">
        <v>55</v>
      </c>
    </row>
    <row r="35" spans="1:22" ht="15.75" hidden="1" thickBot="1" x14ac:dyDescent="0.3">
      <c r="A35" t="s">
        <v>8327</v>
      </c>
      <c r="B35" t="s">
        <v>9125</v>
      </c>
      <c r="C35" t="s">
        <v>1</v>
      </c>
      <c r="D35" t="s">
        <v>7706</v>
      </c>
      <c r="E35" t="s">
        <v>9055</v>
      </c>
      <c r="F35" t="s">
        <v>9056</v>
      </c>
      <c r="G35">
        <v>34</v>
      </c>
      <c r="H35">
        <v>34</v>
      </c>
      <c r="I35">
        <v>34</v>
      </c>
      <c r="J35">
        <v>34</v>
      </c>
      <c r="K35">
        <v>0</v>
      </c>
      <c r="L35" s="2">
        <v>0</v>
      </c>
      <c r="M35" s="2">
        <v>0</v>
      </c>
      <c r="N35" s="2">
        <v>0</v>
      </c>
      <c r="O35" s="2">
        <v>56.5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56.5</v>
      </c>
      <c r="V35" t="s">
        <v>55</v>
      </c>
    </row>
    <row r="36" spans="1:22" ht="15.75" hidden="1" thickBot="1" x14ac:dyDescent="0.3">
      <c r="A36" t="s">
        <v>8327</v>
      </c>
      <c r="B36" t="s">
        <v>9124</v>
      </c>
      <c r="C36" t="s">
        <v>1</v>
      </c>
      <c r="D36" t="s">
        <v>7706</v>
      </c>
      <c r="E36" t="s">
        <v>9055</v>
      </c>
      <c r="F36" t="s">
        <v>9056</v>
      </c>
      <c r="G36">
        <v>33</v>
      </c>
      <c r="H36">
        <v>33</v>
      </c>
      <c r="I36">
        <v>33</v>
      </c>
      <c r="J36">
        <v>33</v>
      </c>
      <c r="K36">
        <v>0</v>
      </c>
      <c r="L36" s="2">
        <v>0</v>
      </c>
      <c r="M36" s="2">
        <v>0</v>
      </c>
      <c r="N36" s="2">
        <v>0</v>
      </c>
      <c r="O36" s="2">
        <v>65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65</v>
      </c>
      <c r="V36" t="s">
        <v>55</v>
      </c>
    </row>
    <row r="37" spans="1:22" ht="15.75" hidden="1" thickBot="1" x14ac:dyDescent="0.3">
      <c r="A37" t="s">
        <v>8327</v>
      </c>
      <c r="B37" t="s">
        <v>9124</v>
      </c>
      <c r="C37" t="s">
        <v>1</v>
      </c>
      <c r="D37" t="s">
        <v>7706</v>
      </c>
      <c r="E37" t="s">
        <v>9055</v>
      </c>
      <c r="F37" t="s">
        <v>9056</v>
      </c>
      <c r="G37">
        <v>32</v>
      </c>
      <c r="H37">
        <v>32</v>
      </c>
      <c r="I37">
        <v>32</v>
      </c>
      <c r="J37">
        <v>32</v>
      </c>
      <c r="K37">
        <v>0</v>
      </c>
      <c r="L37" s="2">
        <v>0</v>
      </c>
      <c r="M37" s="2">
        <v>0</v>
      </c>
      <c r="N37" s="2">
        <v>0</v>
      </c>
      <c r="O37" s="2">
        <v>65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65</v>
      </c>
      <c r="V37" t="s">
        <v>55</v>
      </c>
    </row>
    <row r="38" spans="1:22" ht="15.75" hidden="1" thickBot="1" x14ac:dyDescent="0.3">
      <c r="A38" t="s">
        <v>8327</v>
      </c>
      <c r="B38" t="s">
        <v>9120</v>
      </c>
      <c r="C38" t="s">
        <v>1</v>
      </c>
      <c r="D38" t="s">
        <v>7706</v>
      </c>
      <c r="E38" t="s">
        <v>9055</v>
      </c>
      <c r="F38" t="s">
        <v>9056</v>
      </c>
      <c r="G38">
        <v>31</v>
      </c>
      <c r="H38">
        <v>31</v>
      </c>
      <c r="I38">
        <v>31</v>
      </c>
      <c r="J38">
        <v>31</v>
      </c>
      <c r="K38">
        <v>0</v>
      </c>
      <c r="L38" s="2">
        <v>0</v>
      </c>
      <c r="M38" s="2">
        <v>0</v>
      </c>
      <c r="N38" s="2">
        <v>0</v>
      </c>
      <c r="O38" s="2">
        <v>79.16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79.16</v>
      </c>
      <c r="V38" t="s">
        <v>55</v>
      </c>
    </row>
    <row r="39" spans="1:22" ht="15.75" hidden="1" thickBot="1" x14ac:dyDescent="0.3">
      <c r="A39" t="s">
        <v>8327</v>
      </c>
      <c r="B39" s="21" t="s">
        <v>9123</v>
      </c>
      <c r="C39" t="s">
        <v>1</v>
      </c>
      <c r="D39" t="s">
        <v>7706</v>
      </c>
      <c r="E39" t="s">
        <v>9055</v>
      </c>
      <c r="F39" t="s">
        <v>9056</v>
      </c>
      <c r="G39">
        <v>30</v>
      </c>
      <c r="H39">
        <v>30</v>
      </c>
      <c r="I39">
        <v>30</v>
      </c>
      <c r="J39">
        <v>30</v>
      </c>
      <c r="K39">
        <v>0</v>
      </c>
      <c r="L39" s="2">
        <v>0</v>
      </c>
      <c r="M39" s="2">
        <v>0</v>
      </c>
      <c r="N39" s="2">
        <v>0</v>
      </c>
      <c r="O39" s="2">
        <v>65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65</v>
      </c>
      <c r="V39" t="s">
        <v>55</v>
      </c>
    </row>
    <row r="40" spans="1:22" ht="15.75" hidden="1" thickBot="1" x14ac:dyDescent="0.3">
      <c r="A40" t="s">
        <v>8327</v>
      </c>
      <c r="B40" s="21" t="s">
        <v>9122</v>
      </c>
      <c r="C40" t="s">
        <v>1</v>
      </c>
      <c r="D40" t="s">
        <v>7706</v>
      </c>
      <c r="E40" t="s">
        <v>9055</v>
      </c>
      <c r="F40" t="s">
        <v>9056</v>
      </c>
      <c r="G40">
        <v>29</v>
      </c>
      <c r="H40">
        <v>29</v>
      </c>
      <c r="I40">
        <v>29</v>
      </c>
      <c r="J40">
        <v>29</v>
      </c>
      <c r="K40">
        <v>0</v>
      </c>
      <c r="L40" s="2">
        <v>0</v>
      </c>
      <c r="M40" s="2">
        <v>0</v>
      </c>
      <c r="N40" s="2">
        <v>0</v>
      </c>
      <c r="O40" s="2">
        <v>65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65</v>
      </c>
      <c r="V40" t="s">
        <v>55</v>
      </c>
    </row>
    <row r="41" spans="1:22" ht="15.75" hidden="1" thickBot="1" x14ac:dyDescent="0.3">
      <c r="A41" t="s">
        <v>8327</v>
      </c>
      <c r="B41" s="126" t="s">
        <v>9121</v>
      </c>
      <c r="C41" t="s">
        <v>1</v>
      </c>
      <c r="D41" t="s">
        <v>7706</v>
      </c>
      <c r="E41" t="s">
        <v>9055</v>
      </c>
      <c r="F41" t="s">
        <v>9056</v>
      </c>
      <c r="G41">
        <v>28</v>
      </c>
      <c r="H41">
        <v>28</v>
      </c>
      <c r="I41">
        <v>28</v>
      </c>
      <c r="J41">
        <v>28</v>
      </c>
      <c r="K41">
        <v>0</v>
      </c>
      <c r="L41" s="2">
        <v>0</v>
      </c>
      <c r="M41" s="2">
        <v>0</v>
      </c>
      <c r="N41" s="2">
        <v>0</v>
      </c>
      <c r="O41" s="2">
        <v>60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60</v>
      </c>
      <c r="V41" t="s">
        <v>55</v>
      </c>
    </row>
    <row r="42" spans="1:22" ht="15.75" hidden="1" thickBot="1" x14ac:dyDescent="0.3">
      <c r="A42" t="s">
        <v>8327</v>
      </c>
      <c r="B42" t="s">
        <v>9119</v>
      </c>
      <c r="C42" t="s">
        <v>1</v>
      </c>
      <c r="D42" t="s">
        <v>7706</v>
      </c>
      <c r="E42" t="s">
        <v>9055</v>
      </c>
      <c r="F42" t="s">
        <v>9056</v>
      </c>
      <c r="G42">
        <v>27</v>
      </c>
      <c r="H42">
        <v>27</v>
      </c>
      <c r="I42">
        <v>27</v>
      </c>
      <c r="J42">
        <v>27</v>
      </c>
      <c r="K42">
        <v>0</v>
      </c>
      <c r="L42" s="2">
        <v>0</v>
      </c>
      <c r="M42" s="2">
        <v>0</v>
      </c>
      <c r="N42" s="2">
        <v>0</v>
      </c>
      <c r="O42" s="2">
        <v>56.5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56.5</v>
      </c>
      <c r="V42" t="s">
        <v>55</v>
      </c>
    </row>
    <row r="43" spans="1:22" ht="15.75" hidden="1" thickBot="1" x14ac:dyDescent="0.3">
      <c r="A43" t="s">
        <v>8326</v>
      </c>
      <c r="B43" t="s">
        <v>9108</v>
      </c>
      <c r="C43" t="s">
        <v>1</v>
      </c>
      <c r="D43" t="s">
        <v>7706</v>
      </c>
      <c r="E43" t="s">
        <v>9055</v>
      </c>
      <c r="F43" t="s">
        <v>9056</v>
      </c>
      <c r="G43">
        <v>26</v>
      </c>
      <c r="H43">
        <v>26</v>
      </c>
      <c r="I43">
        <v>26</v>
      </c>
      <c r="J43">
        <v>26</v>
      </c>
      <c r="K43">
        <v>0</v>
      </c>
      <c r="L43" s="2">
        <v>0</v>
      </c>
      <c r="M43" s="2">
        <v>0</v>
      </c>
      <c r="N43" s="2">
        <v>0</v>
      </c>
      <c r="O43" s="2">
        <v>65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65</v>
      </c>
      <c r="V43" t="s">
        <v>55</v>
      </c>
    </row>
    <row r="44" spans="1:22" ht="15.75" hidden="1" thickBot="1" x14ac:dyDescent="0.3">
      <c r="A44" t="s">
        <v>8326</v>
      </c>
      <c r="B44" t="s">
        <v>9107</v>
      </c>
      <c r="C44" t="s">
        <v>1</v>
      </c>
      <c r="D44" t="s">
        <v>7706</v>
      </c>
      <c r="E44" t="s">
        <v>9055</v>
      </c>
      <c r="F44" t="s">
        <v>9056</v>
      </c>
      <c r="G44">
        <v>25</v>
      </c>
      <c r="H44">
        <v>25</v>
      </c>
      <c r="I44">
        <v>25</v>
      </c>
      <c r="J44">
        <v>25</v>
      </c>
      <c r="K44">
        <v>0</v>
      </c>
      <c r="L44" s="2">
        <v>0</v>
      </c>
      <c r="M44" s="2">
        <v>0</v>
      </c>
      <c r="N44" s="2">
        <v>0</v>
      </c>
      <c r="O44" s="2">
        <v>22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22</v>
      </c>
      <c r="V44" t="s">
        <v>55</v>
      </c>
    </row>
    <row r="45" spans="1:22" ht="15.75" hidden="1" thickBot="1" x14ac:dyDescent="0.3">
      <c r="A45" t="s">
        <v>8326</v>
      </c>
      <c r="B45" t="s">
        <v>9106</v>
      </c>
      <c r="C45" t="s">
        <v>1</v>
      </c>
      <c r="D45" t="s">
        <v>7706</v>
      </c>
      <c r="E45" t="s">
        <v>9055</v>
      </c>
      <c r="F45" t="s">
        <v>9056</v>
      </c>
      <c r="G45">
        <v>24</v>
      </c>
      <c r="H45">
        <v>24</v>
      </c>
      <c r="I45">
        <v>24</v>
      </c>
      <c r="J45">
        <v>24</v>
      </c>
      <c r="K45">
        <v>0</v>
      </c>
      <c r="L45" s="2">
        <v>0</v>
      </c>
      <c r="M45" s="2">
        <v>0</v>
      </c>
      <c r="N45" s="2">
        <v>0</v>
      </c>
      <c r="O45" s="2">
        <v>55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55</v>
      </c>
      <c r="V45" t="s">
        <v>55</v>
      </c>
    </row>
    <row r="46" spans="1:22" ht="15.75" hidden="1" thickBot="1" x14ac:dyDescent="0.3">
      <c r="A46" t="s">
        <v>8326</v>
      </c>
      <c r="B46" t="s">
        <v>9105</v>
      </c>
      <c r="C46" t="s">
        <v>1</v>
      </c>
      <c r="D46" t="s">
        <v>7706</v>
      </c>
      <c r="E46" t="s">
        <v>9055</v>
      </c>
      <c r="F46" t="s">
        <v>9056</v>
      </c>
      <c r="G46">
        <v>23</v>
      </c>
      <c r="H46">
        <v>23</v>
      </c>
      <c r="I46">
        <v>23</v>
      </c>
      <c r="J46">
        <v>23</v>
      </c>
      <c r="K46">
        <v>0</v>
      </c>
      <c r="L46" s="2">
        <v>0</v>
      </c>
      <c r="M46" s="2">
        <v>0</v>
      </c>
      <c r="N46" s="2">
        <v>0</v>
      </c>
      <c r="O46" s="2">
        <v>60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60</v>
      </c>
      <c r="V46" t="s">
        <v>55</v>
      </c>
    </row>
    <row r="47" spans="1:22" ht="15.75" hidden="1" thickBot="1" x14ac:dyDescent="0.3">
      <c r="A47" t="s">
        <v>8326</v>
      </c>
      <c r="B47" t="s">
        <v>9105</v>
      </c>
      <c r="C47" t="s">
        <v>1</v>
      </c>
      <c r="D47" t="s">
        <v>7706</v>
      </c>
      <c r="E47" t="s">
        <v>9055</v>
      </c>
      <c r="F47" t="s">
        <v>9056</v>
      </c>
      <c r="G47">
        <v>22</v>
      </c>
      <c r="H47">
        <v>22</v>
      </c>
      <c r="I47">
        <v>22</v>
      </c>
      <c r="J47">
        <v>22</v>
      </c>
      <c r="K47">
        <v>0</v>
      </c>
      <c r="L47" s="2">
        <v>0</v>
      </c>
      <c r="M47" s="2">
        <v>0</v>
      </c>
      <c r="N47" s="2">
        <v>0</v>
      </c>
      <c r="O47" s="2">
        <v>130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130</v>
      </c>
      <c r="V47" t="s">
        <v>55</v>
      </c>
    </row>
    <row r="48" spans="1:22" ht="15.75" hidden="1" thickBot="1" x14ac:dyDescent="0.3">
      <c r="A48" t="s">
        <v>8326</v>
      </c>
      <c r="B48" s="126" t="s">
        <v>9104</v>
      </c>
      <c r="C48" t="s">
        <v>1</v>
      </c>
      <c r="D48" t="s">
        <v>7706</v>
      </c>
      <c r="E48" t="s">
        <v>9055</v>
      </c>
      <c r="F48" t="s">
        <v>9056</v>
      </c>
      <c r="G48">
        <v>21</v>
      </c>
      <c r="H48">
        <v>21</v>
      </c>
      <c r="I48">
        <v>21</v>
      </c>
      <c r="J48">
        <v>21</v>
      </c>
      <c r="K48">
        <v>0</v>
      </c>
      <c r="L48" s="2">
        <v>0</v>
      </c>
      <c r="M48" s="2">
        <v>0</v>
      </c>
      <c r="N48" s="2">
        <v>0</v>
      </c>
      <c r="O48" s="2">
        <v>56.5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56.5</v>
      </c>
      <c r="V48" t="s">
        <v>55</v>
      </c>
    </row>
    <row r="49" spans="1:22" ht="15.75" hidden="1" thickBot="1" x14ac:dyDescent="0.3">
      <c r="A49" t="s">
        <v>8326</v>
      </c>
      <c r="B49" t="s">
        <v>9103</v>
      </c>
      <c r="C49" t="s">
        <v>1</v>
      </c>
      <c r="D49" t="s">
        <v>7706</v>
      </c>
      <c r="E49" t="s">
        <v>9055</v>
      </c>
      <c r="F49" t="s">
        <v>9056</v>
      </c>
      <c r="G49">
        <v>20</v>
      </c>
      <c r="H49">
        <v>20</v>
      </c>
      <c r="I49">
        <v>20</v>
      </c>
      <c r="J49">
        <v>20</v>
      </c>
      <c r="K49">
        <v>0</v>
      </c>
      <c r="L49" s="2">
        <v>0</v>
      </c>
      <c r="M49" s="2">
        <v>0</v>
      </c>
      <c r="N49" s="2">
        <v>0</v>
      </c>
      <c r="O49" s="2">
        <v>84.75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84.75</v>
      </c>
      <c r="V49" t="s">
        <v>55</v>
      </c>
    </row>
    <row r="50" spans="1:22" ht="15.75" hidden="1" thickBot="1" x14ac:dyDescent="0.3">
      <c r="A50" t="s">
        <v>8326</v>
      </c>
      <c r="B50" t="s">
        <v>9103</v>
      </c>
      <c r="C50" t="s">
        <v>1</v>
      </c>
      <c r="D50" t="s">
        <v>7706</v>
      </c>
      <c r="E50" t="s">
        <v>9055</v>
      </c>
      <c r="F50" t="s">
        <v>9056</v>
      </c>
      <c r="G50">
        <v>19</v>
      </c>
      <c r="H50">
        <v>19</v>
      </c>
      <c r="I50">
        <v>19</v>
      </c>
      <c r="J50">
        <v>19</v>
      </c>
      <c r="K50">
        <v>0</v>
      </c>
      <c r="L50" s="2">
        <v>0</v>
      </c>
      <c r="M50" s="2">
        <v>0</v>
      </c>
      <c r="N50" s="2">
        <v>0</v>
      </c>
      <c r="O50" s="2">
        <v>89.1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89.1</v>
      </c>
      <c r="V50" t="s">
        <v>55</v>
      </c>
    </row>
    <row r="51" spans="1:22" ht="15.75" hidden="1" thickBot="1" x14ac:dyDescent="0.3">
      <c r="A51" t="s">
        <v>8326</v>
      </c>
      <c r="B51" t="s">
        <v>9102</v>
      </c>
      <c r="C51" t="s">
        <v>1</v>
      </c>
      <c r="D51" t="s">
        <v>7706</v>
      </c>
      <c r="E51" t="s">
        <v>9055</v>
      </c>
      <c r="F51" t="s">
        <v>9056</v>
      </c>
      <c r="G51">
        <v>18</v>
      </c>
      <c r="H51">
        <v>18</v>
      </c>
      <c r="I51">
        <v>18</v>
      </c>
      <c r="J51">
        <v>18</v>
      </c>
      <c r="K51">
        <v>0</v>
      </c>
      <c r="L51" s="2">
        <v>0</v>
      </c>
      <c r="M51" s="2">
        <v>0</v>
      </c>
      <c r="N51" s="2">
        <v>0</v>
      </c>
      <c r="O51" s="2">
        <v>79.099999999999994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79.099999999999994</v>
      </c>
      <c r="V51" t="s">
        <v>55</v>
      </c>
    </row>
    <row r="52" spans="1:22" ht="15.75" hidden="1" thickBot="1" x14ac:dyDescent="0.3">
      <c r="A52" t="s">
        <v>8325</v>
      </c>
      <c r="B52" t="s">
        <v>9092</v>
      </c>
      <c r="C52" t="s">
        <v>1</v>
      </c>
      <c r="D52" t="s">
        <v>7706</v>
      </c>
      <c r="E52" t="s">
        <v>9055</v>
      </c>
      <c r="F52" t="s">
        <v>9056</v>
      </c>
      <c r="G52">
        <v>17</v>
      </c>
      <c r="H52">
        <v>17</v>
      </c>
      <c r="I52">
        <v>17</v>
      </c>
      <c r="J52">
        <v>17</v>
      </c>
      <c r="K52">
        <v>0</v>
      </c>
      <c r="L52" s="2">
        <v>0</v>
      </c>
      <c r="M52" s="2">
        <v>0</v>
      </c>
      <c r="N52" s="2">
        <v>0</v>
      </c>
      <c r="O52" s="2">
        <v>101.7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101.7</v>
      </c>
      <c r="V52" t="s">
        <v>55</v>
      </c>
    </row>
    <row r="53" spans="1:22" ht="15.75" hidden="1" thickBot="1" x14ac:dyDescent="0.3">
      <c r="A53" t="s">
        <v>8325</v>
      </c>
      <c r="B53" t="s">
        <v>9091</v>
      </c>
      <c r="C53" t="s">
        <v>1</v>
      </c>
      <c r="D53" t="s">
        <v>7706</v>
      </c>
      <c r="E53" t="s">
        <v>9055</v>
      </c>
      <c r="F53" t="s">
        <v>9056</v>
      </c>
      <c r="G53">
        <v>16</v>
      </c>
      <c r="H53">
        <v>16</v>
      </c>
      <c r="I53">
        <v>16</v>
      </c>
      <c r="J53">
        <v>16</v>
      </c>
      <c r="K53">
        <v>0</v>
      </c>
      <c r="L53" s="2">
        <v>0</v>
      </c>
      <c r="M53" s="2">
        <v>0</v>
      </c>
      <c r="N53" s="2">
        <v>0</v>
      </c>
      <c r="O53" s="2">
        <v>100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100</v>
      </c>
      <c r="V53" t="s">
        <v>55</v>
      </c>
    </row>
    <row r="54" spans="1:22" ht="15.75" hidden="1" thickBot="1" x14ac:dyDescent="0.3">
      <c r="A54" t="s">
        <v>8325</v>
      </c>
      <c r="B54" t="s">
        <v>9090</v>
      </c>
      <c r="C54" t="s">
        <v>1</v>
      </c>
      <c r="D54" t="s">
        <v>7706</v>
      </c>
      <c r="E54" t="s">
        <v>9055</v>
      </c>
      <c r="F54" t="s">
        <v>9056</v>
      </c>
      <c r="G54">
        <v>15</v>
      </c>
      <c r="H54">
        <v>15</v>
      </c>
      <c r="I54">
        <v>15</v>
      </c>
      <c r="J54">
        <v>15</v>
      </c>
      <c r="K54">
        <v>0</v>
      </c>
      <c r="L54" s="2">
        <v>0</v>
      </c>
      <c r="M54" s="2">
        <v>0</v>
      </c>
      <c r="N54" s="2">
        <v>0</v>
      </c>
      <c r="O54" s="2">
        <v>100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100</v>
      </c>
      <c r="V54" t="s">
        <v>55</v>
      </c>
    </row>
    <row r="55" spans="1:22" ht="15.75" hidden="1" thickBot="1" x14ac:dyDescent="0.3">
      <c r="A55" t="s">
        <v>8325</v>
      </c>
      <c r="B55" t="s">
        <v>9089</v>
      </c>
      <c r="C55" t="s">
        <v>1</v>
      </c>
      <c r="D55" t="s">
        <v>7706</v>
      </c>
      <c r="E55" t="s">
        <v>9055</v>
      </c>
      <c r="F55" t="s">
        <v>9056</v>
      </c>
      <c r="G55">
        <v>14</v>
      </c>
      <c r="H55">
        <v>14</v>
      </c>
      <c r="I55">
        <v>14</v>
      </c>
      <c r="J55">
        <v>14</v>
      </c>
      <c r="K55">
        <v>0</v>
      </c>
      <c r="L55" s="2">
        <v>0</v>
      </c>
      <c r="M55" s="2">
        <v>0</v>
      </c>
      <c r="N55" s="2">
        <v>0</v>
      </c>
      <c r="O55" s="2">
        <v>67.8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67.8</v>
      </c>
      <c r="V55" t="s">
        <v>55</v>
      </c>
    </row>
    <row r="56" spans="1:22" ht="15.75" hidden="1" thickBot="1" x14ac:dyDescent="0.3">
      <c r="A56" t="s">
        <v>8325</v>
      </c>
      <c r="B56" t="s">
        <v>9088</v>
      </c>
      <c r="C56" t="s">
        <v>1</v>
      </c>
      <c r="D56" t="s">
        <v>7706</v>
      </c>
      <c r="E56" t="s">
        <v>9055</v>
      </c>
      <c r="F56" t="s">
        <v>9056</v>
      </c>
      <c r="G56">
        <v>13</v>
      </c>
      <c r="H56">
        <v>13</v>
      </c>
      <c r="I56">
        <v>13</v>
      </c>
      <c r="J56">
        <v>13</v>
      </c>
      <c r="K56">
        <v>0</v>
      </c>
      <c r="L56" s="2">
        <v>0</v>
      </c>
      <c r="M56" s="2">
        <v>0</v>
      </c>
      <c r="N56" s="2">
        <v>0</v>
      </c>
      <c r="O56" s="2">
        <v>89.1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89.1</v>
      </c>
      <c r="V56" t="s">
        <v>55</v>
      </c>
    </row>
    <row r="57" spans="1:22" ht="15.75" hidden="1" thickBot="1" x14ac:dyDescent="0.3">
      <c r="A57" t="s">
        <v>8324</v>
      </c>
      <c r="B57" t="s">
        <v>9081</v>
      </c>
      <c r="C57" t="s">
        <v>1</v>
      </c>
      <c r="D57" t="s">
        <v>7706</v>
      </c>
      <c r="E57" t="s">
        <v>9055</v>
      </c>
      <c r="F57" t="s">
        <v>9056</v>
      </c>
      <c r="G57">
        <v>12</v>
      </c>
      <c r="H57">
        <v>12</v>
      </c>
      <c r="I57">
        <v>12</v>
      </c>
      <c r="J57">
        <v>12</v>
      </c>
      <c r="K57">
        <v>0</v>
      </c>
      <c r="L57" s="2">
        <v>0</v>
      </c>
      <c r="M57" s="2">
        <v>0</v>
      </c>
      <c r="N57" s="2">
        <v>0</v>
      </c>
      <c r="O57" s="2">
        <v>100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100</v>
      </c>
      <c r="V57" t="s">
        <v>55</v>
      </c>
    </row>
    <row r="58" spans="1:22" ht="15.75" hidden="1" thickBot="1" x14ac:dyDescent="0.3">
      <c r="A58" t="s">
        <v>8324</v>
      </c>
      <c r="B58" t="s">
        <v>9080</v>
      </c>
      <c r="C58" t="s">
        <v>1</v>
      </c>
      <c r="D58" t="s">
        <v>7706</v>
      </c>
      <c r="E58" t="s">
        <v>9055</v>
      </c>
      <c r="F58" t="s">
        <v>9056</v>
      </c>
      <c r="G58">
        <v>11</v>
      </c>
      <c r="H58">
        <v>11</v>
      </c>
      <c r="I58">
        <v>11</v>
      </c>
      <c r="J58">
        <v>11</v>
      </c>
      <c r="K58">
        <v>0</v>
      </c>
      <c r="L58" s="2">
        <v>0</v>
      </c>
      <c r="M58" s="2">
        <v>0</v>
      </c>
      <c r="N58" s="2">
        <v>0</v>
      </c>
      <c r="O58" s="2">
        <v>100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100</v>
      </c>
      <c r="V58" t="s">
        <v>55</v>
      </c>
    </row>
    <row r="59" spans="1:22" ht="15.75" hidden="1" thickBot="1" x14ac:dyDescent="0.3">
      <c r="A59" t="s">
        <v>8324</v>
      </c>
      <c r="B59" t="s">
        <v>9079</v>
      </c>
      <c r="C59" t="s">
        <v>1</v>
      </c>
      <c r="D59" t="s">
        <v>7706</v>
      </c>
      <c r="E59" t="s">
        <v>9055</v>
      </c>
      <c r="F59" t="s">
        <v>9056</v>
      </c>
      <c r="G59">
        <v>10</v>
      </c>
      <c r="H59">
        <v>10</v>
      </c>
      <c r="I59">
        <v>10</v>
      </c>
      <c r="J59">
        <v>10</v>
      </c>
      <c r="K59">
        <v>0</v>
      </c>
      <c r="L59" s="2">
        <v>0</v>
      </c>
      <c r="M59" s="2">
        <v>0</v>
      </c>
      <c r="N59" s="2">
        <v>0</v>
      </c>
      <c r="O59" s="2">
        <v>67.8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67.8</v>
      </c>
      <c r="V59" t="s">
        <v>55</v>
      </c>
    </row>
    <row r="60" spans="1:22" ht="15.75" hidden="1" thickBot="1" x14ac:dyDescent="0.3">
      <c r="A60" t="s">
        <v>8324</v>
      </c>
      <c r="B60" t="s">
        <v>9078</v>
      </c>
      <c r="C60" t="s">
        <v>1</v>
      </c>
      <c r="D60" t="s">
        <v>7706</v>
      </c>
      <c r="E60" t="s">
        <v>9055</v>
      </c>
      <c r="F60" t="s">
        <v>9056</v>
      </c>
      <c r="G60">
        <v>9</v>
      </c>
      <c r="H60">
        <v>9</v>
      </c>
      <c r="I60">
        <v>9</v>
      </c>
      <c r="J60">
        <v>9</v>
      </c>
      <c r="K60">
        <v>0</v>
      </c>
      <c r="L60" s="2">
        <v>0</v>
      </c>
      <c r="M60" s="2">
        <v>0</v>
      </c>
      <c r="N60" s="2">
        <v>0</v>
      </c>
      <c r="O60" s="2">
        <v>67.8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67.8</v>
      </c>
      <c r="V60" t="s">
        <v>55</v>
      </c>
    </row>
    <row r="61" spans="1:22" ht="15.75" hidden="1" thickBot="1" x14ac:dyDescent="0.3">
      <c r="A61" t="s">
        <v>8324</v>
      </c>
      <c r="B61" t="s">
        <v>9077</v>
      </c>
      <c r="C61" t="s">
        <v>1</v>
      </c>
      <c r="D61" t="s">
        <v>7706</v>
      </c>
      <c r="E61" t="s">
        <v>9055</v>
      </c>
      <c r="F61" t="s">
        <v>9056</v>
      </c>
      <c r="G61">
        <v>8</v>
      </c>
      <c r="H61">
        <v>8</v>
      </c>
      <c r="I61">
        <v>8</v>
      </c>
      <c r="J61">
        <v>8</v>
      </c>
      <c r="K61">
        <v>0</v>
      </c>
      <c r="L61" s="2">
        <v>0</v>
      </c>
      <c r="M61" s="2">
        <v>0</v>
      </c>
      <c r="N61" s="2">
        <v>0</v>
      </c>
      <c r="O61" s="2">
        <v>89.1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89.1</v>
      </c>
      <c r="V61" t="s">
        <v>55</v>
      </c>
    </row>
    <row r="62" spans="1:22" ht="15.75" hidden="1" thickBot="1" x14ac:dyDescent="0.3">
      <c r="A62" t="s">
        <v>8324</v>
      </c>
      <c r="B62" t="s">
        <v>9077</v>
      </c>
      <c r="C62" t="s">
        <v>1</v>
      </c>
      <c r="D62" t="s">
        <v>7706</v>
      </c>
      <c r="E62" t="s">
        <v>9055</v>
      </c>
      <c r="F62" t="s">
        <v>9056</v>
      </c>
      <c r="G62">
        <v>7</v>
      </c>
      <c r="H62">
        <v>7</v>
      </c>
      <c r="I62">
        <v>7</v>
      </c>
      <c r="J62">
        <v>7</v>
      </c>
      <c r="K62">
        <v>0</v>
      </c>
      <c r="L62" s="2">
        <v>0</v>
      </c>
      <c r="M62" s="2">
        <v>0</v>
      </c>
      <c r="N62" s="2">
        <v>0</v>
      </c>
      <c r="O62" s="2">
        <v>67.8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67.8</v>
      </c>
      <c r="V62" t="s">
        <v>55</v>
      </c>
    </row>
    <row r="63" spans="1:22" ht="15.75" hidden="1" thickBot="1" x14ac:dyDescent="0.3">
      <c r="A63" t="s">
        <v>8324</v>
      </c>
      <c r="B63" t="s">
        <v>9076</v>
      </c>
      <c r="C63" t="s">
        <v>1</v>
      </c>
      <c r="D63" t="s">
        <v>7706</v>
      </c>
      <c r="E63" t="s">
        <v>9055</v>
      </c>
      <c r="F63" t="s">
        <v>9056</v>
      </c>
      <c r="G63">
        <v>6</v>
      </c>
      <c r="H63">
        <v>6</v>
      </c>
      <c r="I63">
        <v>6</v>
      </c>
      <c r="J63">
        <v>6</v>
      </c>
      <c r="K63">
        <v>0</v>
      </c>
      <c r="L63" s="2">
        <v>0</v>
      </c>
      <c r="M63" s="2">
        <v>0</v>
      </c>
      <c r="N63" s="2">
        <v>0</v>
      </c>
      <c r="O63" s="2">
        <v>90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90</v>
      </c>
      <c r="V63" t="s">
        <v>55</v>
      </c>
    </row>
    <row r="64" spans="1:22" ht="15.75" hidden="1" thickBot="1" x14ac:dyDescent="0.3">
      <c r="A64" t="s">
        <v>8323</v>
      </c>
      <c r="B64" t="s">
        <v>9070</v>
      </c>
      <c r="C64" t="s">
        <v>1</v>
      </c>
      <c r="D64" t="s">
        <v>7706</v>
      </c>
      <c r="E64" t="s">
        <v>9055</v>
      </c>
      <c r="F64" t="s">
        <v>9056</v>
      </c>
      <c r="G64">
        <v>5</v>
      </c>
      <c r="H64">
        <v>5</v>
      </c>
      <c r="I64">
        <v>5</v>
      </c>
      <c r="J64">
        <v>5</v>
      </c>
      <c r="K64">
        <v>0</v>
      </c>
      <c r="L64" s="2">
        <v>0</v>
      </c>
      <c r="M64" s="2">
        <v>0</v>
      </c>
      <c r="N64" s="2">
        <v>0</v>
      </c>
      <c r="O64" s="2">
        <v>73.45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73.45</v>
      </c>
      <c r="V64" t="s">
        <v>55</v>
      </c>
    </row>
    <row r="65" spans="1:22" ht="15.75" hidden="1" thickBot="1" x14ac:dyDescent="0.3">
      <c r="A65" t="s">
        <v>8323</v>
      </c>
      <c r="B65" t="s">
        <v>9070</v>
      </c>
      <c r="C65" t="s">
        <v>1</v>
      </c>
      <c r="D65" t="s">
        <v>7706</v>
      </c>
      <c r="E65" t="s">
        <v>9055</v>
      </c>
      <c r="F65" t="s">
        <v>9056</v>
      </c>
      <c r="G65">
        <v>4</v>
      </c>
      <c r="H65">
        <v>4</v>
      </c>
      <c r="I65">
        <v>4</v>
      </c>
      <c r="J65">
        <v>4</v>
      </c>
      <c r="K65">
        <v>0</v>
      </c>
      <c r="L65" s="2">
        <v>0</v>
      </c>
      <c r="M65" s="2">
        <v>0</v>
      </c>
      <c r="N65" s="2">
        <v>0</v>
      </c>
      <c r="O65" s="2">
        <v>56.5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56.5</v>
      </c>
      <c r="V65" t="s">
        <v>55</v>
      </c>
    </row>
    <row r="66" spans="1:22" ht="15.75" hidden="1" thickBot="1" x14ac:dyDescent="0.3">
      <c r="A66" t="s">
        <v>8323</v>
      </c>
      <c r="B66" t="s">
        <v>9070</v>
      </c>
      <c r="C66" t="s">
        <v>1</v>
      </c>
      <c r="D66" t="s">
        <v>7706</v>
      </c>
      <c r="E66" t="s">
        <v>9055</v>
      </c>
      <c r="F66" t="s">
        <v>9056</v>
      </c>
      <c r="G66">
        <v>3</v>
      </c>
      <c r="H66">
        <v>3</v>
      </c>
      <c r="I66">
        <v>3</v>
      </c>
      <c r="J66">
        <v>3</v>
      </c>
      <c r="K66">
        <v>0</v>
      </c>
      <c r="L66" s="2">
        <v>0</v>
      </c>
      <c r="M66" s="2">
        <v>0</v>
      </c>
      <c r="N66" s="2">
        <v>0</v>
      </c>
      <c r="O66" s="2">
        <v>100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100</v>
      </c>
      <c r="V66" t="s">
        <v>55</v>
      </c>
    </row>
    <row r="67" spans="1:22" ht="15.75" hidden="1" thickBot="1" x14ac:dyDescent="0.3">
      <c r="A67" t="s">
        <v>8323</v>
      </c>
      <c r="B67" t="s">
        <v>9070</v>
      </c>
      <c r="C67" t="s">
        <v>1</v>
      </c>
      <c r="D67" t="s">
        <v>7706</v>
      </c>
      <c r="E67" t="s">
        <v>9055</v>
      </c>
      <c r="F67" t="s">
        <v>9056</v>
      </c>
      <c r="G67">
        <v>2</v>
      </c>
      <c r="H67">
        <v>2</v>
      </c>
      <c r="I67">
        <v>2</v>
      </c>
      <c r="J67">
        <v>2</v>
      </c>
      <c r="K67">
        <v>0</v>
      </c>
      <c r="L67" s="2">
        <v>0</v>
      </c>
      <c r="M67" s="2">
        <v>0</v>
      </c>
      <c r="N67" s="2">
        <v>0</v>
      </c>
      <c r="O67" s="2">
        <v>339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339</v>
      </c>
      <c r="V67" t="s">
        <v>55</v>
      </c>
    </row>
    <row r="68" spans="1:22" ht="15.75" hidden="1" thickBot="1" x14ac:dyDescent="0.3">
      <c r="A68" t="s">
        <v>8322</v>
      </c>
      <c r="B68" t="s">
        <v>9013</v>
      </c>
      <c r="C68" t="s">
        <v>1</v>
      </c>
      <c r="D68" t="s">
        <v>7706</v>
      </c>
      <c r="E68" t="s">
        <v>9055</v>
      </c>
      <c r="F68" t="s">
        <v>9056</v>
      </c>
      <c r="G68">
        <v>1</v>
      </c>
      <c r="H68">
        <v>1</v>
      </c>
      <c r="I68">
        <v>1</v>
      </c>
      <c r="J68">
        <v>1</v>
      </c>
      <c r="K68">
        <v>0</v>
      </c>
      <c r="L68" s="2">
        <v>0</v>
      </c>
      <c r="M68" s="2">
        <v>0</v>
      </c>
      <c r="N68" s="2">
        <v>0</v>
      </c>
      <c r="O68" s="2">
        <v>90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90</v>
      </c>
      <c r="V68" t="s">
        <v>55</v>
      </c>
    </row>
    <row r="69" spans="1:22" ht="15.75" hidden="1" thickBot="1" x14ac:dyDescent="0.3"/>
    <row r="70" spans="1:22" ht="15.75" thickBot="1" x14ac:dyDescent="0.3">
      <c r="A70" s="127" t="s">
        <v>76</v>
      </c>
      <c r="B70" s="128"/>
      <c r="C70" s="128"/>
      <c r="D70" s="128"/>
      <c r="E70" s="128"/>
      <c r="F70" s="128"/>
      <c r="G70" s="128"/>
      <c r="H70" s="128"/>
      <c r="I70" s="128"/>
      <c r="J70" s="128"/>
      <c r="K70" s="129"/>
      <c r="L70" s="4">
        <f>+SUBTOTAL(9,Tabla3[V EXENTA])</f>
        <v>0</v>
      </c>
      <c r="M70" s="4">
        <f>+SUBTOTAL(9,Tabla3[VENTAS NO])</f>
        <v>0</v>
      </c>
      <c r="N70" s="4">
        <f>+SUBTOTAL(9,Tabla3[V NO SUJETAS])</f>
        <v>0</v>
      </c>
      <c r="O70" s="4">
        <f>+SUBTOTAL(9,Tabla3[V GRAVADAS])</f>
        <v>1135</v>
      </c>
      <c r="P70" s="4">
        <f>+SUBTOTAL(9,Tabla3[EX IN CA])</f>
        <v>0</v>
      </c>
      <c r="Q70" s="4">
        <f>+SUBTOTAL(9,Tabla3[EX OUT CA])</f>
        <v>0</v>
      </c>
      <c r="R70" s="4">
        <f>+SUBTOTAL(9,Tabla3[EX SERVICE])</f>
        <v>0</v>
      </c>
      <c r="S70" s="4">
        <f>+SUBTOTAL(9,Tabla3[V ZONA FRAN])</f>
        <v>0</v>
      </c>
      <c r="T70" s="4">
        <f>+SUBTOTAL(9,Tabla3[V CTA A 3ERO])</f>
        <v>0</v>
      </c>
      <c r="U70" s="4">
        <f>+SUBTOTAL(9,Tabla3[TOTAL VENTA])</f>
        <v>1135</v>
      </c>
    </row>
    <row r="71" spans="1:22" x14ac:dyDescent="0.25">
      <c r="O71" s="2">
        <f>O70/1.13</f>
        <v>1004.424778761062</v>
      </c>
    </row>
    <row r="72" spans="1:22" x14ac:dyDescent="0.25">
      <c r="O72" s="2">
        <f>O71*0.13</f>
        <v>130.57522123893807</v>
      </c>
    </row>
  </sheetData>
  <mergeCells count="1">
    <mergeCell ref="A70:K7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8481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9016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4411" workbookViewId="0">
      <selection activeCell="B4433" sqref="B443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9028</v>
      </c>
      <c r="B4412" t="s">
        <v>9027</v>
      </c>
    </row>
    <row r="4413" spans="1:2" x14ac:dyDescent="0.25">
      <c r="A4413" s="1" t="s">
        <v>9030</v>
      </c>
      <c r="B4413" t="s">
        <v>9029</v>
      </c>
    </row>
    <row r="4414" spans="1:2" x14ac:dyDescent="0.25">
      <c r="A4414" s="1" t="s">
        <v>9031</v>
      </c>
      <c r="B4414" t="s">
        <v>9043</v>
      </c>
    </row>
    <row r="4415" spans="1:2" x14ac:dyDescent="0.25">
      <c r="A4415" s="1" t="s">
        <v>9032</v>
      </c>
      <c r="B4415" t="s">
        <v>9044</v>
      </c>
    </row>
    <row r="4416" spans="1:2" x14ac:dyDescent="0.25">
      <c r="A4416" s="1" t="s">
        <v>9033</v>
      </c>
      <c r="B4416" t="s">
        <v>9045</v>
      </c>
    </row>
    <row r="4417" spans="1:2" x14ac:dyDescent="0.25">
      <c r="A4417" s="1" t="s">
        <v>9034</v>
      </c>
      <c r="B4417" t="s">
        <v>9046</v>
      </c>
    </row>
    <row r="4418" spans="1:2" x14ac:dyDescent="0.25">
      <c r="A4418" s="1" t="s">
        <v>9035</v>
      </c>
      <c r="B4418" t="s">
        <v>9047</v>
      </c>
    </row>
    <row r="4419" spans="1:2" x14ac:dyDescent="0.25">
      <c r="A4419" s="1" t="s">
        <v>9036</v>
      </c>
      <c r="B4419" t="s">
        <v>9048</v>
      </c>
    </row>
    <row r="4420" spans="1:2" x14ac:dyDescent="0.25">
      <c r="A4420" s="1" t="s">
        <v>9037</v>
      </c>
      <c r="B4420" t="s">
        <v>9049</v>
      </c>
    </row>
    <row r="4421" spans="1:2" x14ac:dyDescent="0.25">
      <c r="A4421" s="1" t="s">
        <v>9038</v>
      </c>
      <c r="B4421" t="s">
        <v>9050</v>
      </c>
    </row>
    <row r="4422" spans="1:2" x14ac:dyDescent="0.25">
      <c r="A4422" s="1" t="s">
        <v>9039</v>
      </c>
      <c r="B4422" t="s">
        <v>9051</v>
      </c>
    </row>
    <row r="4423" spans="1:2" x14ac:dyDescent="0.25">
      <c r="A4423" s="1" t="s">
        <v>9040</v>
      </c>
      <c r="B4423" t="s">
        <v>9052</v>
      </c>
    </row>
    <row r="4424" spans="1:2" x14ac:dyDescent="0.25">
      <c r="A4424" s="1" t="s">
        <v>9041</v>
      </c>
      <c r="B4424" t="s">
        <v>9053</v>
      </c>
    </row>
    <row r="4425" spans="1:2" x14ac:dyDescent="0.25">
      <c r="A4425" s="1" t="s">
        <v>9042</v>
      </c>
      <c r="B4425" t="s">
        <v>9054</v>
      </c>
    </row>
    <row r="4426" spans="1:2" x14ac:dyDescent="0.25">
      <c r="A4426" s="1" t="s">
        <v>9058</v>
      </c>
      <c r="B4426" t="s">
        <v>9059</v>
      </c>
    </row>
    <row r="4427" spans="1:2" x14ac:dyDescent="0.25">
      <c r="A4427" s="1" t="s">
        <v>9060</v>
      </c>
      <c r="B4427" t="s">
        <v>9061</v>
      </c>
    </row>
    <row r="4428" spans="1:2" x14ac:dyDescent="0.25">
      <c r="A4428" s="1" t="s">
        <v>9064</v>
      </c>
      <c r="B4428" t="s">
        <v>9065</v>
      </c>
    </row>
    <row r="4429" spans="1:2" x14ac:dyDescent="0.25">
      <c r="A4429" s="1" t="s">
        <v>9067</v>
      </c>
      <c r="B4429" t="s">
        <v>9068</v>
      </c>
    </row>
    <row r="4430" spans="1:2" x14ac:dyDescent="0.25">
      <c r="A4430" s="22" t="s">
        <v>9084</v>
      </c>
      <c r="B4430" t="s">
        <v>9085</v>
      </c>
    </row>
    <row r="4431" spans="1:2" x14ac:dyDescent="0.25">
      <c r="A4431" s="22" t="s">
        <v>9086</v>
      </c>
      <c r="B4431" t="s">
        <v>9087</v>
      </c>
    </row>
    <row r="4432" spans="1:2" x14ac:dyDescent="0.25">
      <c r="A4432" s="22" t="s">
        <v>9140</v>
      </c>
      <c r="B4432" t="s">
        <v>9141</v>
      </c>
    </row>
    <row r="4433" spans="1:2" x14ac:dyDescent="0.25">
      <c r="A4433" s="22" t="s">
        <v>9167</v>
      </c>
      <c r="B4433" t="s">
        <v>9168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opLeftCell="B1" zoomScaleNormal="100" workbookViewId="0">
      <selection activeCell="C2" sqref="C2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2"/>
      <c r="C1" s="133"/>
      <c r="D1" s="130" t="s">
        <v>8954</v>
      </c>
      <c r="E1" s="131"/>
      <c r="F1" s="131"/>
      <c r="I1" s="88"/>
    </row>
    <row r="3" spans="1:10 16383:16383" ht="21.75" customHeight="1" x14ac:dyDescent="0.25">
      <c r="D3" s="84" t="s">
        <v>8573</v>
      </c>
      <c r="E3" s="85" t="s">
        <v>8329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GRAVADAS]],Tabla3[[#All],[MES]],Tabla7[[#Headers],[DICIEMBRE]])/(1.13),2)</f>
        <v>1004.42</v>
      </c>
      <c r="F4" s="93"/>
      <c r="G4" s="110"/>
      <c r="H4" s="91" t="s">
        <v>8759</v>
      </c>
      <c r="I4" s="115">
        <f>ROUND(F7*0.13-F11*0.13-E13-E14,2)</f>
        <v>164.58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GRAVADA]],Tabla2[[#All],[MES]],Tabla7[[#Headers],[DICIEMBRE]],Tabla2[[#All],[TIPO DE DOC]],3),2)</f>
        <v>963.72</v>
      </c>
      <c r="F5" s="93"/>
      <c r="G5" s="76"/>
      <c r="H5" s="91" t="s">
        <v>8761</v>
      </c>
      <c r="I5" s="101">
        <f>ROUND(F7*0.0175,2)+E15</f>
        <v>34.44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GRAVADA]],Tabla2[[#All],[MES]],Tabla7[[#Headers],[DICIEMBRE]],Tabla2[[#All],[TIPO DE DOC]],5),2)</f>
        <v>0</v>
      </c>
      <c r="F6" s="93"/>
      <c r="G6" s="110"/>
      <c r="H6" s="108" t="s">
        <v>8763</v>
      </c>
      <c r="I6" s="102">
        <f>SUM(I4:I5)</f>
        <v>199.02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1968.1399999999999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GRAVADA]],Tabla1[[#All],[MES]],Tabla7[[#Headers],[DICIEMBRE]],Tabla1[[#All],[TIPO DE DOC]],"03")</f>
        <v>702.17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BIENES]],Tabla1[[#All],[MES]],Tabla7[[#Headers],[DICIEMBRE]],Tabla1[[#All],[TIPO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GRAVADA]],Tabla1[[#All],[MES]],Tabla7[[#Headers],[DICIEMBRE]],Tabla1[[#All],[TIPO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702.17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EXENTAS]],Tabla1[[#All],[MES]],Tabla7[[#Headers],[DICIEMBRE]],Tabla1[[#All],[TIPO DE DOC]],"03")</f>
        <v>61.219999999999992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SUMIFS(Tabla1[[#All],[PERCEPCIONES]],Tabla1[[#All],[MES]],Tabla7[[#Headers],[DICIEMBRE]],Tabla1[[#All],[TIPO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1%]],Tabla6[[#Headers],[#Data],[Mes]],Tabla7[[#Headers],[DICIEMBRE]])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2024-02-01T16:01:09Z</dcterms:modified>
</cp:coreProperties>
</file>