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05" yWindow="-105" windowWidth="20640" windowHeight="11760" tabRatio="696" activeTab="5"/>
  </bookViews>
  <sheets>
    <sheet name="Compras" sheetId="6" r:id="rId1"/>
    <sheet name="Libro de Compras" sheetId="7" r:id="rId2"/>
    <sheet name="Contribuyente" sheetId="5" r:id="rId3"/>
    <sheet name="Libro de Contribuyente" sheetId="8" r:id="rId4"/>
    <sheet name="Consumidor" sheetId="9" r:id="rId5"/>
    <sheet name="Libro de Consumidor" sheetId="10" r:id="rId6"/>
    <sheet name="base de clientes" sheetId="3" r:id="rId7"/>
    <sheet name="Hoja1" sheetId="11" r:id="rId8"/>
  </sheets>
  <externalReferences>
    <externalReference r:id="rId9"/>
    <externalReference r:id="rId10"/>
  </externalReferences>
  <definedNames>
    <definedName name="_xlnm.Print_Area" localSheetId="2">Contribuyente!$A$1:$E$23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6" i="10" l="1"/>
  <c r="U15" i="10"/>
  <c r="U14" i="10"/>
  <c r="U13" i="10"/>
  <c r="U12" i="10"/>
  <c r="U11" i="10"/>
  <c r="U10" i="10"/>
  <c r="U9" i="10"/>
  <c r="U8" i="10"/>
  <c r="U7" i="10"/>
  <c r="U6" i="10"/>
  <c r="U5" i="10"/>
  <c r="U4" i="10"/>
  <c r="U3" i="10"/>
  <c r="P23" i="7" l="1"/>
  <c r="O23" i="7"/>
  <c r="K23" i="7"/>
  <c r="Q23" i="7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O49" i="10"/>
  <c r="U31" i="10" l="1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 l="1"/>
  <c r="D11" i="5"/>
  <c r="D9" i="5"/>
  <c r="D9" i="6" l="1"/>
  <c r="D9" i="9" l="1"/>
  <c r="D10" i="9" s="1"/>
  <c r="D11" i="9" s="1"/>
  <c r="D22" i="9" l="1"/>
  <c r="D15" i="5" l="1"/>
  <c r="D18" i="5" s="1"/>
  <c r="L5" i="8"/>
  <c r="M5" i="8"/>
  <c r="N5" i="8"/>
  <c r="O5" i="8"/>
  <c r="P5" i="8"/>
  <c r="Q5" i="8"/>
  <c r="K5" i="8"/>
  <c r="D17" i="6" l="1"/>
  <c r="D18" i="6" s="1"/>
</calcChain>
</file>

<file path=xl/comments1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<sst xmlns="http://schemas.openxmlformats.org/spreadsheetml/2006/main" count="725" uniqueCount="333">
  <si>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</si>
  <si>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</si>
  <si>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</si>
  <si>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</si>
  <si>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</si>
  <si>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</si>
  <si>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</si>
  <si>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</si>
  <si>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</si>
  <si>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</si>
  <si>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</si>
  <si>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</si>
  <si>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</si>
  <si>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</si>
  <si>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</si>
  <si>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</si>
  <si>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</si>
  <si>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</si>
  <si>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</si>
  <si>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</si>
  <si>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</si>
  <si>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</si>
  <si>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</si>
  <si>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</si>
  <si>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</si>
  <si>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</si>
  <si>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</si>
  <si>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</si>
  <si>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</si>
  <si>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06143101750030</t>
  </si>
  <si>
    <t>ANULADO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</si>
  <si>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</si>
  <si>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</si>
  <si>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</si>
  <si>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</si>
  <si>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</si>
  <si>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</si>
  <si>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</si>
  <si>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</si>
  <si>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</si>
  <si>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</si>
  <si>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</si>
  <si>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</si>
  <si>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</si>
  <si>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</si>
  <si>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</si>
  <si>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</si>
  <si>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</si>
  <si>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</si>
  <si>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</si>
  <si>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</si>
  <si>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</si>
  <si>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</si>
  <si>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</si>
  <si>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</si>
  <si>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</si>
  <si>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</si>
  <si>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</si>
  <si>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</si>
  <si>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</si>
  <si>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</si>
  <si>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</si>
  <si>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</si>
  <si>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</si>
  <si>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</si>
  <si>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</si>
  <si>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</si>
  <si>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</si>
  <si>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</si>
  <si>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</si>
  <si>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</si>
  <si>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</si>
  <si>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</si>
  <si>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</si>
  <si>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</si>
  <si>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</si>
  <si>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</si>
  <si>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</si>
  <si>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</si>
  <si>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</si>
  <si>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</si>
  <si>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</si>
  <si>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</si>
  <si>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</si>
  <si>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</si>
  <si>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</si>
  <si>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</si>
  <si>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AGOSTO</t>
  </si>
  <si>
    <t>NOMBRE DE CLIENTE</t>
  </si>
  <si>
    <t>VENTA NO SUJETA</t>
  </si>
  <si>
    <t>VENTA EXENTA</t>
  </si>
  <si>
    <t>VENTA TOTAL</t>
  </si>
  <si>
    <t>SUBTOTAL</t>
  </si>
  <si>
    <t>CORRELTIVO2</t>
  </si>
  <si>
    <t>FINAL3</t>
  </si>
  <si>
    <t>06140101680020</t>
  </si>
  <si>
    <t>EL GRANJERO S.A DE C.V.</t>
  </si>
  <si>
    <t>05121506660010</t>
  </si>
  <si>
    <t>JOSE ANGEL VALENCIA PEREZ</t>
  </si>
  <si>
    <t>03061811941018</t>
  </si>
  <si>
    <t>KEVIN ROLANDO SOFOCLES RECINOS</t>
  </si>
  <si>
    <t>06141910840030</t>
  </si>
  <si>
    <t>CONSTRUCTORA DISA S.A DE C.V.</t>
  </si>
  <si>
    <t>03122006771016</t>
  </si>
  <si>
    <t>MIRIAM HARDEE ESCOBAR</t>
  </si>
  <si>
    <t>06141208131022</t>
  </si>
  <si>
    <t>MOTORES Y VEHICULOS S.A DE C.V.</t>
  </si>
  <si>
    <t>06142704091010</t>
  </si>
  <si>
    <t>MEGABLOCK S.A DE C.V.</t>
  </si>
  <si>
    <t>06143006991020</t>
  </si>
  <si>
    <t>AMERICAN PETROLEUM DE EL SALVADOR</t>
  </si>
  <si>
    <t>06142506941050</t>
  </si>
  <si>
    <t>LEOS S.A DE C.V.</t>
  </si>
  <si>
    <t>02100808071012</t>
  </si>
  <si>
    <t>SYMTEK S.A DE C.V.</t>
  </si>
  <si>
    <t>03151505691015</t>
  </si>
  <si>
    <t>ROBERTO ELIAS RODRIGUEZ</t>
  </si>
  <si>
    <t>06141703001046</t>
  </si>
  <si>
    <t>COOP DE CAFETALEROS SIGLO XXI</t>
  </si>
  <si>
    <t>06143005191030</t>
  </si>
  <si>
    <t>PRODUCTOS DE BIOMASA S.A DE C.V.</t>
  </si>
  <si>
    <t>05010702161018</t>
  </si>
  <si>
    <t>GASPRO DE EL SALVADOR S.A DE C.V.</t>
  </si>
  <si>
    <t>05071611851017</t>
  </si>
  <si>
    <t>ERICK ARMANDO BARAHONA</t>
  </si>
  <si>
    <t>06142112951025</t>
  </si>
  <si>
    <t>ACNEPRO S.A DE C.V.</t>
  </si>
  <si>
    <t>06142910640026</t>
  </si>
  <si>
    <t>SARAN S.A DE C.V.</t>
  </si>
  <si>
    <t>03010907741016</t>
  </si>
  <si>
    <t>MANUEL DE JESUS AGUIRRE ACOSTA</t>
  </si>
  <si>
    <t>06142610790018</t>
  </si>
  <si>
    <t>CORPORIN S.A DE C.V.</t>
  </si>
  <si>
    <t>06141112201046</t>
  </si>
  <si>
    <t>MCCORMICK TRACTORES DE CENTROAMERICA</t>
  </si>
  <si>
    <t>09082608580010</t>
  </si>
  <si>
    <t>LUIS ALBERTO HERNANDEZ ALDANA</t>
  </si>
  <si>
    <t>05151409041015</t>
  </si>
  <si>
    <t>GORCO LIMITADO S.A DE C.V.</t>
  </si>
  <si>
    <t>02103009931016</t>
  </si>
  <si>
    <t>TEJEMET S.A DE C.V.</t>
  </si>
  <si>
    <t>06140102840029</t>
  </si>
  <si>
    <t>NOBS HIDRODIFUCION</t>
  </si>
  <si>
    <t>05032407751016</t>
  </si>
  <si>
    <t>MILTON RAFAEL PANIAGUA AGUILAR</t>
  </si>
  <si>
    <t>06142307860012</t>
  </si>
  <si>
    <t>TECNUTRAL S.A DE C.V</t>
  </si>
  <si>
    <t>06081603661011</t>
  </si>
  <si>
    <t>OSCAR HERIBERTO QUINTANILLA HERNANDEZ</t>
  </si>
  <si>
    <t>00</t>
  </si>
  <si>
    <t>06143105790034</t>
  </si>
  <si>
    <t>CAFECOYO S.A DE C.V.</t>
  </si>
  <si>
    <t>06140702971037</t>
  </si>
  <si>
    <t>IMPORTADORA DE FRUTAS S.A DE C.V.</t>
  </si>
  <si>
    <t>06141909001034</t>
  </si>
  <si>
    <t>RAMIREZ VENTURA S.A DE C.V</t>
  </si>
  <si>
    <t>06141703710012</t>
  </si>
  <si>
    <t>BORGONOVO POHL S.A DE C.V.</t>
  </si>
  <si>
    <t>06142706881019</t>
  </si>
  <si>
    <t>DEL TROPICFOOD S.A DE C.V.</t>
  </si>
  <si>
    <t>06142711201018</t>
  </si>
  <si>
    <t>DISTRIBUIDORA DE EQUIPOS Y SERVICIOS</t>
  </si>
  <si>
    <t>06141210001020</t>
  </si>
  <si>
    <t>AGROINDUSTRIA CENTROAMERICANA</t>
  </si>
  <si>
    <t>PEDRERA PROTERSA S.A DE C.V.</t>
  </si>
  <si>
    <t>06142607780022</t>
  </si>
  <si>
    <t>ASFALTOS DE CENTROAMERICA S.A DE C.V.</t>
  </si>
  <si>
    <t>06141502131049</t>
  </si>
  <si>
    <t>LLANTAS Y ACCESORIOS</t>
  </si>
  <si>
    <t>05150706911014</t>
  </si>
  <si>
    <t>EXPORTADORA PACAS MARTINEZ</t>
  </si>
  <si>
    <t>06140702921021</t>
  </si>
  <si>
    <t>CASA BAZZYNI S.A DE C.V.</t>
  </si>
  <si>
    <t>08150905750014</t>
  </si>
  <si>
    <t>A.C.P.A COMUNIDADES UNIDAS DE RL</t>
  </si>
  <si>
    <t>06141810901033</t>
  </si>
  <si>
    <t>ADINCE S.A DE C.V.</t>
  </si>
  <si>
    <t>94500501121011</t>
  </si>
  <si>
    <t>JESV INC SUCURSAL EL SALVADOR</t>
  </si>
  <si>
    <t>06142002151023</t>
  </si>
  <si>
    <t>OFG EL SALVADOR S.A DE C.V</t>
  </si>
  <si>
    <t>06140907680011</t>
  </si>
  <si>
    <t>INMUEBLES S.A DE C.V</t>
  </si>
  <si>
    <t>06141306161010</t>
  </si>
  <si>
    <t>EDIFICACION, CONSTRUCCION, Y ASESORIA S.A DE C.V</t>
  </si>
  <si>
    <t>05012309191010</t>
  </si>
  <si>
    <t>FONDO DE TITULARIZACION DE INMUEBLES</t>
  </si>
  <si>
    <t>06141506941061</t>
  </si>
  <si>
    <t>O &amp; M MANTENIMIENTO Y SERVICIOS S.A DE C.V</t>
  </si>
  <si>
    <t>11061508801026</t>
  </si>
  <si>
    <t>JIMMY EDGARDO CALERO MARAVILLA</t>
  </si>
  <si>
    <t>11151906460011</t>
  </si>
  <si>
    <t>MOISES ELIAS CARCAMO</t>
  </si>
  <si>
    <t>06141603131023</t>
  </si>
  <si>
    <t>CARDEU S.A DE C.V</t>
  </si>
  <si>
    <t>06141909031057</t>
  </si>
  <si>
    <t>ORGANIKA S.A DE C.V</t>
  </si>
  <si>
    <t>03151403510011</t>
  </si>
  <si>
    <t>RINA ALFARO CASTRO</t>
  </si>
  <si>
    <t>06152309490011</t>
  </si>
  <si>
    <t>SARA ALFARO CASTRO</t>
  </si>
  <si>
    <t>06142801141049</t>
  </si>
  <si>
    <t>SERVICORP S.A DE C.V</t>
  </si>
  <si>
    <t>06143107971090</t>
  </si>
  <si>
    <t>OPERADORA DEL SUR, S. A. DE C.V.</t>
  </si>
  <si>
    <t>06141210830014</t>
  </si>
  <si>
    <t>PRODUCTOS CARNICOS S.A DE C.V.</t>
  </si>
  <si>
    <t>06143101550016</t>
  </si>
  <si>
    <t>BANCO AGRICOLA, S.A.</t>
  </si>
  <si>
    <t>06140101850027</t>
  </si>
  <si>
    <t>NEGOCIOS CAMYRAM S.A DE C.V</t>
  </si>
  <si>
    <t>06141009650016</t>
  </si>
  <si>
    <t>INDUSTRIAS MIKE MIKE S.A DE C.V.</t>
  </si>
  <si>
    <t>06142510021011</t>
  </si>
  <si>
    <t>LA CONSTANCIA LTDA DE C.V.</t>
  </si>
  <si>
    <t>06142808031087</t>
  </si>
  <si>
    <t>INVERSIONES STANLEY PACIFICO S.A DE C.V.</t>
  </si>
  <si>
    <t>06141111931016</t>
  </si>
  <si>
    <t>ENMANUEL S.A DE C.V.</t>
  </si>
  <si>
    <t>06140909921072</t>
  </si>
  <si>
    <t>POLYBAG S.A DE C.V.</t>
  </si>
  <si>
    <t>06141206740014</t>
  </si>
  <si>
    <t>NEMTEX S.A DE C.V.</t>
  </si>
  <si>
    <t>06142411181015</t>
  </si>
  <si>
    <t>INGENIERIA BEM S.A DE C.V.</t>
  </si>
  <si>
    <t>06142910131029</t>
  </si>
  <si>
    <t>UNILEVER EL SALVADOR SCC S.A DE C.V.</t>
  </si>
  <si>
    <t>06141511720027</t>
  </si>
  <si>
    <t>SUPER REPUESTOS EL SALVADOR S.A DE C.V.</t>
  </si>
  <si>
    <t>06140202021024</t>
  </si>
  <si>
    <t>PROGURSA S.A DE C.V.</t>
  </si>
  <si>
    <t>06142301690017</t>
  </si>
  <si>
    <t>HOTELES S.A DE C.V.</t>
  </si>
  <si>
    <t>06142703780037</t>
  </si>
  <si>
    <t>PINTURA Y ENDEREZADO S.A DE C.V.</t>
  </si>
  <si>
    <t>06140104620021</t>
  </si>
  <si>
    <t>TALLER DIDEA, S.A. DE C.V.</t>
  </si>
  <si>
    <t>06143112510011</t>
  </si>
  <si>
    <t>DIDEA S.A DE C.V.</t>
  </si>
  <si>
    <t>06141512001054</t>
  </si>
  <si>
    <t>GRUPO PAILL S.A DE C.V.</t>
  </si>
  <si>
    <t>06142311981022</t>
  </si>
  <si>
    <t>COMTRI S.A DE C.V.</t>
  </si>
  <si>
    <t>06142402121034</t>
  </si>
  <si>
    <t>BOMBOM S.A DE C.V.</t>
  </si>
  <si>
    <t>06142708620024</t>
  </si>
  <si>
    <t>ESTABLECIMIENTOS ANCALMO, S.A DE C.V</t>
  </si>
  <si>
    <t>06140702001011</t>
  </si>
  <si>
    <t>CORPORACION GRS S.A DE C.V.</t>
  </si>
  <si>
    <t>06140901921022</t>
  </si>
  <si>
    <t>GRANJA EL ROBLE S.A DE C.V.</t>
  </si>
  <si>
    <t>01</t>
  </si>
  <si>
    <t>15041RESIN223632021</t>
  </si>
  <si>
    <t>21DS000F</t>
  </si>
  <si>
    <t>31/08/2021</t>
  </si>
  <si>
    <t>28/08/2021</t>
  </si>
  <si>
    <t>27/08/2021</t>
  </si>
  <si>
    <t>26/08/2021</t>
  </si>
  <si>
    <t>24/08/2021</t>
  </si>
  <si>
    <t>21/08/2021</t>
  </si>
  <si>
    <t>20/08/2021</t>
  </si>
  <si>
    <t>19/08/2021</t>
  </si>
  <si>
    <t>18/08/2021</t>
  </si>
  <si>
    <t>17/08/2021</t>
  </si>
  <si>
    <t>16/08/2021</t>
  </si>
  <si>
    <t>14/08/2021</t>
  </si>
  <si>
    <t>13/08/2021</t>
  </si>
  <si>
    <t>12/08/2021</t>
  </si>
  <si>
    <t>11/08/2021</t>
  </si>
  <si>
    <t>03/08/2021</t>
  </si>
  <si>
    <t>02/08/2021</t>
  </si>
  <si>
    <t>01/08/2021</t>
  </si>
  <si>
    <t>06141709011035</t>
  </si>
  <si>
    <t>IMPORTADORA MANHATTAN S.A DE C.V.</t>
  </si>
  <si>
    <t>06142904720020</t>
  </si>
  <si>
    <t>TIENDA MORENA S.A DE C.V.</t>
  </si>
  <si>
    <t>06141101690011</t>
  </si>
  <si>
    <t>CALLEJA S.A DE C.V.</t>
  </si>
  <si>
    <t>06140611800022</t>
  </si>
  <si>
    <t>LABORATORIOS SUIZOS S.A DE C.V.</t>
  </si>
  <si>
    <t>01/07/2021</t>
  </si>
  <si>
    <t>06141812981018</t>
  </si>
  <si>
    <t>DIGICEL S.A DE C.V.</t>
  </si>
  <si>
    <t>15/08/2021</t>
  </si>
  <si>
    <t>06141410901506</t>
  </si>
  <si>
    <t>ARTERIA ESTUDIO</t>
  </si>
  <si>
    <t>Total</t>
  </si>
  <si>
    <t>SEPTIEMBRE</t>
  </si>
  <si>
    <t>01/09/2021</t>
  </si>
  <si>
    <t>02/09/2021</t>
  </si>
  <si>
    <t>03/09/2021</t>
  </si>
  <si>
    <t>04/09/2021</t>
  </si>
  <si>
    <t>07/09/2021</t>
  </si>
  <si>
    <t>09/09/2021</t>
  </si>
  <si>
    <t>10/09/2021</t>
  </si>
  <si>
    <t>11/09/2021</t>
  </si>
  <si>
    <t>16/09/2021</t>
  </si>
  <si>
    <t>17/09/2021</t>
  </si>
  <si>
    <t>18/09/2021</t>
  </si>
  <si>
    <t>21/09/2021</t>
  </si>
  <si>
    <t>24/09/2021</t>
  </si>
  <si>
    <t>25/09/2021</t>
  </si>
  <si>
    <t>06142501101070</t>
  </si>
  <si>
    <t>SERVICIOS Y LOGISTICA DE CARGA WALNYS</t>
  </si>
  <si>
    <t>06140611181076</t>
  </si>
  <si>
    <t>DISTRIBUIDORA LAGOS VICUÑA EL SALVADOR</t>
  </si>
  <si>
    <t>22/09/2021</t>
  </si>
  <si>
    <t>06141212921011</t>
  </si>
  <si>
    <t>KOSMOQUIMICA S.A DE C.V.</t>
  </si>
  <si>
    <t>05112311161017</t>
  </si>
  <si>
    <t>PAMELA BEAUTY SUPPLY S.A DE C.V.</t>
  </si>
  <si>
    <t>06140207670045</t>
  </si>
  <si>
    <t>MARIO ALBERTO MIRANDA FONSECA</t>
  </si>
  <si>
    <t>12171207011015</t>
  </si>
  <si>
    <t>INVERSIONES EL AGUILA S.A DE C.V.</t>
  </si>
  <si>
    <t>15/09/2021</t>
  </si>
  <si>
    <t>OCTUBRE</t>
  </si>
  <si>
    <t>30/10/2021</t>
  </si>
  <si>
    <t>29/10/2021</t>
  </si>
  <si>
    <t>27/10/2021</t>
  </si>
  <si>
    <t>26/10/2021</t>
  </si>
  <si>
    <t>23/10/2021</t>
  </si>
  <si>
    <t>22/10/2021</t>
  </si>
  <si>
    <t>21/10/2021</t>
  </si>
  <si>
    <t>20/10/2021</t>
  </si>
  <si>
    <t>16/10/2021</t>
  </si>
  <si>
    <t>15/10/2021</t>
  </si>
  <si>
    <t>14/10/2021</t>
  </si>
  <si>
    <t>13/10/2021</t>
  </si>
  <si>
    <t>06140307951051</t>
  </si>
  <si>
    <t>ROCELI CONSULTORES, S.A DE C.V.</t>
  </si>
  <si>
    <t>19/10/2021</t>
  </si>
  <si>
    <t>15/07/2021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</si>
</sst>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b/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37">
    <xf numFmtId="0" fontId="0" fillId="0" borderId="0" xfId="0"/>
    <xf numFmtId="49" fontId="0" fillId="0" borderId="0" xfId="0" applyNumberFormat="1"/>
    <xf numFmtId="0" fontId="0" fillId="0" borderId="0" xfId="0" applyNumberFormat="1"/>
    <xf numFmtId="164" fontId="0" fillId="0" borderId="0" xfId="1" applyFont="1"/>
    <xf numFmtId="164" fontId="0" fillId="0" borderId="1" xfId="1" applyFont="1" applyBorder="1"/>
    <xf numFmtId="0" fontId="0" fillId="0" borderId="0" xfId="0" applyAlignment="1"/>
    <xf numFmtId="0" fontId="5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49" fontId="5" fillId="0" borderId="6" xfId="0" applyNumberFormat="1" applyFont="1" applyBorder="1" applyAlignment="1">
      <alignment horizontal="right"/>
    </xf>
    <xf numFmtId="164" fontId="7" fillId="0" borderId="6" xfId="1" applyFont="1" applyBorder="1" applyAlignment="1">
      <alignment horizontal="right"/>
    </xf>
    <xf numFmtId="164" fontId="7" fillId="2" borderId="6" xfId="1" applyFont="1" applyFill="1" applyBorder="1" applyAlignment="1">
      <alignment horizontal="right"/>
    </xf>
    <xf numFmtId="49" fontId="7" fillId="0" borderId="7" xfId="0" applyNumberFormat="1" applyFont="1" applyBorder="1" applyAlignment="1">
      <alignment horizontal="right"/>
    </xf>
    <xf numFmtId="0" fontId="5" fillId="3" borderId="5" xfId="0" applyFont="1" applyFill="1" applyBorder="1" applyAlignment="1">
      <alignment horizontal="center"/>
    </xf>
    <xf numFmtId="49" fontId="7" fillId="3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right"/>
    </xf>
    <xf numFmtId="164" fontId="7" fillId="3" borderId="6" xfId="1" applyFont="1" applyFill="1" applyBorder="1" applyAlignment="1">
      <alignment horizontal="right"/>
    </xf>
    <xf numFmtId="49" fontId="7" fillId="0" borderId="6" xfId="0" applyNumberFormat="1" applyFont="1" applyBorder="1" applyAlignment="1">
      <alignment horizontal="right"/>
    </xf>
    <xf numFmtId="49" fontId="7" fillId="0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/>
    <xf numFmtId="0" fontId="7" fillId="0" borderId="6" xfId="1" applyNumberFormat="1" applyFont="1" applyFill="1" applyBorder="1" applyAlignment="1"/>
    <xf numFmtId="49" fontId="7" fillId="3" borderId="6" xfId="1" applyNumberFormat="1" applyFont="1" applyFill="1" applyBorder="1" applyAlignment="1">
      <alignment horizontal="center"/>
    </xf>
    <xf numFmtId="164" fontId="7" fillId="0" borderId="6" xfId="1" applyFont="1" applyFill="1" applyBorder="1" applyAlignment="1">
      <alignment horizontal="right"/>
    </xf>
    <xf numFmtId="0" fontId="7" fillId="0" borderId="6" xfId="1" applyNumberFormat="1" applyFont="1" applyBorder="1" applyAlignment="1"/>
    <xf numFmtId="164" fontId="7" fillId="0" borderId="6" xfId="1" applyNumberFormat="1" applyFont="1" applyBorder="1" applyAlignment="1">
      <alignment horizontal="right"/>
    </xf>
    <xf numFmtId="49" fontId="7" fillId="0" borderId="7" xfId="1" applyNumberFormat="1" applyFont="1" applyBorder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7" fillId="0" borderId="6" xfId="1" applyNumberFormat="1" applyFont="1" applyFill="1" applyBorder="1" applyAlignment="1">
      <alignment horizontal="right"/>
    </xf>
    <xf numFmtId="164" fontId="7" fillId="0" borderId="6" xfId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0" fillId="0" borderId="8" xfId="0" applyFont="1" applyBorder="1"/>
    <xf numFmtId="0" fontId="8" fillId="4" borderId="8" xfId="0" applyFont="1" applyFill="1" applyBorder="1"/>
    <xf numFmtId="164" fontId="0" fillId="0" borderId="0" xfId="0" applyNumberFormat="1"/>
    <xf numFmtId="0" fontId="0" fillId="0" borderId="0" xfId="0" applyNumberFormat="1" applyFo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numFmt numFmtId="164" formatCode="_-&quot;$&quot;* #,##0.00_-;\-&quot;$&quot;* #,##0.00_-;_-&quot;$&quot;* &quot;-&quot;??_-;_-@_-"/>
    </dxf>
    <dxf>
      <numFmt numFmtId="16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PLANTILLAS%20IVA%20F-07v9.10.xlsm" TargetMode="External"/><Relationship Id="rId1" Type="http://schemas.openxmlformats.org/officeDocument/2006/relationships/hyperlink" Target="BASE%20DE%20CLIENTES%20IVA%202021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19</xdr:row>
      <xdr:rowOff>161925</xdr:rowOff>
    </xdr:to>
    <xdr:sp macro="" textlink="">
      <xdr:nvSpPr>
        <xdr:cNvPr id="4" name="3 Rectángulo redondeado"/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20</xdr:row>
      <xdr:rowOff>134472</xdr:rowOff>
    </xdr:from>
    <xdr:to>
      <xdr:col>3</xdr:col>
      <xdr:colOff>1322293</xdr:colOff>
      <xdr:row>21</xdr:row>
      <xdr:rowOff>168089</xdr:rowOff>
    </xdr:to>
    <xdr:sp macro="[2]!GuardarDatos" textlink="">
      <xdr:nvSpPr>
        <xdr:cNvPr id="6" name="5 Bisel"/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20</xdr:row>
      <xdr:rowOff>123265</xdr:rowOff>
    </xdr:from>
    <xdr:to>
      <xdr:col>2</xdr:col>
      <xdr:colOff>145676</xdr:colOff>
      <xdr:row>21</xdr:row>
      <xdr:rowOff>156882</xdr:rowOff>
    </xdr:to>
    <xdr:sp macro="[2]!LimpiarDatos" textlink="">
      <xdr:nvSpPr>
        <xdr:cNvPr id="5" name="4 Bisel"/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22</xdr:row>
      <xdr:rowOff>179293</xdr:rowOff>
    </xdr:from>
    <xdr:to>
      <xdr:col>3</xdr:col>
      <xdr:colOff>784412</xdr:colOff>
      <xdr:row>24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/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  <xdr:twoCellAnchor>
    <xdr:from>
      <xdr:col>6</xdr:col>
      <xdr:colOff>56030</xdr:colOff>
      <xdr:row>6</xdr:row>
      <xdr:rowOff>22412</xdr:rowOff>
    </xdr:from>
    <xdr:to>
      <xdr:col>7</xdr:col>
      <xdr:colOff>381000</xdr:colOff>
      <xdr:row>7</xdr:row>
      <xdr:rowOff>134471</xdr:rowOff>
    </xdr:to>
    <xdr:sp macro="" textlink="">
      <xdr:nvSpPr>
        <xdr:cNvPr id="7" name="6 Bisel">
          <a:hlinkClick xmlns:r="http://schemas.openxmlformats.org/officeDocument/2006/relationships" r:id="rId2"/>
        </xdr:cNvPr>
        <xdr:cNvSpPr/>
      </xdr:nvSpPr>
      <xdr:spPr>
        <a:xfrm>
          <a:off x="5165912" y="1613647"/>
          <a:ext cx="1086970" cy="302559"/>
        </a:xfrm>
        <a:prstGeom prst="bevel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DECLARACION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414616</xdr:colOff>
      <xdr:row>20</xdr:row>
      <xdr:rowOff>89647</xdr:rowOff>
    </xdr:from>
    <xdr:to>
      <xdr:col>3</xdr:col>
      <xdr:colOff>44822</xdr:colOff>
      <xdr:row>21</xdr:row>
      <xdr:rowOff>123264</xdr:rowOff>
    </xdr:to>
    <xdr:sp macro="[2]!LimpiarContri" textlink="">
      <xdr:nvSpPr>
        <xdr:cNvPr id="3" name="2 Bisel"/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20</xdr:row>
      <xdr:rowOff>100853</xdr:rowOff>
    </xdr:from>
    <xdr:to>
      <xdr:col>3</xdr:col>
      <xdr:colOff>1333498</xdr:colOff>
      <xdr:row>21</xdr:row>
      <xdr:rowOff>134470</xdr:rowOff>
    </xdr:to>
    <xdr:sp macro="[2]!DatosContri" textlink="">
      <xdr:nvSpPr>
        <xdr:cNvPr id="4" name="3 Bisel"/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515471</xdr:colOff>
      <xdr:row>0</xdr:row>
      <xdr:rowOff>952499</xdr:rowOff>
    </xdr:from>
    <xdr:to>
      <xdr:col>4</xdr:col>
      <xdr:colOff>161925</xdr:colOff>
      <xdr:row>19</xdr:row>
      <xdr:rowOff>104774</xdr:rowOff>
    </xdr:to>
    <xdr:sp macro="" textlink="">
      <xdr:nvSpPr>
        <xdr:cNvPr id="5" name="4 Rectángulo redondeado"/>
        <xdr:cNvSpPr/>
      </xdr:nvSpPr>
      <xdr:spPr>
        <a:xfrm>
          <a:off x="515471" y="952499"/>
          <a:ext cx="3400425" cy="3735481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414616</xdr:colOff>
      <xdr:row>20</xdr:row>
      <xdr:rowOff>89647</xdr:rowOff>
    </xdr:from>
    <xdr:to>
      <xdr:col>3</xdr:col>
      <xdr:colOff>44822</xdr:colOff>
      <xdr:row>21</xdr:row>
      <xdr:rowOff>123264</xdr:rowOff>
    </xdr:to>
    <xdr:sp macro="[2]!LimpiarContri" textlink="">
      <xdr:nvSpPr>
        <xdr:cNvPr id="6" name="5 Bisel"/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20</xdr:row>
      <xdr:rowOff>100853</xdr:rowOff>
    </xdr:from>
    <xdr:to>
      <xdr:col>3</xdr:col>
      <xdr:colOff>1333498</xdr:colOff>
      <xdr:row>21</xdr:row>
      <xdr:rowOff>134470</xdr:rowOff>
    </xdr:to>
    <xdr:sp macro="[2]!DatosContri" textlink="">
      <xdr:nvSpPr>
        <xdr:cNvPr id="7" name="6 Bisel"/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/>
        <xdr:cNvSpPr/>
      </xdr:nvSpPr>
      <xdr:spPr>
        <a:xfrm>
          <a:off x="537883" y="13447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/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2]!LimpiarConsumi" textlink="">
      <xdr:nvSpPr>
        <xdr:cNvPr id="3" name="2 Bisel"/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2]!DatosConsumi" textlink="">
      <xdr:nvSpPr>
        <xdr:cNvPr id="7" name="6 Bisel"/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/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CLIENTES%20DE%20IVA/BASE%20DE%20CLIENTES%20IV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>02040305560017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05111703630014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SERTRACEN S.A DE C.V.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12171906520017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  <row r="483">
          <cell r="A483" t="str">
            <v>06142402061074</v>
          </cell>
          <cell r="B483" t="str">
            <v>PROMED DE EL SALVADOR S.A DE C.V.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a1" displayName="Tabla1" ref="A2:Q23" totalsRowCount="1">
  <autoFilter ref="A2:Q22">
    <filterColumn colId="0">
      <filters>
        <filter val="OCTUBRE"/>
      </filters>
    </filterColumn>
  </autoFilter>
  <sortState ref="A3:Q74">
    <sortCondition ref="B2:B74"/>
  </sortState>
  <tableColumns count="17">
    <tableColumn id="1" name="MES" totalsRowLabel="Total"/>
    <tableColumn id="2" name="FECHA"/>
    <tableColumn id="3" name="CLASE DE DOC"/>
    <tableColumn id="4" name="TIPO DE DOC"/>
    <tableColumn id="5" name="CORRELATIVO"/>
    <tableColumn id="6" name="NIT PROV"/>
    <tableColumn id="7" name="N PROVEEDOR"/>
    <tableColumn id="8" name="C. EXENTAS" totalsRowDxfId="28" dataCellStyle="Moneda"/>
    <tableColumn id="9" name="I. EXENTAS" totalsRowDxfId="27" dataCellStyle="Moneda"/>
    <tableColumn id="10" name="IMPOR EX" totalsRowDxfId="26" dataCellStyle="Moneda"/>
    <tableColumn id="11" name="C. GRAVADA" totalsRowFunction="sum" totalsRowDxfId="25" dataCellStyle="Moneda"/>
    <tableColumn id="12" name="INTER GRAVA" totalsRowDxfId="24" dataCellStyle="Moneda"/>
    <tableColumn id="13" name="IMPOR BIENES" totalsRowDxfId="23" dataCellStyle="Moneda"/>
    <tableColumn id="14" name="IMPOR SERV" totalsRowDxfId="22" dataCellStyle="Moneda"/>
    <tableColumn id="15" name="IVA" totalsRowFunction="sum" totalsRowDxfId="21" dataCellStyle="Moneda"/>
    <tableColumn id="16" name="TOTAL C." totalsRowFunction="sum" totalsRowDxfId="20" dataCellStyle="Moneda"/>
    <tableColumn id="17" name="ANEXO 3" totalsRowFunction="sum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2:R4" totalsRowShown="0">
  <autoFilter ref="A2:R4"/>
  <sortState ref="A3:R87">
    <sortCondition ref="G2:G87"/>
  </sortState>
  <tableColumns count="18">
    <tableColumn id="1" name="MES"/>
    <tableColumn id="2" name="FECHA"/>
    <tableColumn id="3" name="CLASE DE DOC"/>
    <tableColumn id="4" name="TIPO DE DOC"/>
    <tableColumn id="5" name="N° DE RESOLUCION"/>
    <tableColumn id="6" name="SERIE "/>
    <tableColumn id="7" name="N° DOC"/>
    <tableColumn id="8" name="CONTROL"/>
    <tableColumn id="9" name="NIT DE CLIENTE"/>
    <tableColumn id="10" name="NOMBRE DE CLIENTE"/>
    <tableColumn id="11" name="VENTA EXENTA" dataCellStyle="Moneda"/>
    <tableColumn id="12" name="VENTA NO SUJETA" dataCellStyle="Moneda"/>
    <tableColumn id="13" name="V. GRAVADA" dataCellStyle="Moneda"/>
    <tableColumn id="14" name="D.FISCAL" dataCellStyle="Moneda"/>
    <tableColumn id="15" name="V CTA DE 3" dataCellStyle="Moneda"/>
    <tableColumn id="16" name="D. FISCAL A 3" dataCellStyle="Moneda"/>
    <tableColumn id="17" name="VENTA TOTAL" dataCellStyle="Moneda"/>
    <tableColumn id="18" name="ANEXO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V49" totalsRowCount="1">
  <autoFilter ref="A2:V48">
    <filterColumn colId="0">
      <filters>
        <filter val="OCTUBRE"/>
      </filters>
    </filterColumn>
  </autoFilter>
  <sortState ref="A3:V565">
    <sortCondition ref="G2:G565"/>
  </sortState>
  <tableColumns count="22">
    <tableColumn id="1" name="MES" totalsRowLabel="Total"/>
    <tableColumn id="2" name="FECHA" dataDxfId="19"/>
    <tableColumn id="3" name="CLASE DE DOC"/>
    <tableColumn id="4" name="TIPO DE DOC" dataDxfId="18"/>
    <tableColumn id="5" name="RESOLUCION"/>
    <tableColumn id="6" name="SERIE"/>
    <tableColumn id="7" name="CORRELTIVO"/>
    <tableColumn id="8" name="FINAL"/>
    <tableColumn id="9" name="CORRELTIVO2"/>
    <tableColumn id="10" name="FINAL3"/>
    <tableColumn id="11" name="VACIO"/>
    <tableColumn id="12" name="V EXENTA" totalsRowDxfId="17" dataCellStyle="Moneda"/>
    <tableColumn id="13" name="VENTAS NO" totalsRowDxfId="16" dataCellStyle="Moneda"/>
    <tableColumn id="14" name="V NO SUJETAS" dataDxfId="15" totalsRowDxfId="14" dataCellStyle="Moneda"/>
    <tableColumn id="15" name="V GRAVADAS" totalsRowFunction="sum" totalsRowDxfId="13" dataCellStyle="Moneda"/>
    <tableColumn id="16" name="EX IN CA" dataDxfId="12" totalsRowDxfId="11" dataCellStyle="Moneda"/>
    <tableColumn id="17" name="EX OUT CA" dataDxfId="10" totalsRowDxfId="9" dataCellStyle="Moneda"/>
    <tableColumn id="18" name="EX SERVICE" dataDxfId="8" totalsRowDxfId="7" dataCellStyle="Moneda"/>
    <tableColumn id="19" name="V ZONA FRAN" dataDxfId="6" totalsRowDxfId="5" dataCellStyle="Moneda"/>
    <tableColumn id="20" name="V CTA A 3ERO" dataDxfId="4" totalsRowDxfId="3" dataCellStyle="Moneda"/>
    <tableColumn id="21" name="TOTAL VENTA" totalsRowFunction="sum" dataDxfId="2" totalsRowDxfId="1" dataCellStyle="Moneda">
      <calculatedColumnFormula>+Tabla3[[#This Row],[V GRAVADAS]]</calculatedColumnFormula>
    </tableColumn>
    <tableColumn id="22" name="ANEXO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7030A0"/>
  </sheetPr>
  <dimension ref="B1:D19"/>
  <sheetViews>
    <sheetView showGridLines="0" zoomScale="85" zoomScaleNormal="85" zoomScaleSheetLayoutView="85" workbookViewId="0">
      <selection activeCell="D4" sqref="D4"/>
    </sheetView>
  </sheetViews>
  <sheetFormatPr baseColWidth="10" defaultRowHeight="15" x14ac:dyDescent="0.25"/>
  <cols>
    <col min="2" max="2" width="13.7109375" bestFit="1" customWidth="1"/>
    <col min="3" max="3" width="3.85546875" customWidth="1"/>
    <col min="4" max="4" width="28.28515625" customWidth="1"/>
    <col min="5" max="5" width="7.85546875" customWidth="1"/>
  </cols>
  <sheetData>
    <row r="1" spans="2:4" ht="49.5" customHeight="1" x14ac:dyDescent="0.25"/>
    <row r="2" spans="2:4" ht="15.75" thickBot="1" x14ac:dyDescent="0.3"/>
    <row r="3" spans="2:4" x14ac:dyDescent="0.25">
      <c r="B3" s="6" t="s">
        <v>17</v>
      </c>
      <c r="D3" s="12" t="s">
        <v>316</v>
      </c>
    </row>
    <row r="4" spans="2:4" x14ac:dyDescent="0.25">
      <c r="B4" s="6" t="s">
        <v>2</v>
      </c>
      <c r="D4" s="13" t="s">
        <v>332</v>
      </c>
    </row>
    <row r="5" spans="2:4" x14ac:dyDescent="0.25">
      <c r="B5" s="6" t="s">
        <v>3</v>
      </c>
      <c r="D5" s="8" t="s">
        <v>1</v>
      </c>
    </row>
    <row r="6" spans="2:4" x14ac:dyDescent="0.25">
      <c r="B6" s="6" t="s">
        <v>4</v>
      </c>
      <c r="D6" s="8" t="s">
        <v>0</v>
      </c>
    </row>
    <row r="7" spans="2:4" x14ac:dyDescent="0.25">
      <c r="B7" s="6" t="s">
        <v>5</v>
      </c>
      <c r="D7" s="14"/>
    </row>
    <row r="8" spans="2:4" x14ac:dyDescent="0.25">
      <c r="B8" s="6" t="s">
        <v>6</v>
      </c>
      <c r="D8" s="13" t="s">
        <v>284</v>
      </c>
    </row>
    <row r="9" spans="2:4" x14ac:dyDescent="0.25">
      <c r="B9" s="6" t="s">
        <v>86</v>
      </c>
      <c r="D9" s="29" t="str">
        <f>IFERROR(VLOOKUP(D8,'[1]BASE DE PROVEEDORES'!$A:$B,2,0),"No Existe")</f>
        <v>ARTERIA ESTUDIO</v>
      </c>
    </row>
    <row r="10" spans="2:4" x14ac:dyDescent="0.25">
      <c r="B10" s="6" t="s">
        <v>7</v>
      </c>
      <c r="D10" s="9">
        <v>0</v>
      </c>
    </row>
    <row r="11" spans="2:4" x14ac:dyDescent="0.25">
      <c r="B11" s="6" t="s">
        <v>8</v>
      </c>
      <c r="D11" s="9">
        <v>0</v>
      </c>
    </row>
    <row r="12" spans="2:4" x14ac:dyDescent="0.25">
      <c r="B12" s="6" t="s">
        <v>9</v>
      </c>
      <c r="D12" s="9">
        <v>0</v>
      </c>
    </row>
    <row r="13" spans="2:4" x14ac:dyDescent="0.25">
      <c r="B13" s="6" t="s">
        <v>10</v>
      </c>
      <c r="D13" s="15"/>
    </row>
    <row r="14" spans="2:4" x14ac:dyDescent="0.25">
      <c r="B14" s="6" t="s">
        <v>11</v>
      </c>
      <c r="D14" s="9">
        <v>0</v>
      </c>
    </row>
    <row r="15" spans="2:4" x14ac:dyDescent="0.25">
      <c r="B15" s="6" t="s">
        <v>13</v>
      </c>
      <c r="D15" s="9">
        <v>0</v>
      </c>
    </row>
    <row r="16" spans="2:4" x14ac:dyDescent="0.25">
      <c r="B16" s="6" t="s">
        <v>12</v>
      </c>
      <c r="D16" s="9">
        <v>0</v>
      </c>
    </row>
    <row r="17" spans="2:4" x14ac:dyDescent="0.25">
      <c r="B17" s="6" t="s">
        <v>14</v>
      </c>
      <c r="D17" s="9">
        <f>+(D16++D15+D14+D13)*0.13</f>
        <v>0</v>
      </c>
    </row>
    <row r="18" spans="2:4" x14ac:dyDescent="0.25">
      <c r="B18" s="6" t="s">
        <v>15</v>
      </c>
      <c r="D18" s="9">
        <f>+SUBTOTAL(9,D10,D11,D12,D13,D14,D15,D16,D17)</f>
        <v>0</v>
      </c>
    </row>
    <row r="19" spans="2:4" ht="15.75" thickBot="1" x14ac:dyDescent="0.3">
      <c r="B19" s="6" t="s">
        <v>16</v>
      </c>
      <c r="D19" s="11">
        <v>3</v>
      </c>
    </row>
  </sheetData>
  <dataValidations count="4">
    <dataValidation type="decimal" allowBlank="1" showInputMessage="1" showErrorMessage="1" errorTitle="Error de ingreso" error="Los datos ingresados no son validos solo se aceptan numeros" sqref="D10:D16">
      <formula1>0</formula1>
      <formula2>10000000</formula2>
    </dataValidation>
    <dataValidation type="list" allowBlank="1" showInputMessage="1" showErrorMessage="1" sqref="D6">
      <formula1>"03,05,11"</formula1>
    </dataValidation>
    <dataValidation type="textLength" allowBlank="1" showInputMessage="1" showErrorMessage="1" sqref="D4">
      <formula1>10</formula1>
      <formula2>10</formula2>
    </dataValidation>
    <dataValidation type="textLength" allowBlank="1" showInputMessage="1" showErrorMessage="1" sqref="D8">
      <formula1>14</formula1>
      <formula2>14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5"/>
  </sheetPr>
  <dimension ref="A2:Q23"/>
  <sheetViews>
    <sheetView workbookViewId="0">
      <selection activeCell="A3" sqref="A3"/>
    </sheetView>
  </sheetViews>
  <sheetFormatPr baseColWidth="10" defaultRowHeight="15" x14ac:dyDescent="0.25"/>
  <cols>
    <col min="3" max="3" width="15.42578125" customWidth="1"/>
    <col min="4" max="4" width="14.28515625" customWidth="1"/>
    <col min="5" max="5" width="15.42578125" customWidth="1"/>
    <col min="6" max="6" width="11.5703125" customWidth="1"/>
    <col min="7" max="7" width="24" customWidth="1"/>
    <col min="8" max="8" width="13.140625" style="3" customWidth="1"/>
    <col min="9" max="9" width="12.5703125" style="3" customWidth="1"/>
    <col min="10" max="10" width="11.85546875" style="3" customWidth="1"/>
    <col min="11" max="11" width="14.28515625" style="3" customWidth="1"/>
    <col min="12" max="12" width="15.140625" style="3" customWidth="1"/>
    <col min="13" max="13" width="15.85546875" style="3" customWidth="1"/>
    <col min="14" max="14" width="14.140625" style="3" customWidth="1"/>
    <col min="15" max="15" width="11.5703125" style="3" bestFit="1" customWidth="1"/>
    <col min="16" max="16" width="12.5703125" style="3" bestFit="1" customWidth="1"/>
  </cols>
  <sheetData>
    <row r="2" spans="1:17" x14ac:dyDescent="0.25">
      <c r="A2" t="s">
        <v>17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86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13</v>
      </c>
      <c r="N2" s="3" t="s">
        <v>12</v>
      </c>
      <c r="O2" s="3" t="s">
        <v>14</v>
      </c>
      <c r="P2" s="3" t="s">
        <v>15</v>
      </c>
      <c r="Q2" t="s">
        <v>16</v>
      </c>
    </row>
    <row r="3" spans="1:17" x14ac:dyDescent="0.25">
      <c r="A3" t="s">
        <v>316</v>
      </c>
      <c r="B3" t="s">
        <v>332</v>
      </c>
      <c r="C3" t="s">
        <v>1</v>
      </c>
      <c r="D3" t="s">
        <v>0</v>
      </c>
      <c r="E3">
        <v>48</v>
      </c>
      <c r="F3" t="s">
        <v>284</v>
      </c>
      <c r="G3" t="s">
        <v>285</v>
      </c>
      <c r="H3" s="3">
        <v>0</v>
      </c>
      <c r="I3" s="3">
        <v>0</v>
      </c>
      <c r="J3" s="3">
        <v>0</v>
      </c>
      <c r="K3" s="3">
        <v>650</v>
      </c>
      <c r="L3" s="3">
        <v>0</v>
      </c>
      <c r="M3" s="3">
        <v>0</v>
      </c>
      <c r="N3" s="3">
        <v>0</v>
      </c>
      <c r="O3" s="3">
        <v>84.5</v>
      </c>
      <c r="P3" s="3">
        <v>734.5</v>
      </c>
      <c r="Q3">
        <v>3</v>
      </c>
    </row>
    <row r="4" spans="1:17" x14ac:dyDescent="0.25">
      <c r="A4" t="s">
        <v>316</v>
      </c>
      <c r="B4" t="s">
        <v>331</v>
      </c>
      <c r="C4" t="s">
        <v>1</v>
      </c>
      <c r="D4" t="s">
        <v>0</v>
      </c>
      <c r="E4">
        <v>1393</v>
      </c>
      <c r="F4" t="s">
        <v>304</v>
      </c>
      <c r="G4" t="s">
        <v>305</v>
      </c>
      <c r="H4" s="3">
        <v>0</v>
      </c>
      <c r="I4" s="3">
        <v>0</v>
      </c>
      <c r="J4" s="3">
        <v>0</v>
      </c>
      <c r="K4" s="3">
        <v>22.12</v>
      </c>
      <c r="L4" s="3">
        <v>0</v>
      </c>
      <c r="M4" s="3">
        <v>0</v>
      </c>
      <c r="N4" s="3">
        <v>0</v>
      </c>
      <c r="O4" s="3">
        <v>2.8756000000000004</v>
      </c>
      <c r="P4" s="3">
        <v>24.995600000000003</v>
      </c>
      <c r="Q4">
        <v>3</v>
      </c>
    </row>
    <row r="5" spans="1:17" x14ac:dyDescent="0.25">
      <c r="A5" t="s">
        <v>316</v>
      </c>
      <c r="B5" t="s">
        <v>319</v>
      </c>
      <c r="C5" t="s">
        <v>1</v>
      </c>
      <c r="D5" t="s">
        <v>0</v>
      </c>
      <c r="E5">
        <v>3311</v>
      </c>
      <c r="F5" t="s">
        <v>272</v>
      </c>
      <c r="G5" t="s">
        <v>273</v>
      </c>
      <c r="H5" s="3">
        <v>0</v>
      </c>
      <c r="I5" s="3">
        <v>0</v>
      </c>
      <c r="J5" s="3">
        <v>0</v>
      </c>
      <c r="K5" s="3">
        <v>359.02</v>
      </c>
      <c r="L5" s="3">
        <v>0</v>
      </c>
      <c r="M5" s="3">
        <v>0</v>
      </c>
      <c r="N5" s="3">
        <v>0</v>
      </c>
      <c r="O5" s="3">
        <v>46.672600000000003</v>
      </c>
      <c r="P5" s="3">
        <v>405.69259999999997</v>
      </c>
      <c r="Q5">
        <v>3</v>
      </c>
    </row>
    <row r="6" spans="1:17" x14ac:dyDescent="0.25">
      <c r="A6" t="s">
        <v>316</v>
      </c>
      <c r="B6" t="s">
        <v>322</v>
      </c>
      <c r="C6" t="s">
        <v>1</v>
      </c>
      <c r="D6" t="s">
        <v>0</v>
      </c>
      <c r="E6">
        <v>3508</v>
      </c>
      <c r="F6" t="s">
        <v>272</v>
      </c>
      <c r="G6" t="s">
        <v>273</v>
      </c>
      <c r="H6" s="3">
        <v>0</v>
      </c>
      <c r="I6" s="3">
        <v>0</v>
      </c>
      <c r="J6" s="3">
        <v>0</v>
      </c>
      <c r="K6" s="3">
        <v>38.89</v>
      </c>
      <c r="L6" s="3">
        <v>0</v>
      </c>
      <c r="M6" s="3">
        <v>0</v>
      </c>
      <c r="N6" s="3">
        <v>0</v>
      </c>
      <c r="O6" s="3">
        <v>5.0556999999999999</v>
      </c>
      <c r="P6" s="3">
        <v>43.945700000000002</v>
      </c>
      <c r="Q6">
        <v>3</v>
      </c>
    </row>
    <row r="7" spans="1:17" x14ac:dyDescent="0.25">
      <c r="A7" t="s">
        <v>316</v>
      </c>
      <c r="B7" t="s">
        <v>328</v>
      </c>
      <c r="C7" t="s">
        <v>1</v>
      </c>
      <c r="D7" t="s">
        <v>0</v>
      </c>
      <c r="E7">
        <v>51004</v>
      </c>
      <c r="F7" t="s">
        <v>329</v>
      </c>
      <c r="G7" t="s">
        <v>330</v>
      </c>
      <c r="H7" s="3">
        <v>3.3</v>
      </c>
      <c r="I7" s="3">
        <v>0</v>
      </c>
      <c r="J7" s="3">
        <v>0</v>
      </c>
      <c r="K7" s="3">
        <v>33.450000000000003</v>
      </c>
      <c r="L7" s="3">
        <v>0</v>
      </c>
      <c r="M7" s="3">
        <v>0</v>
      </c>
      <c r="N7" s="3">
        <v>0</v>
      </c>
      <c r="O7" s="3">
        <v>4.3485000000000005</v>
      </c>
      <c r="P7" s="3">
        <v>41.098500000000001</v>
      </c>
      <c r="Q7">
        <v>3</v>
      </c>
    </row>
    <row r="8" spans="1:17" hidden="1" x14ac:dyDescent="0.25">
      <c r="A8" t="s">
        <v>287</v>
      </c>
      <c r="B8" t="s">
        <v>315</v>
      </c>
      <c r="C8" t="s">
        <v>1</v>
      </c>
      <c r="D8" t="s">
        <v>0</v>
      </c>
      <c r="E8">
        <v>90</v>
      </c>
      <c r="F8" t="s">
        <v>284</v>
      </c>
      <c r="G8" t="s">
        <v>285</v>
      </c>
      <c r="H8" s="3">
        <v>0</v>
      </c>
      <c r="I8" s="3">
        <v>0</v>
      </c>
      <c r="J8" s="3">
        <v>0</v>
      </c>
      <c r="K8" s="3">
        <v>651.98</v>
      </c>
      <c r="L8" s="3">
        <v>0</v>
      </c>
      <c r="M8" s="3">
        <v>0</v>
      </c>
      <c r="N8" s="3">
        <v>0</v>
      </c>
      <c r="O8" s="3">
        <v>84.757400000000004</v>
      </c>
      <c r="P8" s="3">
        <v>736.73739999999998</v>
      </c>
      <c r="Q8">
        <v>3</v>
      </c>
    </row>
    <row r="9" spans="1:17" hidden="1" x14ac:dyDescent="0.25">
      <c r="A9" t="s">
        <v>287</v>
      </c>
      <c r="B9" t="s">
        <v>298</v>
      </c>
      <c r="C9" t="s">
        <v>1</v>
      </c>
      <c r="D9" t="s">
        <v>0</v>
      </c>
      <c r="E9">
        <v>3386</v>
      </c>
      <c r="F9" t="s">
        <v>272</v>
      </c>
      <c r="G9" t="s">
        <v>273</v>
      </c>
      <c r="H9" s="3">
        <v>0</v>
      </c>
      <c r="I9" s="3">
        <v>0</v>
      </c>
      <c r="J9" s="3">
        <v>0</v>
      </c>
      <c r="K9" s="3">
        <v>51.19</v>
      </c>
      <c r="L9" s="3">
        <v>0</v>
      </c>
      <c r="M9" s="3">
        <v>0</v>
      </c>
      <c r="N9" s="3">
        <v>0</v>
      </c>
      <c r="O9" s="3">
        <v>6.6547000000000001</v>
      </c>
      <c r="P9" s="3">
        <v>57.844699999999996</v>
      </c>
      <c r="Q9">
        <v>3</v>
      </c>
    </row>
    <row r="10" spans="1:17" hidden="1" x14ac:dyDescent="0.25">
      <c r="A10" t="s">
        <v>287</v>
      </c>
      <c r="B10" t="s">
        <v>261</v>
      </c>
      <c r="C10" t="s">
        <v>1</v>
      </c>
      <c r="D10" t="s">
        <v>0</v>
      </c>
      <c r="E10">
        <v>10850</v>
      </c>
      <c r="F10" t="s">
        <v>313</v>
      </c>
      <c r="G10" t="s">
        <v>314</v>
      </c>
      <c r="H10" s="3">
        <v>0</v>
      </c>
      <c r="I10" s="3">
        <v>0</v>
      </c>
      <c r="J10" s="3">
        <v>0</v>
      </c>
      <c r="K10" s="3">
        <v>67.25</v>
      </c>
      <c r="L10" s="3">
        <v>0</v>
      </c>
      <c r="M10" s="3">
        <v>0</v>
      </c>
      <c r="N10" s="3">
        <v>0</v>
      </c>
      <c r="O10" s="3">
        <v>8.7424999999999997</v>
      </c>
      <c r="P10" s="3">
        <v>75.992500000000007</v>
      </c>
      <c r="Q10">
        <v>3</v>
      </c>
    </row>
    <row r="11" spans="1:17" hidden="1" x14ac:dyDescent="0.25">
      <c r="A11" t="s">
        <v>287</v>
      </c>
      <c r="B11" t="s">
        <v>296</v>
      </c>
      <c r="C11" t="s">
        <v>1</v>
      </c>
      <c r="D11" t="s">
        <v>0</v>
      </c>
      <c r="E11">
        <v>26539</v>
      </c>
      <c r="F11" t="s">
        <v>311</v>
      </c>
      <c r="G11" t="s">
        <v>312</v>
      </c>
      <c r="H11" s="3">
        <v>3.29</v>
      </c>
      <c r="I11" s="3">
        <v>0</v>
      </c>
      <c r="J11" s="3">
        <v>0</v>
      </c>
      <c r="K11" s="3">
        <v>33.369999999999997</v>
      </c>
      <c r="L11" s="3">
        <v>0</v>
      </c>
      <c r="M11" s="3">
        <v>0</v>
      </c>
      <c r="N11" s="3">
        <v>0</v>
      </c>
      <c r="O11" s="3">
        <v>4.3380999999999998</v>
      </c>
      <c r="P11" s="3">
        <v>40.998099999999994</v>
      </c>
      <c r="Q11">
        <v>3</v>
      </c>
    </row>
    <row r="12" spans="1:17" hidden="1" x14ac:dyDescent="0.25">
      <c r="A12" t="s">
        <v>287</v>
      </c>
      <c r="B12" t="s">
        <v>301</v>
      </c>
      <c r="C12" t="s">
        <v>1</v>
      </c>
      <c r="D12" t="s">
        <v>0</v>
      </c>
      <c r="E12">
        <v>805</v>
      </c>
      <c r="F12" t="s">
        <v>309</v>
      </c>
      <c r="G12" t="s">
        <v>310</v>
      </c>
      <c r="H12" s="3">
        <v>0</v>
      </c>
      <c r="I12" s="3">
        <v>0</v>
      </c>
      <c r="J12" s="3">
        <v>0</v>
      </c>
      <c r="K12" s="3">
        <v>10.59</v>
      </c>
      <c r="L12" s="3">
        <v>0</v>
      </c>
      <c r="M12" s="3">
        <v>0</v>
      </c>
      <c r="N12" s="3">
        <v>0</v>
      </c>
      <c r="O12" s="3">
        <v>1.3767</v>
      </c>
      <c r="P12" s="3">
        <v>11.966699999999999</v>
      </c>
      <c r="Q12">
        <v>3</v>
      </c>
    </row>
    <row r="13" spans="1:17" hidden="1" x14ac:dyDescent="0.25">
      <c r="A13" t="s">
        <v>287</v>
      </c>
      <c r="B13" t="s">
        <v>288</v>
      </c>
      <c r="C13" t="s">
        <v>1</v>
      </c>
      <c r="D13" t="s">
        <v>0</v>
      </c>
      <c r="E13">
        <v>18676</v>
      </c>
      <c r="F13" t="s">
        <v>281</v>
      </c>
      <c r="G13" t="s">
        <v>282</v>
      </c>
      <c r="H13" s="3">
        <v>0</v>
      </c>
      <c r="I13" s="3">
        <v>0</v>
      </c>
      <c r="J13" s="3">
        <v>0</v>
      </c>
      <c r="K13" s="3">
        <v>34.64</v>
      </c>
      <c r="L13" s="3">
        <v>0</v>
      </c>
      <c r="M13" s="3">
        <v>0</v>
      </c>
      <c r="N13" s="3">
        <v>0</v>
      </c>
      <c r="O13" s="3">
        <v>4.5032000000000005</v>
      </c>
      <c r="P13" s="3">
        <v>39.1432</v>
      </c>
      <c r="Q13">
        <v>3</v>
      </c>
    </row>
    <row r="14" spans="1:17" hidden="1" x14ac:dyDescent="0.25">
      <c r="A14" t="s">
        <v>287</v>
      </c>
      <c r="B14" t="s">
        <v>306</v>
      </c>
      <c r="C14" t="s">
        <v>1</v>
      </c>
      <c r="D14" t="s">
        <v>0</v>
      </c>
      <c r="E14">
        <v>5895</v>
      </c>
      <c r="F14" t="s">
        <v>307</v>
      </c>
      <c r="G14" t="s">
        <v>308</v>
      </c>
      <c r="H14" s="3">
        <v>0</v>
      </c>
      <c r="I14" s="3">
        <v>0</v>
      </c>
      <c r="J14" s="3">
        <v>0</v>
      </c>
      <c r="K14" s="3">
        <v>45.13</v>
      </c>
      <c r="L14" s="3">
        <v>0</v>
      </c>
      <c r="M14" s="3">
        <v>0</v>
      </c>
      <c r="N14" s="3">
        <v>0</v>
      </c>
      <c r="O14" s="3">
        <v>5.8669000000000002</v>
      </c>
      <c r="P14" s="3">
        <v>50.996900000000004</v>
      </c>
      <c r="Q14">
        <v>3</v>
      </c>
    </row>
    <row r="15" spans="1:17" hidden="1" x14ac:dyDescent="0.25">
      <c r="A15" t="s">
        <v>287</v>
      </c>
      <c r="B15" t="s">
        <v>288</v>
      </c>
      <c r="C15" t="s">
        <v>1</v>
      </c>
      <c r="D15" t="s">
        <v>0</v>
      </c>
      <c r="E15">
        <v>1112</v>
      </c>
      <c r="F15" t="s">
        <v>304</v>
      </c>
      <c r="G15" t="s">
        <v>305</v>
      </c>
      <c r="H15" s="3">
        <v>0</v>
      </c>
      <c r="I15" s="3">
        <v>0</v>
      </c>
      <c r="J15" s="3">
        <v>0</v>
      </c>
      <c r="K15" s="3">
        <v>126.51</v>
      </c>
      <c r="L15" s="3">
        <v>0</v>
      </c>
      <c r="M15" s="3">
        <v>0</v>
      </c>
      <c r="N15" s="3">
        <v>0</v>
      </c>
      <c r="O15" s="3">
        <v>16.446300000000001</v>
      </c>
      <c r="P15" s="3">
        <v>142.9563</v>
      </c>
      <c r="Q15">
        <v>3</v>
      </c>
    </row>
    <row r="16" spans="1:17" hidden="1" x14ac:dyDescent="0.25">
      <c r="A16" t="s">
        <v>287</v>
      </c>
      <c r="B16" t="s">
        <v>259</v>
      </c>
      <c r="C16" t="s">
        <v>1</v>
      </c>
      <c r="D16" t="s">
        <v>0</v>
      </c>
      <c r="E16">
        <v>5073</v>
      </c>
      <c r="F16" t="s">
        <v>302</v>
      </c>
      <c r="G16" t="s">
        <v>303</v>
      </c>
      <c r="H16" s="3">
        <v>2.33</v>
      </c>
      <c r="I16" s="3">
        <v>0</v>
      </c>
      <c r="J16" s="3">
        <v>0</v>
      </c>
      <c r="K16" s="3">
        <v>25.19</v>
      </c>
      <c r="L16" s="3">
        <v>0</v>
      </c>
      <c r="M16" s="3">
        <v>0</v>
      </c>
      <c r="N16" s="3">
        <v>0</v>
      </c>
      <c r="O16" s="3">
        <v>3.2747000000000002</v>
      </c>
      <c r="P16" s="3">
        <v>30.794700000000002</v>
      </c>
      <c r="Q16">
        <v>3</v>
      </c>
    </row>
    <row r="17" spans="1:17" hidden="1" x14ac:dyDescent="0.25">
      <c r="A17" t="s">
        <v>87</v>
      </c>
      <c r="B17" t="s">
        <v>283</v>
      </c>
      <c r="C17" t="s">
        <v>1</v>
      </c>
      <c r="D17" t="s">
        <v>0</v>
      </c>
      <c r="E17">
        <v>81</v>
      </c>
      <c r="F17" t="s">
        <v>284</v>
      </c>
      <c r="G17" t="s">
        <v>285</v>
      </c>
      <c r="H17" s="3">
        <v>0</v>
      </c>
      <c r="I17" s="3">
        <v>0</v>
      </c>
      <c r="J17" s="3">
        <v>0</v>
      </c>
      <c r="K17" s="3">
        <v>651.98</v>
      </c>
      <c r="L17" s="3">
        <v>0</v>
      </c>
      <c r="M17" s="3">
        <v>0</v>
      </c>
      <c r="N17" s="3">
        <v>0</v>
      </c>
      <c r="O17" s="3">
        <v>84.757400000000004</v>
      </c>
      <c r="P17" s="3">
        <v>736.73739999999998</v>
      </c>
      <c r="Q17">
        <v>3</v>
      </c>
    </row>
    <row r="18" spans="1:17" hidden="1" x14ac:dyDescent="0.25">
      <c r="A18" t="s">
        <v>87</v>
      </c>
      <c r="B18" t="s">
        <v>280</v>
      </c>
      <c r="C18" t="s">
        <v>1</v>
      </c>
      <c r="D18" t="s">
        <v>0</v>
      </c>
      <c r="E18">
        <v>14843</v>
      </c>
      <c r="F18" t="s">
        <v>281</v>
      </c>
      <c r="G18" t="s">
        <v>282</v>
      </c>
      <c r="H18" s="3">
        <v>0</v>
      </c>
      <c r="I18" s="3">
        <v>0</v>
      </c>
      <c r="J18" s="3">
        <v>0</v>
      </c>
      <c r="K18" s="3">
        <v>18.13</v>
      </c>
      <c r="L18" s="3">
        <v>0</v>
      </c>
      <c r="M18" s="3">
        <v>0</v>
      </c>
      <c r="N18" s="3">
        <v>0</v>
      </c>
      <c r="O18" s="3">
        <v>2.3569</v>
      </c>
      <c r="P18" s="3">
        <v>20.486899999999999</v>
      </c>
      <c r="Q18">
        <v>3</v>
      </c>
    </row>
    <row r="19" spans="1:17" hidden="1" x14ac:dyDescent="0.25">
      <c r="A19" t="s">
        <v>87</v>
      </c>
      <c r="B19" t="s">
        <v>264</v>
      </c>
      <c r="C19" t="s">
        <v>1</v>
      </c>
      <c r="D19" t="s">
        <v>0</v>
      </c>
      <c r="E19">
        <v>187074</v>
      </c>
      <c r="F19" t="s">
        <v>278</v>
      </c>
      <c r="G19" t="s">
        <v>279</v>
      </c>
      <c r="H19" s="3">
        <v>0</v>
      </c>
      <c r="I19" s="3">
        <v>0</v>
      </c>
      <c r="J19" s="3">
        <v>0</v>
      </c>
      <c r="K19" s="3">
        <v>244.86</v>
      </c>
      <c r="L19" s="3">
        <v>0</v>
      </c>
      <c r="M19" s="3">
        <v>0</v>
      </c>
      <c r="N19" s="3">
        <v>0</v>
      </c>
      <c r="O19" s="3">
        <v>31.831800000000001</v>
      </c>
      <c r="P19" s="3">
        <v>276.6918</v>
      </c>
      <c r="Q19">
        <v>3</v>
      </c>
    </row>
    <row r="20" spans="1:17" hidden="1" x14ac:dyDescent="0.25">
      <c r="A20" t="s">
        <v>87</v>
      </c>
      <c r="B20" t="s">
        <v>257</v>
      </c>
      <c r="C20" t="s">
        <v>1</v>
      </c>
      <c r="D20" t="s">
        <v>0</v>
      </c>
      <c r="E20">
        <v>141053</v>
      </c>
      <c r="F20" t="s">
        <v>276</v>
      </c>
      <c r="G20" t="s">
        <v>277</v>
      </c>
      <c r="H20" s="3">
        <v>0</v>
      </c>
      <c r="I20" s="3">
        <v>0</v>
      </c>
      <c r="J20" s="3">
        <v>0</v>
      </c>
      <c r="K20" s="3">
        <v>22.39</v>
      </c>
      <c r="L20" s="3">
        <v>0</v>
      </c>
      <c r="M20" s="3">
        <v>0</v>
      </c>
      <c r="N20" s="3">
        <v>0</v>
      </c>
      <c r="O20" s="3">
        <v>2.9107000000000003</v>
      </c>
      <c r="P20" s="3">
        <v>25.300699999999999</v>
      </c>
      <c r="Q20">
        <v>3</v>
      </c>
    </row>
    <row r="21" spans="1:17" hidden="1" x14ac:dyDescent="0.25">
      <c r="A21" t="s">
        <v>87</v>
      </c>
      <c r="B21" t="s">
        <v>258</v>
      </c>
      <c r="C21" t="s">
        <v>1</v>
      </c>
      <c r="D21" t="s">
        <v>0</v>
      </c>
      <c r="E21">
        <v>650</v>
      </c>
      <c r="F21" t="s">
        <v>274</v>
      </c>
      <c r="G21" t="s">
        <v>275</v>
      </c>
      <c r="H21" s="3">
        <v>0</v>
      </c>
      <c r="I21" s="3">
        <v>0</v>
      </c>
      <c r="J21" s="3">
        <v>0</v>
      </c>
      <c r="K21" s="3">
        <v>156.88999999999999</v>
      </c>
      <c r="L21" s="3">
        <v>0</v>
      </c>
      <c r="M21" s="3">
        <v>0</v>
      </c>
      <c r="N21" s="3">
        <v>0</v>
      </c>
      <c r="O21" s="3">
        <v>20.395699999999998</v>
      </c>
      <c r="P21" s="3">
        <v>177.28569999999999</v>
      </c>
      <c r="Q21">
        <v>3</v>
      </c>
    </row>
    <row r="22" spans="1:17" hidden="1" x14ac:dyDescent="0.25">
      <c r="A22" t="s">
        <v>87</v>
      </c>
      <c r="B22" t="s">
        <v>255</v>
      </c>
      <c r="C22" t="s">
        <v>1</v>
      </c>
      <c r="D22" t="s">
        <v>0</v>
      </c>
      <c r="E22">
        <v>531</v>
      </c>
      <c r="F22" t="s">
        <v>272</v>
      </c>
      <c r="G22" t="s">
        <v>273</v>
      </c>
      <c r="H22" s="3">
        <v>0</v>
      </c>
      <c r="I22" s="3">
        <v>0</v>
      </c>
      <c r="J22" s="3">
        <v>0</v>
      </c>
      <c r="K22" s="3">
        <v>10.61</v>
      </c>
      <c r="L22" s="3">
        <v>0</v>
      </c>
      <c r="M22" s="3">
        <v>0</v>
      </c>
      <c r="N22" s="3">
        <v>0</v>
      </c>
      <c r="O22" s="3">
        <v>1.3793</v>
      </c>
      <c r="P22" s="3">
        <v>11.9893</v>
      </c>
      <c r="Q22">
        <v>3</v>
      </c>
    </row>
    <row r="23" spans="1:17" x14ac:dyDescent="0.25">
      <c r="A23" t="s">
        <v>286</v>
      </c>
      <c r="K23" s="3">
        <f>SUBTOTAL(109,Tabla1[C. GRAVADA])</f>
        <v>1103.48</v>
      </c>
      <c r="O23" s="3">
        <f>SUBTOTAL(109,Tabla1[IVA])</f>
        <v>143.45240000000001</v>
      </c>
      <c r="P23" s="3">
        <f>SUBTOTAL(109,Tabla1[TOTAL C.])</f>
        <v>1250.2324000000001</v>
      </c>
      <c r="Q23">
        <f>SUBTOTAL(109,Tabla1[ANEXO 3])</f>
        <v>15</v>
      </c>
    </row>
  </sheetData>
  <dataConsolidate/>
  <conditionalFormatting sqref="E24:E1048576 E1:E22">
    <cfRule type="duplicateValues" dxfId="30" priority="1"/>
    <cfRule type="duplicateValues" dxfId="29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9" tint="-0.499984740745262"/>
  </sheetPr>
  <dimension ref="B1:D19"/>
  <sheetViews>
    <sheetView showGridLines="0" zoomScale="85" zoomScaleNormal="85" zoomScaleSheetLayoutView="100" workbookViewId="0">
      <selection activeCell="D3" sqref="D3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5" customWidth="1"/>
    <col min="5" max="5" width="7.85546875" customWidth="1"/>
  </cols>
  <sheetData>
    <row r="1" spans="2:4" ht="90" customHeight="1" thickBot="1" x14ac:dyDescent="0.3"/>
    <row r="2" spans="2:4" x14ac:dyDescent="0.25">
      <c r="B2" s="6" t="s">
        <v>17</v>
      </c>
      <c r="D2" s="12" t="s">
        <v>87</v>
      </c>
    </row>
    <row r="3" spans="2:4" x14ac:dyDescent="0.25">
      <c r="B3" s="6" t="s">
        <v>2</v>
      </c>
      <c r="D3" s="13"/>
    </row>
    <row r="4" spans="2:4" x14ac:dyDescent="0.25">
      <c r="B4" s="6" t="s">
        <v>3</v>
      </c>
      <c r="D4" s="16" t="s">
        <v>1</v>
      </c>
    </row>
    <row r="5" spans="2:4" x14ac:dyDescent="0.25">
      <c r="B5" s="6" t="s">
        <v>4</v>
      </c>
      <c r="D5" s="16" t="s">
        <v>0</v>
      </c>
    </row>
    <row r="6" spans="2:4" x14ac:dyDescent="0.25">
      <c r="B6" s="7" t="s">
        <v>28</v>
      </c>
      <c r="D6" s="17"/>
    </row>
    <row r="7" spans="2:4" x14ac:dyDescent="0.25">
      <c r="B7" s="6" t="s">
        <v>27</v>
      </c>
      <c r="D7" s="17"/>
    </row>
    <row r="8" spans="2:4" x14ac:dyDescent="0.25">
      <c r="B8" s="6" t="s">
        <v>26</v>
      </c>
      <c r="D8" s="18"/>
    </row>
    <row r="9" spans="2:4" x14ac:dyDescent="0.25">
      <c r="B9" s="6" t="s">
        <v>25</v>
      </c>
      <c r="D9" s="19">
        <f>+D8</f>
        <v>0</v>
      </c>
    </row>
    <row r="10" spans="2:4" x14ac:dyDescent="0.25">
      <c r="B10" s="6" t="s">
        <v>24</v>
      </c>
      <c r="D10" s="20"/>
    </row>
    <row r="11" spans="2:4" x14ac:dyDescent="0.25">
      <c r="B11" s="7" t="s">
        <v>88</v>
      </c>
      <c r="D11" s="28" t="str">
        <f>IFERROR(VLOOKUP(D10,'base de clientes'!A:B,2,0),"No existe")</f>
        <v>No existe</v>
      </c>
    </row>
    <row r="12" spans="2:4" x14ac:dyDescent="0.25">
      <c r="B12" s="7" t="s">
        <v>90</v>
      </c>
      <c r="D12" s="21">
        <v>0</v>
      </c>
    </row>
    <row r="13" spans="2:4" x14ac:dyDescent="0.25">
      <c r="B13" s="7" t="s">
        <v>89</v>
      </c>
      <c r="D13" s="9">
        <v>0</v>
      </c>
    </row>
    <row r="14" spans="2:4" x14ac:dyDescent="0.25">
      <c r="B14" s="6" t="s">
        <v>23</v>
      </c>
      <c r="D14" s="10">
        <v>0</v>
      </c>
    </row>
    <row r="15" spans="2:4" x14ac:dyDescent="0.25">
      <c r="B15" s="6" t="s">
        <v>22</v>
      </c>
      <c r="D15" s="21">
        <f>+D14*0.13</f>
        <v>0</v>
      </c>
    </row>
    <row r="16" spans="2:4" x14ac:dyDescent="0.25">
      <c r="B16" s="6" t="s">
        <v>21</v>
      </c>
      <c r="D16" s="9">
        <v>0</v>
      </c>
    </row>
    <row r="17" spans="2:4" x14ac:dyDescent="0.25">
      <c r="B17" s="6" t="s">
        <v>20</v>
      </c>
      <c r="D17" s="9">
        <v>0</v>
      </c>
    </row>
    <row r="18" spans="2:4" ht="15" customHeight="1" x14ac:dyDescent="0.25">
      <c r="B18" s="6" t="s">
        <v>91</v>
      </c>
      <c r="D18" s="9">
        <f>+(D12+D13+D14+D15+D16+D17)</f>
        <v>0</v>
      </c>
    </row>
    <row r="19" spans="2:4" ht="15.75" thickBot="1" x14ac:dyDescent="0.3">
      <c r="B19" s="6" t="s">
        <v>18</v>
      </c>
      <c r="D19" s="11" t="s">
        <v>1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-0.249977111117893"/>
  </sheetPr>
  <dimension ref="A2:R5"/>
  <sheetViews>
    <sheetView workbookViewId="0">
      <selection activeCell="A4" sqref="A4"/>
    </sheetView>
  </sheetViews>
  <sheetFormatPr baseColWidth="10" defaultRowHeight="15" x14ac:dyDescent="0.25"/>
  <cols>
    <col min="3" max="3" width="15.42578125" customWidth="1"/>
    <col min="4" max="4" width="14.28515625" customWidth="1"/>
    <col min="5" max="5" width="19.85546875" customWidth="1"/>
    <col min="8" max="8" width="11.5703125" customWidth="1"/>
    <col min="9" max="9" width="16.28515625" customWidth="1"/>
    <col min="10" max="10" width="27.28515625" customWidth="1"/>
    <col min="11" max="11" width="16.42578125" style="3" customWidth="1"/>
    <col min="12" max="12" width="19.28515625" style="3" customWidth="1"/>
    <col min="13" max="13" width="14.42578125" style="3" customWidth="1"/>
    <col min="14" max="14" width="11.42578125" style="3"/>
    <col min="15" max="15" width="12.42578125" style="3" customWidth="1"/>
    <col min="16" max="16" width="14.42578125" style="3" customWidth="1"/>
    <col min="17" max="17" width="15.140625" style="3" customWidth="1"/>
  </cols>
  <sheetData>
    <row r="2" spans="1:18" x14ac:dyDescent="0.25">
      <c r="A2" t="s">
        <v>17</v>
      </c>
      <c r="B2" t="s">
        <v>2</v>
      </c>
      <c r="C2" t="s">
        <v>3</v>
      </c>
      <c r="D2" t="s">
        <v>4</v>
      </c>
      <c r="E2" t="s">
        <v>28</v>
      </c>
      <c r="F2" t="s">
        <v>27</v>
      </c>
      <c r="G2" t="s">
        <v>26</v>
      </c>
      <c r="H2" t="s">
        <v>25</v>
      </c>
      <c r="I2" t="s">
        <v>24</v>
      </c>
      <c r="J2" t="s">
        <v>88</v>
      </c>
      <c r="K2" s="3" t="s">
        <v>90</v>
      </c>
      <c r="L2" s="3" t="s">
        <v>89</v>
      </c>
      <c r="M2" s="3" t="s">
        <v>23</v>
      </c>
      <c r="N2" s="3" t="s">
        <v>22</v>
      </c>
      <c r="O2" s="3" t="s">
        <v>21</v>
      </c>
      <c r="P2" s="3" t="s">
        <v>20</v>
      </c>
      <c r="Q2" s="3" t="s">
        <v>91</v>
      </c>
      <c r="R2" t="s">
        <v>18</v>
      </c>
    </row>
    <row r="3" spans="1:18" x14ac:dyDescent="0.25">
      <c r="B3" s="1"/>
    </row>
    <row r="4" spans="1:18" ht="15.75" thickBot="1" x14ac:dyDescent="0.3"/>
    <row r="5" spans="1:18" ht="15.75" thickBot="1" x14ac:dyDescent="0.3">
      <c r="A5" s="34" t="s">
        <v>92</v>
      </c>
      <c r="B5" s="35"/>
      <c r="C5" s="35"/>
      <c r="D5" s="35"/>
      <c r="E5" s="35"/>
      <c r="F5" s="35"/>
      <c r="G5" s="35"/>
      <c r="H5" s="35"/>
      <c r="I5" s="35"/>
      <c r="J5" s="36"/>
      <c r="K5" s="4">
        <f>+SUBTOTAL(9,Tabla2[VENTA EXENTA])</f>
        <v>0</v>
      </c>
      <c r="L5" s="4">
        <f>+SUBTOTAL(9,Tabla2[VENTA NO SUJETA])</f>
        <v>0</v>
      </c>
      <c r="M5" s="4">
        <f>+SUBTOTAL(9,Tabla2[V. GRAVADA])</f>
        <v>0</v>
      </c>
      <c r="N5" s="4">
        <f>+SUBTOTAL(9,Tabla2[D.FISCAL])</f>
        <v>0</v>
      </c>
      <c r="O5" s="4">
        <f>+SUBTOTAL(9,Tabla2[V CTA DE 3])</f>
        <v>0</v>
      </c>
      <c r="P5" s="4">
        <f>+SUBTOTAL(9,Tabla2[D. FISCAL A 3])</f>
        <v>0</v>
      </c>
      <c r="Q5" s="4">
        <f>+SUBTOTAL(9,Tabla2[VENTA TOTAL])</f>
        <v>0</v>
      </c>
    </row>
  </sheetData>
  <mergeCells count="1">
    <mergeCell ref="A5:J5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tabColor theme="4"/>
  </sheetPr>
  <dimension ref="B1:D23"/>
  <sheetViews>
    <sheetView showGridLines="0" zoomScale="85" zoomScaleNormal="85" workbookViewId="0">
      <selection activeCell="D8" sqref="D8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5" customWidth="1"/>
    <col min="5" max="5" width="7.85546875" customWidth="1"/>
  </cols>
  <sheetData>
    <row r="1" spans="2:4" ht="79.5" customHeight="1" thickBot="1" x14ac:dyDescent="0.3"/>
    <row r="2" spans="2:4" x14ac:dyDescent="0.25">
      <c r="B2" s="6" t="s">
        <v>17</v>
      </c>
      <c r="D2" s="12" t="s">
        <v>287</v>
      </c>
    </row>
    <row r="3" spans="2:4" x14ac:dyDescent="0.25">
      <c r="B3" s="6" t="s">
        <v>2</v>
      </c>
      <c r="D3" s="13" t="s">
        <v>294</v>
      </c>
    </row>
    <row r="4" spans="2:4" x14ac:dyDescent="0.25">
      <c r="B4" s="6" t="s">
        <v>3</v>
      </c>
      <c r="D4" s="16" t="s">
        <v>1</v>
      </c>
    </row>
    <row r="5" spans="2:4" x14ac:dyDescent="0.25">
      <c r="B5" s="25" t="s">
        <v>4</v>
      </c>
      <c r="D5" s="16" t="s">
        <v>251</v>
      </c>
    </row>
    <row r="6" spans="2:4" x14ac:dyDescent="0.25">
      <c r="B6" s="7" t="s">
        <v>85</v>
      </c>
      <c r="D6" s="16"/>
    </row>
    <row r="7" spans="2:4" x14ac:dyDescent="0.25">
      <c r="B7" s="7" t="s">
        <v>84</v>
      </c>
      <c r="D7" s="16"/>
    </row>
    <row r="8" spans="2:4" x14ac:dyDescent="0.25">
      <c r="B8" s="7" t="s">
        <v>83</v>
      </c>
      <c r="D8" s="18"/>
    </row>
    <row r="9" spans="2:4" x14ac:dyDescent="0.25">
      <c r="B9" s="6" t="s">
        <v>82</v>
      </c>
      <c r="D9" s="19">
        <f>+D8</f>
        <v>0</v>
      </c>
    </row>
    <row r="10" spans="2:4" x14ac:dyDescent="0.25">
      <c r="B10" s="6" t="s">
        <v>83</v>
      </c>
      <c r="D10" s="27">
        <f>+D9</f>
        <v>0</v>
      </c>
    </row>
    <row r="11" spans="2:4" x14ac:dyDescent="0.25">
      <c r="B11" s="6" t="s">
        <v>82</v>
      </c>
      <c r="D11" s="22">
        <f>+D10</f>
        <v>0</v>
      </c>
    </row>
    <row r="12" spans="2:4" x14ac:dyDescent="0.25">
      <c r="B12" s="6" t="s">
        <v>81</v>
      </c>
      <c r="D12" s="22">
        <v>0</v>
      </c>
    </row>
    <row r="13" spans="2:4" x14ac:dyDescent="0.25">
      <c r="B13" s="6" t="s">
        <v>80</v>
      </c>
      <c r="D13" s="9">
        <v>0</v>
      </c>
    </row>
    <row r="14" spans="2:4" x14ac:dyDescent="0.25">
      <c r="B14" s="6" t="s">
        <v>79</v>
      </c>
      <c r="D14" s="21">
        <v>0</v>
      </c>
    </row>
    <row r="15" spans="2:4" x14ac:dyDescent="0.25">
      <c r="B15" s="26" t="s">
        <v>78</v>
      </c>
      <c r="D15" s="21">
        <v>0</v>
      </c>
    </row>
    <row r="16" spans="2:4" x14ac:dyDescent="0.25">
      <c r="B16" s="26" t="s">
        <v>77</v>
      </c>
      <c r="D16" s="15">
        <v>0</v>
      </c>
    </row>
    <row r="17" spans="2:4" x14ac:dyDescent="0.25">
      <c r="B17" s="26" t="s">
        <v>76</v>
      </c>
      <c r="D17" s="9">
        <v>0</v>
      </c>
    </row>
    <row r="18" spans="2:4" x14ac:dyDescent="0.25">
      <c r="B18" s="26" t="s">
        <v>75</v>
      </c>
      <c r="D18" s="9">
        <v>0</v>
      </c>
    </row>
    <row r="19" spans="2:4" x14ac:dyDescent="0.25">
      <c r="B19" s="26" t="s">
        <v>74</v>
      </c>
      <c r="D19" s="9">
        <v>0</v>
      </c>
    </row>
    <row r="20" spans="2:4" x14ac:dyDescent="0.25">
      <c r="B20" s="26" t="s">
        <v>73</v>
      </c>
      <c r="D20" s="9">
        <v>0</v>
      </c>
    </row>
    <row r="21" spans="2:4" x14ac:dyDescent="0.25">
      <c r="B21" s="26" t="s">
        <v>72</v>
      </c>
      <c r="D21" s="9">
        <v>0</v>
      </c>
    </row>
    <row r="22" spans="2:4" x14ac:dyDescent="0.25">
      <c r="B22" s="26" t="s">
        <v>19</v>
      </c>
      <c r="D22" s="23">
        <f>SUM(D13:D21)</f>
        <v>0</v>
      </c>
    </row>
    <row r="23" spans="2:4" ht="15.75" thickBot="1" x14ac:dyDescent="0.3">
      <c r="B23" s="26" t="s">
        <v>18</v>
      </c>
      <c r="D23" s="24" t="s">
        <v>71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-0.249977111117893"/>
  </sheetPr>
  <dimension ref="A2:V49"/>
  <sheetViews>
    <sheetView tabSelected="1" topLeftCell="A2" workbookViewId="0">
      <selection activeCell="C4" sqref="C4:F4"/>
    </sheetView>
  </sheetViews>
  <sheetFormatPr baseColWidth="10" defaultRowHeight="15" x14ac:dyDescent="0.25"/>
  <cols>
    <col min="2" max="2" width="11.42578125" style="1"/>
    <col min="3" max="3" width="15.42578125" customWidth="1"/>
    <col min="4" max="4" width="14.28515625" customWidth="1"/>
    <col min="5" max="5" width="14.5703125" customWidth="1"/>
    <col min="6" max="6" width="11.42578125" customWidth="1"/>
    <col min="7" max="7" width="14.140625" customWidth="1"/>
    <col min="8" max="8" width="11.42578125" customWidth="1"/>
    <col min="9" max="9" width="15.140625" customWidth="1"/>
    <col min="11" max="11" width="11.42578125" customWidth="1"/>
    <col min="12" max="12" width="11.7109375" style="3" customWidth="1"/>
    <col min="13" max="13" width="13.42578125" style="3" customWidth="1"/>
    <col min="14" max="14" width="15.5703125" style="3" customWidth="1"/>
    <col min="15" max="15" width="14.85546875" style="3" customWidth="1"/>
    <col min="16" max="16" width="11.42578125" style="3"/>
    <col min="17" max="17" width="12.42578125" style="3" customWidth="1"/>
    <col min="18" max="18" width="12.85546875" style="3" customWidth="1"/>
    <col min="19" max="19" width="15.28515625" style="3" customWidth="1"/>
    <col min="20" max="20" width="15" style="3" customWidth="1"/>
    <col min="21" max="21" width="15.140625" style="3" customWidth="1"/>
    <col min="22" max="22" width="12.5703125" bestFit="1" customWidth="1"/>
  </cols>
  <sheetData>
    <row r="2" spans="1:22" x14ac:dyDescent="0.25">
      <c r="A2" t="s">
        <v>17</v>
      </c>
      <c r="B2" s="1" t="s">
        <v>2</v>
      </c>
      <c r="C2" t="s">
        <v>3</v>
      </c>
      <c r="D2" t="s">
        <v>4</v>
      </c>
      <c r="E2" t="s">
        <v>85</v>
      </c>
      <c r="F2" t="s">
        <v>84</v>
      </c>
      <c r="G2" t="s">
        <v>83</v>
      </c>
      <c r="H2" t="s">
        <v>82</v>
      </c>
      <c r="I2" t="s">
        <v>93</v>
      </c>
      <c r="J2" t="s">
        <v>94</v>
      </c>
      <c r="K2" t="s">
        <v>81</v>
      </c>
      <c r="L2" s="3" t="s">
        <v>80</v>
      </c>
      <c r="M2" s="3" t="s">
        <v>79</v>
      </c>
      <c r="N2" s="3" t="s">
        <v>78</v>
      </c>
      <c r="O2" s="3" t="s">
        <v>77</v>
      </c>
      <c r="P2" s="3" t="s">
        <v>76</v>
      </c>
      <c r="Q2" s="3" t="s">
        <v>75</v>
      </c>
      <c r="R2" s="3" t="s">
        <v>74</v>
      </c>
      <c r="S2" s="3" t="s">
        <v>73</v>
      </c>
      <c r="T2" s="3" t="s">
        <v>72</v>
      </c>
      <c r="U2" s="3" t="s">
        <v>19</v>
      </c>
      <c r="V2" t="s">
        <v>18</v>
      </c>
    </row>
    <row r="3" spans="1:22" x14ac:dyDescent="0.25">
      <c r="A3" t="s">
        <v>316</v>
      </c>
      <c r="B3" s="1" t="s">
        <v>317</v>
      </c>
      <c r="C3" t="s">
        <v>1</v>
      </c>
      <c r="D3" s="1" t="s">
        <v>251</v>
      </c>
      <c r="E3" t="s">
        <v>252</v>
      </c>
      <c r="F3" t="s">
        <v>253</v>
      </c>
      <c r="G3">
        <v>125</v>
      </c>
      <c r="H3">
        <v>125</v>
      </c>
      <c r="I3">
        <v>125</v>
      </c>
      <c r="J3">
        <v>125</v>
      </c>
      <c r="L3" s="3">
        <v>0</v>
      </c>
      <c r="M3" s="3">
        <v>0</v>
      </c>
      <c r="N3" s="3">
        <v>0</v>
      </c>
      <c r="O3" s="3">
        <v>315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f>+Tabla3[[#This Row],[V GRAVADAS]]</f>
        <v>315</v>
      </c>
      <c r="V3">
        <v>2</v>
      </c>
    </row>
    <row r="4" spans="1:22" x14ac:dyDescent="0.25">
      <c r="A4" t="s">
        <v>316</v>
      </c>
      <c r="B4" s="1" t="s">
        <v>318</v>
      </c>
      <c r="C4" t="s">
        <v>1</v>
      </c>
      <c r="D4" s="1" t="s">
        <v>251</v>
      </c>
      <c r="E4" t="s">
        <v>252</v>
      </c>
      <c r="F4" t="s">
        <v>253</v>
      </c>
      <c r="G4">
        <v>124</v>
      </c>
      <c r="H4">
        <v>124</v>
      </c>
      <c r="I4">
        <v>124</v>
      </c>
      <c r="J4">
        <v>124</v>
      </c>
      <c r="L4" s="3">
        <v>0</v>
      </c>
      <c r="M4" s="3">
        <v>0</v>
      </c>
      <c r="N4" s="3">
        <v>0</v>
      </c>
      <c r="O4" s="3">
        <v>40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f>+Tabla3[[#This Row],[V GRAVADAS]]</f>
        <v>40</v>
      </c>
      <c r="V4">
        <v>2</v>
      </c>
    </row>
    <row r="5" spans="1:22" x14ac:dyDescent="0.25">
      <c r="A5" t="s">
        <v>316</v>
      </c>
      <c r="B5" s="1" t="s">
        <v>319</v>
      </c>
      <c r="C5" t="s">
        <v>1</v>
      </c>
      <c r="D5" s="1" t="s">
        <v>251</v>
      </c>
      <c r="E5" t="s">
        <v>252</v>
      </c>
      <c r="F5" t="s">
        <v>253</v>
      </c>
      <c r="G5">
        <v>123</v>
      </c>
      <c r="H5">
        <v>123</v>
      </c>
      <c r="I5">
        <v>123</v>
      </c>
      <c r="J5">
        <v>123</v>
      </c>
      <c r="L5" s="3">
        <v>0</v>
      </c>
      <c r="M5" s="3">
        <v>0</v>
      </c>
      <c r="N5" s="3">
        <v>0</v>
      </c>
      <c r="O5" s="3">
        <v>13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f>+Tabla3[[#This Row],[V GRAVADAS]]</f>
        <v>13</v>
      </c>
      <c r="V5">
        <v>2</v>
      </c>
    </row>
    <row r="6" spans="1:22" x14ac:dyDescent="0.25">
      <c r="A6" t="s">
        <v>316</v>
      </c>
      <c r="B6" s="1" t="s">
        <v>320</v>
      </c>
      <c r="C6" t="s">
        <v>1</v>
      </c>
      <c r="D6" s="1" t="s">
        <v>251</v>
      </c>
      <c r="E6" t="s">
        <v>252</v>
      </c>
      <c r="F6" t="s">
        <v>253</v>
      </c>
      <c r="G6">
        <v>122</v>
      </c>
      <c r="H6">
        <v>122</v>
      </c>
      <c r="I6">
        <v>122</v>
      </c>
      <c r="J6">
        <v>122</v>
      </c>
      <c r="L6" s="3">
        <v>0</v>
      </c>
      <c r="M6" s="3">
        <v>0</v>
      </c>
      <c r="N6" s="3">
        <v>0</v>
      </c>
      <c r="O6" s="3">
        <v>42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f>+Tabla3[[#This Row],[V GRAVADAS]]</f>
        <v>42</v>
      </c>
      <c r="V6">
        <v>2</v>
      </c>
    </row>
    <row r="7" spans="1:22" x14ac:dyDescent="0.25">
      <c r="A7" t="s">
        <v>316</v>
      </c>
      <c r="B7" s="1" t="s">
        <v>320</v>
      </c>
      <c r="C7" t="s">
        <v>1</v>
      </c>
      <c r="D7" s="1" t="s">
        <v>251</v>
      </c>
      <c r="E7" t="s">
        <v>252</v>
      </c>
      <c r="F7" t="s">
        <v>253</v>
      </c>
      <c r="G7">
        <v>121</v>
      </c>
      <c r="H7">
        <v>121</v>
      </c>
      <c r="I7">
        <v>121</v>
      </c>
      <c r="J7">
        <v>121</v>
      </c>
      <c r="L7" s="3">
        <v>0</v>
      </c>
      <c r="M7" s="3">
        <v>0</v>
      </c>
      <c r="N7" s="3">
        <v>0</v>
      </c>
      <c r="O7" s="3">
        <v>125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f>+Tabla3[[#This Row],[V GRAVADAS]]</f>
        <v>125</v>
      </c>
      <c r="V7">
        <v>2</v>
      </c>
    </row>
    <row r="8" spans="1:22" x14ac:dyDescent="0.25">
      <c r="A8" t="s">
        <v>316</v>
      </c>
      <c r="B8" s="1" t="s">
        <v>321</v>
      </c>
      <c r="C8" t="s">
        <v>1</v>
      </c>
      <c r="D8" s="1" t="s">
        <v>251</v>
      </c>
      <c r="E8" t="s">
        <v>252</v>
      </c>
      <c r="F8" t="s">
        <v>253</v>
      </c>
      <c r="G8">
        <v>120</v>
      </c>
      <c r="H8">
        <v>120</v>
      </c>
      <c r="I8">
        <v>120</v>
      </c>
      <c r="J8">
        <v>120</v>
      </c>
      <c r="L8" s="3">
        <v>0</v>
      </c>
      <c r="M8" s="3">
        <v>0</v>
      </c>
      <c r="N8" s="3">
        <v>0</v>
      </c>
      <c r="O8" s="3">
        <v>251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f>+Tabla3[[#This Row],[V GRAVADAS]]</f>
        <v>251</v>
      </c>
      <c r="V8">
        <v>2</v>
      </c>
    </row>
    <row r="9" spans="1:22" x14ac:dyDescent="0.25">
      <c r="A9" t="s">
        <v>316</v>
      </c>
      <c r="B9" s="1" t="s">
        <v>322</v>
      </c>
      <c r="C9" t="s">
        <v>1</v>
      </c>
      <c r="D9" s="1" t="s">
        <v>251</v>
      </c>
      <c r="E9" t="s">
        <v>252</v>
      </c>
      <c r="F9" t="s">
        <v>253</v>
      </c>
      <c r="G9">
        <v>119</v>
      </c>
      <c r="H9">
        <v>119</v>
      </c>
      <c r="I9">
        <v>119</v>
      </c>
      <c r="J9">
        <v>119</v>
      </c>
      <c r="L9" s="3">
        <v>0</v>
      </c>
      <c r="M9" s="3">
        <v>0</v>
      </c>
      <c r="N9" s="3">
        <v>0</v>
      </c>
      <c r="O9" s="3">
        <v>41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f>+Tabla3[[#This Row],[V GRAVADAS]]</f>
        <v>41</v>
      </c>
      <c r="V9">
        <v>2</v>
      </c>
    </row>
    <row r="10" spans="1:22" x14ac:dyDescent="0.25">
      <c r="A10" t="s">
        <v>316</v>
      </c>
      <c r="B10" s="1" t="s">
        <v>323</v>
      </c>
      <c r="C10" t="s">
        <v>1</v>
      </c>
      <c r="D10" s="1" t="s">
        <v>251</v>
      </c>
      <c r="E10" t="s">
        <v>252</v>
      </c>
      <c r="F10" t="s">
        <v>253</v>
      </c>
      <c r="G10">
        <v>118</v>
      </c>
      <c r="H10">
        <v>118</v>
      </c>
      <c r="I10">
        <v>118</v>
      </c>
      <c r="J10">
        <v>118</v>
      </c>
      <c r="L10" s="3">
        <v>0</v>
      </c>
      <c r="M10" s="3">
        <v>0</v>
      </c>
      <c r="N10" s="3">
        <v>0</v>
      </c>
      <c r="O10" s="3">
        <v>78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f>+Tabla3[[#This Row],[V GRAVADAS]]</f>
        <v>78</v>
      </c>
      <c r="V10">
        <v>2</v>
      </c>
    </row>
    <row r="11" spans="1:22" x14ac:dyDescent="0.25">
      <c r="A11" t="s">
        <v>316</v>
      </c>
      <c r="B11" s="1" t="s">
        <v>324</v>
      </c>
      <c r="C11" t="s">
        <v>1</v>
      </c>
      <c r="D11" s="1" t="s">
        <v>251</v>
      </c>
      <c r="E11" t="s">
        <v>252</v>
      </c>
      <c r="F11" t="s">
        <v>253</v>
      </c>
      <c r="G11">
        <v>117</v>
      </c>
      <c r="H11">
        <v>117</v>
      </c>
      <c r="I11">
        <v>117</v>
      </c>
      <c r="J11">
        <v>117</v>
      </c>
      <c r="L11" s="3">
        <v>0</v>
      </c>
      <c r="M11" s="3">
        <v>0</v>
      </c>
      <c r="N11" s="3">
        <v>0</v>
      </c>
      <c r="O11" s="3">
        <v>16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f>+Tabla3[[#This Row],[V GRAVADAS]]</f>
        <v>16</v>
      </c>
      <c r="V11">
        <v>2</v>
      </c>
    </row>
    <row r="12" spans="1:22" x14ac:dyDescent="0.25">
      <c r="A12" t="s">
        <v>316</v>
      </c>
      <c r="B12" s="1" t="s">
        <v>325</v>
      </c>
      <c r="C12" t="s">
        <v>1</v>
      </c>
      <c r="D12" s="1" t="s">
        <v>251</v>
      </c>
      <c r="E12" t="s">
        <v>252</v>
      </c>
      <c r="F12" t="s">
        <v>253</v>
      </c>
      <c r="G12">
        <v>116</v>
      </c>
      <c r="H12">
        <v>116</v>
      </c>
      <c r="I12">
        <v>116</v>
      </c>
      <c r="J12">
        <v>116</v>
      </c>
      <c r="L12" s="3">
        <v>0</v>
      </c>
      <c r="M12" s="3">
        <v>0</v>
      </c>
      <c r="N12" s="3">
        <v>0</v>
      </c>
      <c r="O12" s="3">
        <v>265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f>+Tabla3[[#This Row],[V GRAVADAS]]</f>
        <v>265</v>
      </c>
      <c r="V12">
        <v>2</v>
      </c>
    </row>
    <row r="13" spans="1:22" x14ac:dyDescent="0.25">
      <c r="A13" t="s">
        <v>316</v>
      </c>
      <c r="B13" s="1" t="s">
        <v>326</v>
      </c>
      <c r="C13" t="s">
        <v>1</v>
      </c>
      <c r="D13" s="1" t="s">
        <v>251</v>
      </c>
      <c r="E13" t="s">
        <v>252</v>
      </c>
      <c r="F13" t="s">
        <v>253</v>
      </c>
      <c r="G13">
        <v>115</v>
      </c>
      <c r="H13">
        <v>115</v>
      </c>
      <c r="I13">
        <v>115</v>
      </c>
      <c r="J13">
        <v>115</v>
      </c>
      <c r="L13" s="3">
        <v>0</v>
      </c>
      <c r="M13" s="3">
        <v>0</v>
      </c>
      <c r="N13" s="3">
        <v>0</v>
      </c>
      <c r="O13" s="3">
        <v>50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f>+Tabla3[[#This Row],[V GRAVADAS]]</f>
        <v>50</v>
      </c>
      <c r="V13">
        <v>2</v>
      </c>
    </row>
    <row r="14" spans="1:22" x14ac:dyDescent="0.25">
      <c r="A14" t="s">
        <v>316</v>
      </c>
      <c r="B14" s="1" t="s">
        <v>326</v>
      </c>
      <c r="C14" t="s">
        <v>1</v>
      </c>
      <c r="D14" s="1" t="s">
        <v>251</v>
      </c>
      <c r="E14" t="s">
        <v>252</v>
      </c>
      <c r="F14" t="s">
        <v>253</v>
      </c>
      <c r="G14">
        <v>114</v>
      </c>
      <c r="H14">
        <v>114</v>
      </c>
      <c r="I14">
        <v>114</v>
      </c>
      <c r="J14">
        <v>114</v>
      </c>
      <c r="L14" s="3">
        <v>0</v>
      </c>
      <c r="M14" s="3">
        <v>0</v>
      </c>
      <c r="N14" s="3">
        <v>0</v>
      </c>
      <c r="O14" s="3">
        <v>40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f>+Tabla3[[#This Row],[V GRAVADAS]]</f>
        <v>40</v>
      </c>
      <c r="V14">
        <v>2</v>
      </c>
    </row>
    <row r="15" spans="1:22" x14ac:dyDescent="0.25">
      <c r="A15" t="s">
        <v>316</v>
      </c>
      <c r="B15" s="1" t="s">
        <v>327</v>
      </c>
      <c r="C15" t="s">
        <v>1</v>
      </c>
      <c r="D15" s="1" t="s">
        <v>251</v>
      </c>
      <c r="E15" t="s">
        <v>252</v>
      </c>
      <c r="F15" t="s">
        <v>253</v>
      </c>
      <c r="G15">
        <v>113</v>
      </c>
      <c r="H15">
        <v>113</v>
      </c>
      <c r="I15">
        <v>113</v>
      </c>
      <c r="J15">
        <v>113</v>
      </c>
      <c r="L15" s="3">
        <v>0</v>
      </c>
      <c r="M15" s="3">
        <v>0</v>
      </c>
      <c r="N15" s="3">
        <v>0</v>
      </c>
      <c r="O15" s="3">
        <v>20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f>+Tabla3[[#This Row],[V GRAVADAS]]</f>
        <v>20</v>
      </c>
      <c r="V15">
        <v>2</v>
      </c>
    </row>
    <row r="16" spans="1:22" x14ac:dyDescent="0.25">
      <c r="A16" t="s">
        <v>316</v>
      </c>
      <c r="B16" s="1" t="s">
        <v>328</v>
      </c>
      <c r="C16" t="s">
        <v>1</v>
      </c>
      <c r="D16" s="1" t="s">
        <v>251</v>
      </c>
      <c r="E16" t="s">
        <v>252</v>
      </c>
      <c r="F16" t="s">
        <v>253</v>
      </c>
      <c r="G16">
        <v>112</v>
      </c>
      <c r="H16">
        <v>112</v>
      </c>
      <c r="I16">
        <v>112</v>
      </c>
      <c r="J16">
        <v>112</v>
      </c>
      <c r="L16" s="3">
        <v>0</v>
      </c>
      <c r="M16" s="3">
        <v>0</v>
      </c>
      <c r="N16" s="3">
        <v>0</v>
      </c>
      <c r="O16" s="3">
        <v>140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f>+Tabla3[[#This Row],[V GRAVADAS]]</f>
        <v>140</v>
      </c>
      <c r="V16">
        <v>2</v>
      </c>
    </row>
    <row r="17" spans="1:22" hidden="1" x14ac:dyDescent="0.25">
      <c r="A17" t="s">
        <v>287</v>
      </c>
      <c r="B17" s="1" t="s">
        <v>301</v>
      </c>
      <c r="C17" t="s">
        <v>1</v>
      </c>
      <c r="D17" s="1" t="s">
        <v>251</v>
      </c>
      <c r="E17" t="s">
        <v>252</v>
      </c>
      <c r="F17" t="s">
        <v>253</v>
      </c>
      <c r="G17">
        <v>111</v>
      </c>
      <c r="H17">
        <v>111</v>
      </c>
      <c r="I17">
        <v>111</v>
      </c>
      <c r="J17">
        <v>111</v>
      </c>
      <c r="L17" s="3">
        <v>0</v>
      </c>
      <c r="M17" s="3">
        <v>0</v>
      </c>
      <c r="N17" s="3">
        <v>0</v>
      </c>
      <c r="O17" s="3">
        <v>120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f>+Tabla3[[#This Row],[V GRAVADAS]]</f>
        <v>120</v>
      </c>
      <c r="V17">
        <v>2</v>
      </c>
    </row>
    <row r="18" spans="1:22" hidden="1" x14ac:dyDescent="0.25">
      <c r="A18" t="s">
        <v>287</v>
      </c>
      <c r="B18" s="1" t="s">
        <v>300</v>
      </c>
      <c r="C18" t="s">
        <v>1</v>
      </c>
      <c r="D18" s="1" t="s">
        <v>251</v>
      </c>
      <c r="E18" t="s">
        <v>252</v>
      </c>
      <c r="F18" t="s">
        <v>253</v>
      </c>
      <c r="G18">
        <v>110</v>
      </c>
      <c r="H18">
        <v>110</v>
      </c>
      <c r="I18">
        <v>110</v>
      </c>
      <c r="J18">
        <v>110</v>
      </c>
      <c r="L18" s="3">
        <v>0</v>
      </c>
      <c r="M18" s="3">
        <v>0</v>
      </c>
      <c r="N18" s="3">
        <v>0</v>
      </c>
      <c r="O18" s="3">
        <v>85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f>+Tabla3[[#This Row],[V GRAVADAS]]</f>
        <v>85</v>
      </c>
      <c r="V18">
        <v>2</v>
      </c>
    </row>
    <row r="19" spans="1:22" hidden="1" x14ac:dyDescent="0.25">
      <c r="A19" t="s">
        <v>287</v>
      </c>
      <c r="B19" s="1" t="s">
        <v>299</v>
      </c>
      <c r="C19" t="s">
        <v>1</v>
      </c>
      <c r="D19" s="1" t="s">
        <v>251</v>
      </c>
      <c r="E19" t="s">
        <v>252</v>
      </c>
      <c r="F19" t="s">
        <v>253</v>
      </c>
      <c r="G19">
        <v>109</v>
      </c>
      <c r="H19">
        <v>109</v>
      </c>
      <c r="I19">
        <v>109</v>
      </c>
      <c r="J19">
        <v>109</v>
      </c>
      <c r="L19" s="3">
        <v>0</v>
      </c>
      <c r="M19" s="3">
        <v>0</v>
      </c>
      <c r="N19" s="3">
        <v>0</v>
      </c>
      <c r="O19" s="3">
        <v>48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f>+Tabla3[[#This Row],[V GRAVADAS]]</f>
        <v>48</v>
      </c>
      <c r="V19">
        <v>2</v>
      </c>
    </row>
    <row r="20" spans="1:22" hidden="1" x14ac:dyDescent="0.25">
      <c r="A20" t="s">
        <v>287</v>
      </c>
      <c r="B20" s="1" t="s">
        <v>298</v>
      </c>
      <c r="C20" t="s">
        <v>1</v>
      </c>
      <c r="D20" s="1" t="s">
        <v>251</v>
      </c>
      <c r="E20" t="s">
        <v>252</v>
      </c>
      <c r="F20" t="s">
        <v>253</v>
      </c>
      <c r="G20">
        <v>108</v>
      </c>
      <c r="H20">
        <v>108</v>
      </c>
      <c r="I20">
        <v>108</v>
      </c>
      <c r="J20">
        <v>108</v>
      </c>
      <c r="L20" s="3">
        <v>0</v>
      </c>
      <c r="M20" s="3">
        <v>0</v>
      </c>
      <c r="N20" s="3">
        <v>0</v>
      </c>
      <c r="O20" s="3">
        <v>294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f>+Tabla3[[#This Row],[V GRAVADAS]]</f>
        <v>294</v>
      </c>
      <c r="V20">
        <v>2</v>
      </c>
    </row>
    <row r="21" spans="1:22" hidden="1" x14ac:dyDescent="0.25">
      <c r="A21" t="s">
        <v>287</v>
      </c>
      <c r="B21" s="1" t="s">
        <v>297</v>
      </c>
      <c r="C21" t="s">
        <v>1</v>
      </c>
      <c r="D21" s="1" t="s">
        <v>251</v>
      </c>
      <c r="E21" t="s">
        <v>252</v>
      </c>
      <c r="F21" t="s">
        <v>253</v>
      </c>
      <c r="G21">
        <v>107</v>
      </c>
      <c r="H21">
        <v>107</v>
      </c>
      <c r="I21">
        <v>107</v>
      </c>
      <c r="J21">
        <v>107</v>
      </c>
      <c r="L21" s="3">
        <v>0</v>
      </c>
      <c r="M21" s="3">
        <v>0</v>
      </c>
      <c r="N21" s="3">
        <v>0</v>
      </c>
      <c r="O21" s="3">
        <v>208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f>+Tabla3[[#This Row],[V GRAVADAS]]</f>
        <v>208</v>
      </c>
      <c r="V21">
        <v>2</v>
      </c>
    </row>
    <row r="22" spans="1:22" hidden="1" x14ac:dyDescent="0.25">
      <c r="A22" t="s">
        <v>287</v>
      </c>
      <c r="B22" s="1" t="s">
        <v>296</v>
      </c>
      <c r="C22" t="s">
        <v>1</v>
      </c>
      <c r="D22" s="1" t="s">
        <v>251</v>
      </c>
      <c r="E22" t="s">
        <v>252</v>
      </c>
      <c r="F22" t="s">
        <v>253</v>
      </c>
      <c r="G22">
        <v>106</v>
      </c>
      <c r="H22">
        <v>106</v>
      </c>
      <c r="I22">
        <v>106</v>
      </c>
      <c r="J22">
        <v>106</v>
      </c>
      <c r="L22" s="3">
        <v>0</v>
      </c>
      <c r="M22" s="3">
        <v>0</v>
      </c>
      <c r="N22" s="3">
        <v>0</v>
      </c>
      <c r="O22" s="3">
        <v>45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f>+Tabla3[[#This Row],[V GRAVADAS]]</f>
        <v>45</v>
      </c>
      <c r="V22">
        <v>2</v>
      </c>
    </row>
    <row r="23" spans="1:22" hidden="1" x14ac:dyDescent="0.25">
      <c r="A23" t="s">
        <v>287</v>
      </c>
      <c r="B23" s="1" t="s">
        <v>295</v>
      </c>
      <c r="C23" t="s">
        <v>1</v>
      </c>
      <c r="D23" s="1" t="s">
        <v>251</v>
      </c>
      <c r="E23" t="s">
        <v>252</v>
      </c>
      <c r="F23" t="s">
        <v>253</v>
      </c>
      <c r="G23">
        <v>105</v>
      </c>
      <c r="H23">
        <v>105</v>
      </c>
      <c r="I23">
        <v>105</v>
      </c>
      <c r="J23">
        <v>105</v>
      </c>
      <c r="L23" s="3">
        <v>0</v>
      </c>
      <c r="M23" s="3">
        <v>0</v>
      </c>
      <c r="N23" s="3">
        <v>0</v>
      </c>
      <c r="O23" s="3">
        <v>94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f>+Tabla3[[#This Row],[V GRAVADAS]]</f>
        <v>94</v>
      </c>
      <c r="V23">
        <v>2</v>
      </c>
    </row>
    <row r="24" spans="1:22" hidden="1" x14ac:dyDescent="0.25">
      <c r="A24" t="s">
        <v>287</v>
      </c>
      <c r="B24" s="1" t="s">
        <v>294</v>
      </c>
      <c r="C24" t="s">
        <v>1</v>
      </c>
      <c r="D24" s="1" t="s">
        <v>251</v>
      </c>
      <c r="E24" t="s">
        <v>252</v>
      </c>
      <c r="F24" t="s">
        <v>253</v>
      </c>
      <c r="G24">
        <v>104</v>
      </c>
      <c r="H24">
        <v>104</v>
      </c>
      <c r="I24">
        <v>104</v>
      </c>
      <c r="J24">
        <v>104</v>
      </c>
      <c r="L24" s="3">
        <v>0</v>
      </c>
      <c r="M24" s="3">
        <v>0</v>
      </c>
      <c r="N24" s="3">
        <v>0</v>
      </c>
      <c r="O24" s="3">
        <v>60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f>+Tabla3[[#This Row],[V GRAVADAS]]</f>
        <v>60</v>
      </c>
      <c r="V24">
        <v>2</v>
      </c>
    </row>
    <row r="25" spans="1:22" hidden="1" x14ac:dyDescent="0.25">
      <c r="A25" t="s">
        <v>287</v>
      </c>
      <c r="B25" s="1" t="s">
        <v>293</v>
      </c>
      <c r="C25" t="s">
        <v>1</v>
      </c>
      <c r="D25" s="1" t="s">
        <v>251</v>
      </c>
      <c r="E25" t="s">
        <v>252</v>
      </c>
      <c r="F25" t="s">
        <v>253</v>
      </c>
      <c r="G25">
        <v>103</v>
      </c>
      <c r="H25">
        <v>103</v>
      </c>
      <c r="I25">
        <v>103</v>
      </c>
      <c r="J25">
        <v>103</v>
      </c>
      <c r="L25" s="3">
        <v>0</v>
      </c>
      <c r="M25" s="3">
        <v>0</v>
      </c>
      <c r="N25" s="3">
        <v>0</v>
      </c>
      <c r="O25" s="3">
        <v>56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f>+Tabla3[[#This Row],[V GRAVADAS]]</f>
        <v>56</v>
      </c>
      <c r="V25">
        <v>2</v>
      </c>
    </row>
    <row r="26" spans="1:22" hidden="1" x14ac:dyDescent="0.25">
      <c r="A26" t="s">
        <v>287</v>
      </c>
      <c r="B26" s="1" t="s">
        <v>292</v>
      </c>
      <c r="C26" t="s">
        <v>1</v>
      </c>
      <c r="D26" s="1" t="s">
        <v>251</v>
      </c>
      <c r="E26" t="s">
        <v>252</v>
      </c>
      <c r="F26" t="s">
        <v>253</v>
      </c>
      <c r="G26">
        <v>102</v>
      </c>
      <c r="H26">
        <v>102</v>
      </c>
      <c r="I26">
        <v>102</v>
      </c>
      <c r="J26">
        <v>102</v>
      </c>
      <c r="L26" s="3">
        <v>0</v>
      </c>
      <c r="M26" s="3">
        <v>0</v>
      </c>
      <c r="N26" s="3">
        <v>0</v>
      </c>
      <c r="O26" s="3">
        <v>85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f>+Tabla3[[#This Row],[V GRAVADAS]]</f>
        <v>85</v>
      </c>
      <c r="V26">
        <v>2</v>
      </c>
    </row>
    <row r="27" spans="1:22" hidden="1" x14ac:dyDescent="0.25">
      <c r="A27" t="s">
        <v>287</v>
      </c>
      <c r="B27" s="1" t="s">
        <v>291</v>
      </c>
      <c r="C27" t="s">
        <v>1</v>
      </c>
      <c r="D27" s="1" t="s">
        <v>251</v>
      </c>
      <c r="E27" t="s">
        <v>252</v>
      </c>
      <c r="F27" t="s">
        <v>253</v>
      </c>
      <c r="G27">
        <v>101</v>
      </c>
      <c r="H27">
        <v>101</v>
      </c>
      <c r="I27">
        <v>101</v>
      </c>
      <c r="J27">
        <v>101</v>
      </c>
      <c r="L27" s="3">
        <v>0</v>
      </c>
      <c r="M27" s="3">
        <v>0</v>
      </c>
      <c r="N27" s="3">
        <v>0</v>
      </c>
      <c r="O27" s="3">
        <v>153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f>+Tabla3[[#This Row],[V GRAVADAS]]</f>
        <v>153</v>
      </c>
      <c r="V27">
        <v>2</v>
      </c>
    </row>
    <row r="28" spans="1:22" hidden="1" x14ac:dyDescent="0.25">
      <c r="A28" t="s">
        <v>287</v>
      </c>
      <c r="B28" s="1" t="s">
        <v>290</v>
      </c>
      <c r="C28" t="s">
        <v>1</v>
      </c>
      <c r="D28" s="1" t="s">
        <v>251</v>
      </c>
      <c r="E28" t="s">
        <v>252</v>
      </c>
      <c r="F28" t="s">
        <v>253</v>
      </c>
      <c r="G28">
        <v>100</v>
      </c>
      <c r="H28">
        <v>100</v>
      </c>
      <c r="I28">
        <v>100</v>
      </c>
      <c r="J28">
        <v>100</v>
      </c>
      <c r="L28" s="3">
        <v>0</v>
      </c>
      <c r="M28" s="3">
        <v>0</v>
      </c>
      <c r="N28" s="3">
        <v>0</v>
      </c>
      <c r="O28" s="3">
        <v>12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f>+Tabla3[[#This Row],[V GRAVADAS]]</f>
        <v>12</v>
      </c>
      <c r="V28">
        <v>2</v>
      </c>
    </row>
    <row r="29" spans="1:22" hidden="1" x14ac:dyDescent="0.25">
      <c r="A29" t="s">
        <v>287</v>
      </c>
      <c r="B29" s="1" t="s">
        <v>289</v>
      </c>
      <c r="C29" t="s">
        <v>1</v>
      </c>
      <c r="D29" s="1" t="s">
        <v>251</v>
      </c>
      <c r="E29" t="s">
        <v>252</v>
      </c>
      <c r="F29" t="s">
        <v>253</v>
      </c>
      <c r="G29">
        <v>99</v>
      </c>
      <c r="H29">
        <v>99</v>
      </c>
      <c r="I29">
        <v>99</v>
      </c>
      <c r="J29">
        <v>99</v>
      </c>
      <c r="L29" s="3">
        <v>0</v>
      </c>
      <c r="M29" s="3">
        <v>0</v>
      </c>
      <c r="N29" s="3">
        <v>0</v>
      </c>
      <c r="O29" s="3">
        <v>14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f>+Tabla3[[#This Row],[V GRAVADAS]]</f>
        <v>14</v>
      </c>
      <c r="V29">
        <v>2</v>
      </c>
    </row>
    <row r="30" spans="1:22" hidden="1" x14ac:dyDescent="0.25">
      <c r="A30" t="s">
        <v>287</v>
      </c>
      <c r="B30" s="1" t="s">
        <v>288</v>
      </c>
      <c r="C30" t="s">
        <v>1</v>
      </c>
      <c r="D30" s="1" t="s">
        <v>251</v>
      </c>
      <c r="E30" t="s">
        <v>252</v>
      </c>
      <c r="F30" t="s">
        <v>253</v>
      </c>
      <c r="G30">
        <v>98</v>
      </c>
      <c r="H30">
        <v>98</v>
      </c>
      <c r="I30">
        <v>98</v>
      </c>
      <c r="J30">
        <v>98</v>
      </c>
      <c r="L30" s="3">
        <v>0</v>
      </c>
      <c r="M30" s="3">
        <v>0</v>
      </c>
      <c r="N30" s="3">
        <v>0</v>
      </c>
      <c r="O30" s="3">
        <v>84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f>+Tabla3[[#This Row],[V GRAVADAS]]</f>
        <v>84</v>
      </c>
      <c r="V30">
        <v>2</v>
      </c>
    </row>
    <row r="31" spans="1:22" s="3" customFormat="1" hidden="1" x14ac:dyDescent="0.25">
      <c r="A31" t="s">
        <v>87</v>
      </c>
      <c r="B31" s="1" t="s">
        <v>254</v>
      </c>
      <c r="C31" t="s">
        <v>1</v>
      </c>
      <c r="D31" s="1" t="s">
        <v>251</v>
      </c>
      <c r="E31" t="s">
        <v>252</v>
      </c>
      <c r="F31" t="s">
        <v>253</v>
      </c>
      <c r="G31">
        <v>97</v>
      </c>
      <c r="H31">
        <v>97</v>
      </c>
      <c r="I31">
        <v>97</v>
      </c>
      <c r="J31">
        <v>97</v>
      </c>
      <c r="K31"/>
      <c r="L31" s="3">
        <v>0</v>
      </c>
      <c r="M31" s="3">
        <v>0</v>
      </c>
      <c r="N31" s="3">
        <v>0</v>
      </c>
      <c r="O31" s="3">
        <v>108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f>+Tabla3[[#This Row],[V GRAVADAS]]</f>
        <v>108</v>
      </c>
      <c r="V31">
        <v>2</v>
      </c>
    </row>
    <row r="32" spans="1:22" s="3" customFormat="1" hidden="1" x14ac:dyDescent="0.25">
      <c r="A32" t="s">
        <v>87</v>
      </c>
      <c r="B32" s="1" t="s">
        <v>255</v>
      </c>
      <c r="C32" t="s">
        <v>1</v>
      </c>
      <c r="D32" s="1" t="s">
        <v>251</v>
      </c>
      <c r="E32" t="s">
        <v>252</v>
      </c>
      <c r="F32" t="s">
        <v>253</v>
      </c>
      <c r="G32">
        <v>96</v>
      </c>
      <c r="H32">
        <v>96</v>
      </c>
      <c r="I32">
        <v>96</v>
      </c>
      <c r="J32">
        <v>96</v>
      </c>
      <c r="K32"/>
      <c r="L32" s="3">
        <v>0</v>
      </c>
      <c r="M32" s="3">
        <v>0</v>
      </c>
      <c r="N32" s="3">
        <v>0</v>
      </c>
      <c r="O32" s="3">
        <v>221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f>+Tabla3[[#This Row],[V GRAVADAS]]</f>
        <v>221</v>
      </c>
      <c r="V32">
        <v>2</v>
      </c>
    </row>
    <row r="33" spans="1:22" hidden="1" x14ac:dyDescent="0.25">
      <c r="A33" t="s">
        <v>87</v>
      </c>
      <c r="B33" s="1" t="s">
        <v>256</v>
      </c>
      <c r="C33" t="s">
        <v>1</v>
      </c>
      <c r="D33" s="1" t="s">
        <v>251</v>
      </c>
      <c r="E33" t="s">
        <v>252</v>
      </c>
      <c r="F33" t="s">
        <v>253</v>
      </c>
      <c r="G33">
        <v>95</v>
      </c>
      <c r="H33">
        <v>95</v>
      </c>
      <c r="I33">
        <v>95</v>
      </c>
      <c r="J33">
        <v>95</v>
      </c>
      <c r="L33" s="3">
        <v>0</v>
      </c>
      <c r="M33" s="3">
        <v>0</v>
      </c>
      <c r="N33" s="3">
        <v>0</v>
      </c>
      <c r="O33" s="3">
        <v>63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f>+Tabla3[[#This Row],[V GRAVADAS]]</f>
        <v>63</v>
      </c>
      <c r="V33">
        <v>2</v>
      </c>
    </row>
    <row r="34" spans="1:22" hidden="1" x14ac:dyDescent="0.25">
      <c r="A34" t="s">
        <v>87</v>
      </c>
      <c r="B34" s="1" t="s">
        <v>257</v>
      </c>
      <c r="C34" t="s">
        <v>1</v>
      </c>
      <c r="D34" s="1" t="s">
        <v>251</v>
      </c>
      <c r="E34" t="s">
        <v>252</v>
      </c>
      <c r="F34" t="s">
        <v>253</v>
      </c>
      <c r="G34">
        <v>94</v>
      </c>
      <c r="H34">
        <v>94</v>
      </c>
      <c r="I34">
        <v>94</v>
      </c>
      <c r="J34">
        <v>94</v>
      </c>
      <c r="L34" s="3">
        <v>0</v>
      </c>
      <c r="M34" s="3">
        <v>0</v>
      </c>
      <c r="N34" s="3">
        <v>0</v>
      </c>
      <c r="O34" s="3">
        <v>32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f>+Tabla3[[#This Row],[V GRAVADAS]]</f>
        <v>32</v>
      </c>
      <c r="V34">
        <v>2</v>
      </c>
    </row>
    <row r="35" spans="1:22" hidden="1" x14ac:dyDescent="0.25">
      <c r="A35" t="s">
        <v>87</v>
      </c>
      <c r="B35" s="1" t="s">
        <v>258</v>
      </c>
      <c r="C35" t="s">
        <v>1</v>
      </c>
      <c r="D35" s="1" t="s">
        <v>251</v>
      </c>
      <c r="E35" t="s">
        <v>252</v>
      </c>
      <c r="F35" t="s">
        <v>253</v>
      </c>
      <c r="G35">
        <v>93</v>
      </c>
      <c r="H35">
        <v>93</v>
      </c>
      <c r="I35">
        <v>93</v>
      </c>
      <c r="J35">
        <v>93</v>
      </c>
      <c r="L35" s="3">
        <v>0</v>
      </c>
      <c r="M35" s="3">
        <v>0</v>
      </c>
      <c r="N35" s="3">
        <v>0</v>
      </c>
      <c r="O35" s="3">
        <v>25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f>+Tabla3[[#This Row],[V GRAVADAS]]</f>
        <v>25</v>
      </c>
      <c r="V35">
        <v>2</v>
      </c>
    </row>
    <row r="36" spans="1:22" hidden="1" x14ac:dyDescent="0.25">
      <c r="A36" t="s">
        <v>87</v>
      </c>
      <c r="B36" s="1" t="s">
        <v>259</v>
      </c>
      <c r="C36" t="s">
        <v>1</v>
      </c>
      <c r="D36" s="1" t="s">
        <v>251</v>
      </c>
      <c r="E36" t="s">
        <v>252</v>
      </c>
      <c r="F36" t="s">
        <v>253</v>
      </c>
      <c r="G36">
        <v>92</v>
      </c>
      <c r="H36">
        <v>92</v>
      </c>
      <c r="I36">
        <v>92</v>
      </c>
      <c r="J36">
        <v>92</v>
      </c>
      <c r="L36" s="3">
        <v>0</v>
      </c>
      <c r="M36" s="3">
        <v>0</v>
      </c>
      <c r="N36" s="3">
        <v>0</v>
      </c>
      <c r="O36" s="3">
        <v>15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f>+Tabla3[[#This Row],[V GRAVADAS]]</f>
        <v>15</v>
      </c>
      <c r="V36">
        <v>2</v>
      </c>
    </row>
    <row r="37" spans="1:22" hidden="1" x14ac:dyDescent="0.25">
      <c r="A37" t="s">
        <v>87</v>
      </c>
      <c r="B37" s="1" t="s">
        <v>260</v>
      </c>
      <c r="C37" t="s">
        <v>1</v>
      </c>
      <c r="D37" s="1" t="s">
        <v>251</v>
      </c>
      <c r="E37" t="s">
        <v>252</v>
      </c>
      <c r="F37" t="s">
        <v>253</v>
      </c>
      <c r="G37">
        <v>91</v>
      </c>
      <c r="H37">
        <v>91</v>
      </c>
      <c r="I37">
        <v>91</v>
      </c>
      <c r="J37">
        <v>91</v>
      </c>
      <c r="L37" s="3">
        <v>0</v>
      </c>
      <c r="M37" s="3">
        <v>0</v>
      </c>
      <c r="N37" s="3">
        <v>0</v>
      </c>
      <c r="O37" s="3">
        <v>88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f>+Tabla3[[#This Row],[V GRAVADAS]]</f>
        <v>88</v>
      </c>
      <c r="V37">
        <v>2</v>
      </c>
    </row>
    <row r="38" spans="1:22" hidden="1" x14ac:dyDescent="0.25">
      <c r="A38" t="s">
        <v>87</v>
      </c>
      <c r="B38" s="1" t="s">
        <v>261</v>
      </c>
      <c r="C38" t="s">
        <v>1</v>
      </c>
      <c r="D38" s="1" t="s">
        <v>251</v>
      </c>
      <c r="E38" t="s">
        <v>252</v>
      </c>
      <c r="F38" t="s">
        <v>253</v>
      </c>
      <c r="G38">
        <v>90</v>
      </c>
      <c r="H38">
        <v>90</v>
      </c>
      <c r="I38">
        <v>90</v>
      </c>
      <c r="J38">
        <v>90</v>
      </c>
      <c r="L38" s="3">
        <v>0</v>
      </c>
      <c r="M38" s="3">
        <v>0</v>
      </c>
      <c r="N38" s="3">
        <v>0</v>
      </c>
      <c r="O38" s="3">
        <v>25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f>+Tabla3[[#This Row],[V GRAVADAS]]</f>
        <v>25</v>
      </c>
      <c r="V38">
        <v>2</v>
      </c>
    </row>
    <row r="39" spans="1:22" hidden="1" x14ac:dyDescent="0.25">
      <c r="A39" t="s">
        <v>87</v>
      </c>
      <c r="B39" s="1" t="s">
        <v>262</v>
      </c>
      <c r="C39" t="s">
        <v>1</v>
      </c>
      <c r="D39" s="1" t="s">
        <v>251</v>
      </c>
      <c r="E39" t="s">
        <v>252</v>
      </c>
      <c r="F39" t="s">
        <v>253</v>
      </c>
      <c r="G39">
        <v>89</v>
      </c>
      <c r="H39">
        <v>89</v>
      </c>
      <c r="I39">
        <v>89</v>
      </c>
      <c r="J39">
        <v>89</v>
      </c>
      <c r="L39" s="3">
        <v>0</v>
      </c>
      <c r="M39" s="3">
        <v>0</v>
      </c>
      <c r="N39" s="3">
        <v>0</v>
      </c>
      <c r="O39" s="3">
        <v>34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f>+Tabla3[[#This Row],[V GRAVADAS]]</f>
        <v>34</v>
      </c>
      <c r="V39">
        <v>2</v>
      </c>
    </row>
    <row r="40" spans="1:22" hidden="1" x14ac:dyDescent="0.25">
      <c r="A40" t="s">
        <v>87</v>
      </c>
      <c r="B40" s="1" t="s">
        <v>263</v>
      </c>
      <c r="C40" t="s">
        <v>1</v>
      </c>
      <c r="D40" s="1" t="s">
        <v>251</v>
      </c>
      <c r="E40" t="s">
        <v>252</v>
      </c>
      <c r="F40" t="s">
        <v>253</v>
      </c>
      <c r="G40">
        <v>88</v>
      </c>
      <c r="H40">
        <v>88</v>
      </c>
      <c r="I40">
        <v>88</v>
      </c>
      <c r="J40">
        <v>88</v>
      </c>
      <c r="L40" s="3">
        <v>0</v>
      </c>
      <c r="M40" s="3">
        <v>0</v>
      </c>
      <c r="N40" s="3">
        <v>0</v>
      </c>
      <c r="O40" s="3">
        <v>131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f>+Tabla3[[#This Row],[V GRAVADAS]]</f>
        <v>131</v>
      </c>
      <c r="V40">
        <v>2</v>
      </c>
    </row>
    <row r="41" spans="1:22" hidden="1" x14ac:dyDescent="0.25">
      <c r="A41" t="s">
        <v>87</v>
      </c>
      <c r="B41" s="1" t="s">
        <v>264</v>
      </c>
      <c r="C41" t="s">
        <v>1</v>
      </c>
      <c r="D41" s="1" t="s">
        <v>251</v>
      </c>
      <c r="E41" t="s">
        <v>252</v>
      </c>
      <c r="F41" t="s">
        <v>253</v>
      </c>
      <c r="G41">
        <v>87</v>
      </c>
      <c r="H41">
        <v>87</v>
      </c>
      <c r="I41">
        <v>87</v>
      </c>
      <c r="J41">
        <v>87</v>
      </c>
      <c r="L41" s="3">
        <v>0</v>
      </c>
      <c r="M41" s="3">
        <v>0</v>
      </c>
      <c r="N41" s="3">
        <v>0</v>
      </c>
      <c r="O41" s="3">
        <v>10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f>+Tabla3[[#This Row],[V GRAVADAS]]</f>
        <v>10</v>
      </c>
      <c r="V41">
        <v>2</v>
      </c>
    </row>
    <row r="42" spans="1:22" hidden="1" x14ac:dyDescent="0.25">
      <c r="A42" t="s">
        <v>87</v>
      </c>
      <c r="B42" s="1" t="s">
        <v>265</v>
      </c>
      <c r="C42" t="s">
        <v>1</v>
      </c>
      <c r="D42" s="1" t="s">
        <v>251</v>
      </c>
      <c r="E42" t="s">
        <v>252</v>
      </c>
      <c r="F42" t="s">
        <v>253</v>
      </c>
      <c r="G42">
        <v>86</v>
      </c>
      <c r="H42">
        <v>86</v>
      </c>
      <c r="I42">
        <v>86</v>
      </c>
      <c r="J42">
        <v>86</v>
      </c>
      <c r="L42" s="3">
        <v>0</v>
      </c>
      <c r="M42" s="3">
        <v>0</v>
      </c>
      <c r="N42" s="3">
        <v>0</v>
      </c>
      <c r="O42" s="3">
        <v>49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f>+Tabla3[[#This Row],[V GRAVADAS]]</f>
        <v>49</v>
      </c>
      <c r="V42">
        <v>2</v>
      </c>
    </row>
    <row r="43" spans="1:22" hidden="1" x14ac:dyDescent="0.25">
      <c r="A43" t="s">
        <v>87</v>
      </c>
      <c r="B43" s="1" t="s">
        <v>266</v>
      </c>
      <c r="C43" t="s">
        <v>1</v>
      </c>
      <c r="D43" s="1" t="s">
        <v>251</v>
      </c>
      <c r="E43" t="s">
        <v>252</v>
      </c>
      <c r="F43" t="s">
        <v>253</v>
      </c>
      <c r="G43">
        <v>85</v>
      </c>
      <c r="H43">
        <v>85</v>
      </c>
      <c r="I43">
        <v>85</v>
      </c>
      <c r="J43">
        <v>85</v>
      </c>
      <c r="L43" s="3">
        <v>0</v>
      </c>
      <c r="M43" s="3">
        <v>0</v>
      </c>
      <c r="N43" s="3">
        <v>0</v>
      </c>
      <c r="O43" s="3">
        <v>47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f>+Tabla3[[#This Row],[V GRAVADAS]]</f>
        <v>47</v>
      </c>
      <c r="V43">
        <v>2</v>
      </c>
    </row>
    <row r="44" spans="1:22" hidden="1" x14ac:dyDescent="0.25">
      <c r="A44" t="s">
        <v>87</v>
      </c>
      <c r="B44" s="1" t="s">
        <v>267</v>
      </c>
      <c r="C44" t="s">
        <v>1</v>
      </c>
      <c r="D44" s="1" t="s">
        <v>251</v>
      </c>
      <c r="E44" t="s">
        <v>252</v>
      </c>
      <c r="F44" t="s">
        <v>253</v>
      </c>
      <c r="G44">
        <v>84</v>
      </c>
      <c r="H44">
        <v>84</v>
      </c>
      <c r="I44">
        <v>84</v>
      </c>
      <c r="J44">
        <v>84</v>
      </c>
      <c r="L44" s="3">
        <v>0</v>
      </c>
      <c r="M44" s="3">
        <v>0</v>
      </c>
      <c r="N44" s="3">
        <v>0</v>
      </c>
      <c r="O44" s="3">
        <v>211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f>+Tabla3[[#This Row],[V GRAVADAS]]</f>
        <v>211</v>
      </c>
      <c r="V44">
        <v>2</v>
      </c>
    </row>
    <row r="45" spans="1:22" hidden="1" x14ac:dyDescent="0.25">
      <c r="A45" t="s">
        <v>87</v>
      </c>
      <c r="B45" s="1" t="s">
        <v>268</v>
      </c>
      <c r="C45" t="s">
        <v>1</v>
      </c>
      <c r="D45" s="1" t="s">
        <v>251</v>
      </c>
      <c r="E45" t="s">
        <v>252</v>
      </c>
      <c r="F45" t="s">
        <v>253</v>
      </c>
      <c r="G45">
        <v>83</v>
      </c>
      <c r="H45">
        <v>83</v>
      </c>
      <c r="I45">
        <v>83</v>
      </c>
      <c r="J45">
        <v>83</v>
      </c>
      <c r="L45" s="3">
        <v>0</v>
      </c>
      <c r="M45" s="3">
        <v>0</v>
      </c>
      <c r="N45" s="3">
        <v>0</v>
      </c>
      <c r="O45" s="3">
        <v>117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f>+Tabla3[[#This Row],[V GRAVADAS]]</f>
        <v>117</v>
      </c>
      <c r="V45">
        <v>2</v>
      </c>
    </row>
    <row r="46" spans="1:22" hidden="1" x14ac:dyDescent="0.25">
      <c r="A46" t="s">
        <v>87</v>
      </c>
      <c r="B46" s="1" t="s">
        <v>269</v>
      </c>
      <c r="C46" t="s">
        <v>1</v>
      </c>
      <c r="D46" s="1" t="s">
        <v>251</v>
      </c>
      <c r="E46" t="s">
        <v>252</v>
      </c>
      <c r="F46" t="s">
        <v>253</v>
      </c>
      <c r="G46">
        <v>82</v>
      </c>
      <c r="H46">
        <v>82</v>
      </c>
      <c r="I46">
        <v>82</v>
      </c>
      <c r="J46">
        <v>82</v>
      </c>
      <c r="L46" s="3">
        <v>0</v>
      </c>
      <c r="M46" s="3">
        <v>0</v>
      </c>
      <c r="N46" s="3">
        <v>0</v>
      </c>
      <c r="O46" s="3">
        <v>152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f>+Tabla3[[#This Row],[V GRAVADAS]]</f>
        <v>152</v>
      </c>
      <c r="V46">
        <v>2</v>
      </c>
    </row>
    <row r="47" spans="1:22" hidden="1" x14ac:dyDescent="0.25">
      <c r="A47" t="s">
        <v>87</v>
      </c>
      <c r="B47" s="1" t="s">
        <v>270</v>
      </c>
      <c r="C47" t="s">
        <v>1</v>
      </c>
      <c r="D47" s="1" t="s">
        <v>251</v>
      </c>
      <c r="E47" t="s">
        <v>252</v>
      </c>
      <c r="F47" t="s">
        <v>253</v>
      </c>
      <c r="G47">
        <v>81</v>
      </c>
      <c r="H47">
        <v>81</v>
      </c>
      <c r="I47">
        <v>81</v>
      </c>
      <c r="J47">
        <v>81</v>
      </c>
      <c r="L47" s="3">
        <v>0</v>
      </c>
      <c r="M47" s="3">
        <v>0</v>
      </c>
      <c r="N47" s="3">
        <v>0</v>
      </c>
      <c r="O47" s="3">
        <v>26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f>+Tabla3[[#This Row],[V GRAVADAS]]</f>
        <v>26</v>
      </c>
      <c r="V47">
        <v>2</v>
      </c>
    </row>
    <row r="48" spans="1:22" hidden="1" x14ac:dyDescent="0.25">
      <c r="A48" t="s">
        <v>87</v>
      </c>
      <c r="B48" s="1" t="s">
        <v>271</v>
      </c>
      <c r="C48" t="s">
        <v>1</v>
      </c>
      <c r="D48" s="1" t="s">
        <v>251</v>
      </c>
      <c r="E48" t="s">
        <v>252</v>
      </c>
      <c r="F48" t="s">
        <v>253</v>
      </c>
      <c r="G48">
        <v>80</v>
      </c>
      <c r="H48">
        <v>80</v>
      </c>
      <c r="I48">
        <v>80</v>
      </c>
      <c r="J48">
        <v>80</v>
      </c>
      <c r="L48" s="3">
        <v>0</v>
      </c>
      <c r="M48" s="3">
        <v>0</v>
      </c>
      <c r="N48" s="3">
        <v>0</v>
      </c>
      <c r="O48" s="3">
        <v>177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f>+Tabla3[[#This Row],[V GRAVADAS]]</f>
        <v>177</v>
      </c>
      <c r="V48">
        <v>2</v>
      </c>
    </row>
    <row r="49" spans="1:21" x14ac:dyDescent="0.25">
      <c r="A49" t="s">
        <v>286</v>
      </c>
      <c r="B49"/>
      <c r="L49" s="2"/>
      <c r="M49" s="2"/>
      <c r="N49" s="33"/>
      <c r="O49" s="32">
        <f>SUBTOTAL(109,Tabla3[V GRAVADAS])</f>
        <v>1436</v>
      </c>
      <c r="P49" s="33"/>
      <c r="Q49" s="33"/>
      <c r="R49" s="33"/>
      <c r="S49" s="33"/>
      <c r="T49" s="33"/>
      <c r="U49" s="32">
        <f>SUBTOTAL(109,Tabla3[TOTAL VENTA])</f>
        <v>1436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F0"/>
  </sheetPr>
  <dimension ref="A1:I99"/>
  <sheetViews>
    <sheetView topLeftCell="A82" workbookViewId="0">
      <selection activeCell="A98" sqref="A98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5" max="5" width="17.28515625" bestFit="1" customWidth="1"/>
    <col min="9" max="9" width="11.42578125" style="2"/>
  </cols>
  <sheetData>
    <row r="1" spans="1:8" x14ac:dyDescent="0.25">
      <c r="A1" s="1" t="s">
        <v>70</v>
      </c>
      <c r="B1" t="s">
        <v>69</v>
      </c>
    </row>
    <row r="2" spans="1:8" x14ac:dyDescent="0.25">
      <c r="A2" s="1" t="s">
        <v>68</v>
      </c>
      <c r="B2" t="s">
        <v>67</v>
      </c>
      <c r="E2" s="1"/>
      <c r="F2" s="1"/>
      <c r="G2" s="1"/>
      <c r="H2" s="1"/>
    </row>
    <row r="3" spans="1:8" x14ac:dyDescent="0.25">
      <c r="A3" s="1" t="s">
        <v>66</v>
      </c>
      <c r="B3" t="s">
        <v>65</v>
      </c>
      <c r="E3" s="1"/>
      <c r="F3" s="1"/>
      <c r="G3" s="1"/>
      <c r="H3" s="1"/>
    </row>
    <row r="4" spans="1:8" x14ac:dyDescent="0.25">
      <c r="A4" s="1" t="s">
        <v>64</v>
      </c>
      <c r="B4" t="s">
        <v>63</v>
      </c>
      <c r="E4" s="1"/>
      <c r="F4" s="1"/>
      <c r="G4" s="1"/>
      <c r="H4" s="1"/>
    </row>
    <row r="5" spans="1:8" x14ac:dyDescent="0.25">
      <c r="A5" s="1" t="s">
        <v>62</v>
      </c>
      <c r="B5" t="s">
        <v>61</v>
      </c>
      <c r="E5" s="1"/>
      <c r="F5" s="1"/>
      <c r="G5" s="1"/>
      <c r="H5" s="1"/>
    </row>
    <row r="6" spans="1:8" x14ac:dyDescent="0.25">
      <c r="A6" s="1" t="s">
        <v>60</v>
      </c>
      <c r="B6" t="s">
        <v>59</v>
      </c>
      <c r="E6" s="1"/>
      <c r="F6" s="1"/>
      <c r="G6" s="1"/>
      <c r="H6" s="1"/>
    </row>
    <row r="7" spans="1:8" x14ac:dyDescent="0.25">
      <c r="A7" s="1" t="s">
        <v>58</v>
      </c>
      <c r="B7" t="s">
        <v>57</v>
      </c>
      <c r="E7" s="1"/>
      <c r="F7" s="1"/>
      <c r="G7" s="1"/>
      <c r="H7" s="1"/>
    </row>
    <row r="8" spans="1:8" x14ac:dyDescent="0.25">
      <c r="A8" s="1" t="s">
        <v>56</v>
      </c>
      <c r="B8" t="s">
        <v>55</v>
      </c>
      <c r="E8" s="1"/>
      <c r="F8" s="1"/>
      <c r="G8" s="1"/>
      <c r="H8" s="1"/>
    </row>
    <row r="9" spans="1:8" x14ac:dyDescent="0.25">
      <c r="A9" s="1" t="s">
        <v>54</v>
      </c>
      <c r="B9" t="s">
        <v>53</v>
      </c>
      <c r="E9" s="1"/>
      <c r="F9" s="1"/>
      <c r="G9" s="1"/>
      <c r="H9" s="1"/>
    </row>
    <row r="10" spans="1:8" x14ac:dyDescent="0.25">
      <c r="A10" s="1" t="s">
        <v>52</v>
      </c>
      <c r="B10" t="s">
        <v>51</v>
      </c>
      <c r="E10" s="1"/>
      <c r="F10" s="1"/>
      <c r="G10" s="1"/>
      <c r="H10" s="1"/>
    </row>
    <row r="11" spans="1:8" x14ac:dyDescent="0.25">
      <c r="A11" s="1" t="s">
        <v>50</v>
      </c>
      <c r="B11" t="s">
        <v>49</v>
      </c>
      <c r="E11" s="1"/>
      <c r="F11" s="1"/>
      <c r="G11" s="1"/>
      <c r="H11" s="1"/>
    </row>
    <row r="12" spans="1:8" x14ac:dyDescent="0.25">
      <c r="A12" s="1" t="s">
        <v>48</v>
      </c>
      <c r="B12" t="s">
        <v>47</v>
      </c>
      <c r="E12" s="1"/>
      <c r="F12" s="1"/>
      <c r="G12" s="1"/>
      <c r="H12" s="1"/>
    </row>
    <row r="13" spans="1:8" x14ac:dyDescent="0.25">
      <c r="A13" s="1" t="s">
        <v>46</v>
      </c>
      <c r="B13" t="s">
        <v>45</v>
      </c>
    </row>
    <row r="14" spans="1:8" x14ac:dyDescent="0.25">
      <c r="A14" s="1" t="s">
        <v>44</v>
      </c>
      <c r="B14" t="s">
        <v>43</v>
      </c>
    </row>
    <row r="15" spans="1:8" x14ac:dyDescent="0.25">
      <c r="A15" s="1" t="s">
        <v>42</v>
      </c>
      <c r="B15" t="s">
        <v>41</v>
      </c>
    </row>
    <row r="16" spans="1:8" x14ac:dyDescent="0.25">
      <c r="A16" s="1" t="s">
        <v>40</v>
      </c>
      <c r="B16" t="s">
        <v>39</v>
      </c>
    </row>
    <row r="17" spans="1:2" x14ac:dyDescent="0.25">
      <c r="A17" s="1" t="s">
        <v>38</v>
      </c>
      <c r="B17" t="s">
        <v>37</v>
      </c>
    </row>
    <row r="18" spans="1:2" x14ac:dyDescent="0.25">
      <c r="A18" s="1" t="s">
        <v>36</v>
      </c>
      <c r="B18" t="s">
        <v>35</v>
      </c>
    </row>
    <row r="19" spans="1:2" x14ac:dyDescent="0.25">
      <c r="A19" s="1" t="s">
        <v>34</v>
      </c>
      <c r="B19" t="s">
        <v>33</v>
      </c>
    </row>
    <row r="20" spans="1:2" x14ac:dyDescent="0.25">
      <c r="A20" s="1" t="s">
        <v>32</v>
      </c>
      <c r="B20" t="s">
        <v>31</v>
      </c>
    </row>
    <row r="21" spans="1:2" x14ac:dyDescent="0.25">
      <c r="A21" s="1" t="s">
        <v>95</v>
      </c>
      <c r="B21" t="s">
        <v>96</v>
      </c>
    </row>
    <row r="22" spans="1:2" x14ac:dyDescent="0.25">
      <c r="A22" s="1" t="s">
        <v>97</v>
      </c>
      <c r="B22" t="s">
        <v>98</v>
      </c>
    </row>
    <row r="23" spans="1:2" x14ac:dyDescent="0.25">
      <c r="A23" s="1" t="s">
        <v>99</v>
      </c>
      <c r="B23" t="s">
        <v>100</v>
      </c>
    </row>
    <row r="24" spans="1:2" x14ac:dyDescent="0.25">
      <c r="A24" s="1" t="s">
        <v>101</v>
      </c>
      <c r="B24" t="s">
        <v>102</v>
      </c>
    </row>
    <row r="25" spans="1:2" x14ac:dyDescent="0.25">
      <c r="A25" s="1" t="s">
        <v>103</v>
      </c>
      <c r="B25" t="s">
        <v>104</v>
      </c>
    </row>
    <row r="26" spans="1:2" x14ac:dyDescent="0.25">
      <c r="A26" s="1" t="s">
        <v>105</v>
      </c>
      <c r="B26" t="s">
        <v>106</v>
      </c>
    </row>
    <row r="27" spans="1:2" x14ac:dyDescent="0.25">
      <c r="A27" s="1" t="s">
        <v>107</v>
      </c>
      <c r="B27" t="s">
        <v>108</v>
      </c>
    </row>
    <row r="28" spans="1:2" x14ac:dyDescent="0.25">
      <c r="A28" s="1" t="s">
        <v>109</v>
      </c>
      <c r="B28" t="s">
        <v>110</v>
      </c>
    </row>
    <row r="29" spans="1:2" x14ac:dyDescent="0.25">
      <c r="A29" s="1" t="s">
        <v>111</v>
      </c>
      <c r="B29" t="s">
        <v>112</v>
      </c>
    </row>
    <row r="30" spans="1:2" x14ac:dyDescent="0.25">
      <c r="A30" s="1" t="s">
        <v>113</v>
      </c>
      <c r="B30" t="s">
        <v>114</v>
      </c>
    </row>
    <row r="31" spans="1:2" x14ac:dyDescent="0.25">
      <c r="A31" s="1" t="s">
        <v>115</v>
      </c>
      <c r="B31" t="s">
        <v>116</v>
      </c>
    </row>
    <row r="32" spans="1:2" x14ac:dyDescent="0.25">
      <c r="A32" s="1" t="s">
        <v>117</v>
      </c>
      <c r="B32" t="s">
        <v>118</v>
      </c>
    </row>
    <row r="33" spans="1:2" x14ac:dyDescent="0.25">
      <c r="A33" s="1" t="s">
        <v>119</v>
      </c>
      <c r="B33" t="s">
        <v>120</v>
      </c>
    </row>
    <row r="34" spans="1:2" x14ac:dyDescent="0.25">
      <c r="A34" s="1" t="s">
        <v>121</v>
      </c>
      <c r="B34" t="s">
        <v>122</v>
      </c>
    </row>
    <row r="35" spans="1:2" x14ac:dyDescent="0.25">
      <c r="A35" s="1" t="s">
        <v>123</v>
      </c>
      <c r="B35" t="s">
        <v>124</v>
      </c>
    </row>
    <row r="36" spans="1:2" x14ac:dyDescent="0.25">
      <c r="A36" s="1" t="s">
        <v>125</v>
      </c>
      <c r="B36" t="s">
        <v>126</v>
      </c>
    </row>
    <row r="37" spans="1:2" x14ac:dyDescent="0.25">
      <c r="A37" s="1" t="s">
        <v>127</v>
      </c>
      <c r="B37" t="s">
        <v>128</v>
      </c>
    </row>
    <row r="38" spans="1:2" x14ac:dyDescent="0.25">
      <c r="A38" s="1" t="s">
        <v>129</v>
      </c>
      <c r="B38" t="s">
        <v>130</v>
      </c>
    </row>
    <row r="39" spans="1:2" x14ac:dyDescent="0.25">
      <c r="A39" s="1" t="s">
        <v>131</v>
      </c>
      <c r="B39" t="s">
        <v>132</v>
      </c>
    </row>
    <row r="40" spans="1:2" x14ac:dyDescent="0.25">
      <c r="A40" s="1" t="s">
        <v>133</v>
      </c>
      <c r="B40" t="s">
        <v>134</v>
      </c>
    </row>
    <row r="41" spans="1:2" x14ac:dyDescent="0.25">
      <c r="A41" s="1" t="s">
        <v>135</v>
      </c>
      <c r="B41" t="s">
        <v>136</v>
      </c>
    </row>
    <row r="42" spans="1:2" x14ac:dyDescent="0.25">
      <c r="A42" s="1" t="s">
        <v>137</v>
      </c>
      <c r="B42" t="s">
        <v>138</v>
      </c>
    </row>
    <row r="43" spans="1:2" x14ac:dyDescent="0.25">
      <c r="A43" s="1" t="s">
        <v>139</v>
      </c>
      <c r="B43" t="s">
        <v>140</v>
      </c>
    </row>
    <row r="44" spans="1:2" x14ac:dyDescent="0.25">
      <c r="A44" s="1" t="s">
        <v>141</v>
      </c>
      <c r="B44" t="s">
        <v>142</v>
      </c>
    </row>
    <row r="45" spans="1:2" x14ac:dyDescent="0.25">
      <c r="A45" s="1" t="s">
        <v>143</v>
      </c>
      <c r="B45" t="s">
        <v>144</v>
      </c>
    </row>
    <row r="46" spans="1:2" x14ac:dyDescent="0.25">
      <c r="A46" s="1" t="s">
        <v>145</v>
      </c>
      <c r="B46" t="s">
        <v>146</v>
      </c>
    </row>
    <row r="47" spans="1:2" x14ac:dyDescent="0.25">
      <c r="A47" s="1" t="s">
        <v>147</v>
      </c>
      <c r="B47" t="s">
        <v>148</v>
      </c>
    </row>
    <row r="48" spans="1:2" x14ac:dyDescent="0.25">
      <c r="A48" s="1" t="s">
        <v>149</v>
      </c>
      <c r="B48" s="1" t="s">
        <v>30</v>
      </c>
    </row>
    <row r="49" spans="1:2" x14ac:dyDescent="0.25">
      <c r="A49" s="1" t="s">
        <v>150</v>
      </c>
      <c r="B49" t="s">
        <v>151</v>
      </c>
    </row>
    <row r="50" spans="1:2" x14ac:dyDescent="0.25">
      <c r="A50" s="1" t="s">
        <v>152</v>
      </c>
      <c r="B50" t="s">
        <v>153</v>
      </c>
    </row>
    <row r="51" spans="1:2" x14ac:dyDescent="0.25">
      <c r="A51" s="1" t="s">
        <v>154</v>
      </c>
      <c r="B51" t="s">
        <v>155</v>
      </c>
    </row>
    <row r="52" spans="1:2" x14ac:dyDescent="0.25">
      <c r="A52" s="1" t="s">
        <v>156</v>
      </c>
      <c r="B52" t="s">
        <v>157</v>
      </c>
    </row>
    <row r="53" spans="1:2" x14ac:dyDescent="0.25">
      <c r="A53" s="1" t="s">
        <v>158</v>
      </c>
      <c r="B53" t="s">
        <v>159</v>
      </c>
    </row>
    <row r="54" spans="1:2" x14ac:dyDescent="0.25">
      <c r="A54" s="1" t="s">
        <v>160</v>
      </c>
      <c r="B54" t="s">
        <v>161</v>
      </c>
    </row>
    <row r="55" spans="1:2" x14ac:dyDescent="0.25">
      <c r="A55" s="1" t="s">
        <v>162</v>
      </c>
      <c r="B55" t="s">
        <v>163</v>
      </c>
    </row>
    <row r="56" spans="1:2" x14ac:dyDescent="0.25">
      <c r="A56" s="1" t="s">
        <v>29</v>
      </c>
      <c r="B56" t="s">
        <v>164</v>
      </c>
    </row>
    <row r="57" spans="1:2" x14ac:dyDescent="0.25">
      <c r="A57" s="1" t="s">
        <v>165</v>
      </c>
      <c r="B57" t="s">
        <v>166</v>
      </c>
    </row>
    <row r="58" spans="1:2" x14ac:dyDescent="0.25">
      <c r="A58" s="1" t="s">
        <v>167</v>
      </c>
      <c r="B58" t="s">
        <v>168</v>
      </c>
    </row>
    <row r="59" spans="1:2" x14ac:dyDescent="0.25">
      <c r="A59" s="1" t="s">
        <v>169</v>
      </c>
      <c r="B59" t="s">
        <v>170</v>
      </c>
    </row>
    <row r="60" spans="1:2" x14ac:dyDescent="0.25">
      <c r="A60" s="1" t="s">
        <v>171</v>
      </c>
      <c r="B60" t="s">
        <v>172</v>
      </c>
    </row>
    <row r="61" spans="1:2" x14ac:dyDescent="0.25">
      <c r="A61" s="1" t="s">
        <v>173</v>
      </c>
      <c r="B61" t="s">
        <v>174</v>
      </c>
    </row>
    <row r="62" spans="1:2" x14ac:dyDescent="0.25">
      <c r="A62" s="1" t="s">
        <v>175</v>
      </c>
      <c r="B62" t="s">
        <v>176</v>
      </c>
    </row>
    <row r="63" spans="1:2" x14ac:dyDescent="0.25">
      <c r="A63" s="1" t="s">
        <v>177</v>
      </c>
      <c r="B63" t="s">
        <v>178</v>
      </c>
    </row>
    <row r="64" spans="1:2" x14ac:dyDescent="0.25">
      <c r="A64" s="1" t="s">
        <v>179</v>
      </c>
      <c r="B64" t="s">
        <v>180</v>
      </c>
    </row>
    <row r="65" spans="1:2" x14ac:dyDescent="0.25">
      <c r="A65" s="1" t="s">
        <v>181</v>
      </c>
      <c r="B65" t="s">
        <v>182</v>
      </c>
    </row>
    <row r="66" spans="1:2" x14ac:dyDescent="0.25">
      <c r="A66" s="1" t="s">
        <v>183</v>
      </c>
      <c r="B66" t="s">
        <v>184</v>
      </c>
    </row>
    <row r="67" spans="1:2" x14ac:dyDescent="0.25">
      <c r="A67" s="1" t="s">
        <v>185</v>
      </c>
      <c r="B67" t="s">
        <v>186</v>
      </c>
    </row>
    <row r="68" spans="1:2" x14ac:dyDescent="0.25">
      <c r="A68" s="1" t="s">
        <v>187</v>
      </c>
      <c r="B68" t="s">
        <v>188</v>
      </c>
    </row>
    <row r="69" spans="1:2" x14ac:dyDescent="0.25">
      <c r="A69" s="1" t="s">
        <v>189</v>
      </c>
      <c r="B69" t="s">
        <v>190</v>
      </c>
    </row>
    <row r="70" spans="1:2" x14ac:dyDescent="0.25">
      <c r="A70" s="1" t="s">
        <v>191</v>
      </c>
      <c r="B70" t="s">
        <v>192</v>
      </c>
    </row>
    <row r="71" spans="1:2" x14ac:dyDescent="0.25">
      <c r="A71" s="1" t="s">
        <v>193</v>
      </c>
      <c r="B71" t="s">
        <v>194</v>
      </c>
    </row>
    <row r="72" spans="1:2" x14ac:dyDescent="0.25">
      <c r="A72" s="1" t="s">
        <v>195</v>
      </c>
      <c r="B72" t="s">
        <v>196</v>
      </c>
    </row>
    <row r="73" spans="1:2" x14ac:dyDescent="0.25">
      <c r="A73" s="1" t="s">
        <v>197</v>
      </c>
      <c r="B73" t="s">
        <v>198</v>
      </c>
    </row>
    <row r="74" spans="1:2" x14ac:dyDescent="0.25">
      <c r="A74" s="1" t="s">
        <v>199</v>
      </c>
      <c r="B74" t="s">
        <v>200</v>
      </c>
    </row>
    <row r="75" spans="1:2" x14ac:dyDescent="0.25">
      <c r="A75" s="1" t="s">
        <v>201</v>
      </c>
      <c r="B75" t="s">
        <v>202</v>
      </c>
    </row>
    <row r="76" spans="1:2" x14ac:dyDescent="0.25">
      <c r="A76" s="1" t="s">
        <v>203</v>
      </c>
      <c r="B76" t="s">
        <v>204</v>
      </c>
    </row>
    <row r="77" spans="1:2" x14ac:dyDescent="0.25">
      <c r="A77" s="1" t="s">
        <v>205</v>
      </c>
      <c r="B77" t="s">
        <v>206</v>
      </c>
    </row>
    <row r="78" spans="1:2" x14ac:dyDescent="0.25">
      <c r="A78" s="1" t="s">
        <v>207</v>
      </c>
      <c r="B78" s="30" t="s">
        <v>208</v>
      </c>
    </row>
    <row r="79" spans="1:2" x14ac:dyDescent="0.25">
      <c r="A79" s="1" t="s">
        <v>209</v>
      </c>
      <c r="B79" t="s">
        <v>210</v>
      </c>
    </row>
    <row r="80" spans="1:2" x14ac:dyDescent="0.25">
      <c r="A80" s="1" t="s">
        <v>211</v>
      </c>
      <c r="B80" t="s">
        <v>212</v>
      </c>
    </row>
    <row r="81" spans="1:2" x14ac:dyDescent="0.25">
      <c r="A81" s="1" t="s">
        <v>213</v>
      </c>
      <c r="B81" t="s">
        <v>214</v>
      </c>
    </row>
    <row r="82" spans="1:2" x14ac:dyDescent="0.25">
      <c r="A82" s="1" t="s">
        <v>215</v>
      </c>
      <c r="B82" t="s">
        <v>216</v>
      </c>
    </row>
    <row r="83" spans="1:2" x14ac:dyDescent="0.25">
      <c r="A83" s="1" t="s">
        <v>217</v>
      </c>
      <c r="B83" t="s">
        <v>218</v>
      </c>
    </row>
    <row r="84" spans="1:2" x14ac:dyDescent="0.25">
      <c r="A84" s="1" t="s">
        <v>219</v>
      </c>
      <c r="B84" t="s">
        <v>220</v>
      </c>
    </row>
    <row r="85" spans="1:2" x14ac:dyDescent="0.25">
      <c r="A85" s="1" t="s">
        <v>221</v>
      </c>
      <c r="B85" t="s">
        <v>222</v>
      </c>
    </row>
    <row r="86" spans="1:2" x14ac:dyDescent="0.25">
      <c r="A86" s="1" t="s">
        <v>223</v>
      </c>
      <c r="B86" t="s">
        <v>224</v>
      </c>
    </row>
    <row r="87" spans="1:2" x14ac:dyDescent="0.25">
      <c r="A87" s="1" t="s">
        <v>225</v>
      </c>
      <c r="B87" t="s">
        <v>226</v>
      </c>
    </row>
    <row r="88" spans="1:2" x14ac:dyDescent="0.25">
      <c r="A88" s="1" t="s">
        <v>227</v>
      </c>
      <c r="B88" t="s">
        <v>228</v>
      </c>
    </row>
    <row r="89" spans="1:2" x14ac:dyDescent="0.25">
      <c r="A89" s="1" t="s">
        <v>229</v>
      </c>
      <c r="B89" t="s">
        <v>230</v>
      </c>
    </row>
    <row r="90" spans="1:2" x14ac:dyDescent="0.25">
      <c r="A90" s="1" t="s">
        <v>231</v>
      </c>
      <c r="B90" t="s">
        <v>232</v>
      </c>
    </row>
    <row r="91" spans="1:2" x14ac:dyDescent="0.25">
      <c r="A91" s="1" t="s">
        <v>233</v>
      </c>
      <c r="B91" t="s">
        <v>234</v>
      </c>
    </row>
    <row r="92" spans="1:2" x14ac:dyDescent="0.25">
      <c r="A92" s="1" t="s">
        <v>235</v>
      </c>
      <c r="B92" s="31" t="s">
        <v>236</v>
      </c>
    </row>
    <row r="93" spans="1:2" x14ac:dyDescent="0.25">
      <c r="A93" s="1" t="s">
        <v>237</v>
      </c>
      <c r="B93" t="s">
        <v>238</v>
      </c>
    </row>
    <row r="94" spans="1:2" x14ac:dyDescent="0.25">
      <c r="A94" s="1" t="s">
        <v>239</v>
      </c>
      <c r="B94" t="s">
        <v>240</v>
      </c>
    </row>
    <row r="95" spans="1:2" x14ac:dyDescent="0.25">
      <c r="A95" s="1" t="s">
        <v>241</v>
      </c>
      <c r="B95" t="s">
        <v>242</v>
      </c>
    </row>
    <row r="96" spans="1:2" x14ac:dyDescent="0.25">
      <c r="A96" s="1" t="s">
        <v>243</v>
      </c>
      <c r="B96" t="s">
        <v>244</v>
      </c>
    </row>
    <row r="97" spans="1:2" x14ac:dyDescent="0.25">
      <c r="A97" s="1" t="s">
        <v>245</v>
      </c>
      <c r="B97" t="s">
        <v>246</v>
      </c>
    </row>
    <row r="98" spans="1:2" x14ac:dyDescent="0.25">
      <c r="A98" s="1" t="s">
        <v>247</v>
      </c>
      <c r="B98" t="s">
        <v>248</v>
      </c>
    </row>
    <row r="99" spans="1:2" x14ac:dyDescent="0.25">
      <c r="A99" s="1" t="s">
        <v>249</v>
      </c>
      <c r="B99" t="s">
        <v>250</v>
      </c>
    </row>
  </sheetData>
  <conditionalFormatting sqref="A1:A1048576">
    <cfRule type="duplicateValues" dxfId="0" priority="1"/>
  </conditionalFormatting>
  <dataValidations count="1">
    <dataValidation allowBlank="1" showInputMessage="1" showErrorMessage="1" errorTitle="Error" error="debe ingresar un nombre que tenga entre 3 y 40 carácteres " promptTitle=" " sqref="B78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18"/>
  <sheetViews>
    <sheetView workbookViewId="0">
      <selection activeCell="B1" sqref="B1:B18"/>
    </sheetView>
  </sheetViews>
  <sheetFormatPr baseColWidth="10" defaultRowHeight="15" x14ac:dyDescent="0.25"/>
  <sheetData>
    <row r="1" spans="1:2" x14ac:dyDescent="0.25">
      <c r="A1">
        <v>97</v>
      </c>
      <c r="B1">
        <v>108</v>
      </c>
    </row>
    <row r="2" spans="1:2" x14ac:dyDescent="0.25">
      <c r="A2">
        <v>96</v>
      </c>
      <c r="B2">
        <v>221</v>
      </c>
    </row>
    <row r="3" spans="1:2" x14ac:dyDescent="0.25">
      <c r="A3">
        <v>95</v>
      </c>
      <c r="B3">
        <v>63</v>
      </c>
    </row>
    <row r="4" spans="1:2" x14ac:dyDescent="0.25">
      <c r="A4">
        <v>94</v>
      </c>
      <c r="B4">
        <v>32</v>
      </c>
    </row>
    <row r="5" spans="1:2" x14ac:dyDescent="0.25">
      <c r="A5">
        <v>93</v>
      </c>
      <c r="B5">
        <v>25</v>
      </c>
    </row>
    <row r="6" spans="1:2" x14ac:dyDescent="0.25">
      <c r="A6">
        <v>92</v>
      </c>
      <c r="B6">
        <v>15</v>
      </c>
    </row>
    <row r="7" spans="1:2" x14ac:dyDescent="0.25">
      <c r="A7">
        <v>91</v>
      </c>
      <c r="B7">
        <v>88</v>
      </c>
    </row>
    <row r="8" spans="1:2" x14ac:dyDescent="0.25">
      <c r="A8">
        <v>90</v>
      </c>
      <c r="B8">
        <v>25</v>
      </c>
    </row>
    <row r="9" spans="1:2" x14ac:dyDescent="0.25">
      <c r="A9">
        <v>89</v>
      </c>
      <c r="B9">
        <v>34</v>
      </c>
    </row>
    <row r="10" spans="1:2" x14ac:dyDescent="0.25">
      <c r="A10">
        <v>88</v>
      </c>
      <c r="B10">
        <v>131</v>
      </c>
    </row>
    <row r="11" spans="1:2" x14ac:dyDescent="0.25">
      <c r="A11">
        <v>87</v>
      </c>
      <c r="B11">
        <v>10</v>
      </c>
    </row>
    <row r="12" spans="1:2" x14ac:dyDescent="0.25">
      <c r="A12">
        <v>86</v>
      </c>
      <c r="B12">
        <v>49</v>
      </c>
    </row>
    <row r="13" spans="1:2" x14ac:dyDescent="0.25">
      <c r="A13">
        <v>85</v>
      </c>
      <c r="B13">
        <v>47</v>
      </c>
    </row>
    <row r="14" spans="1:2" x14ac:dyDescent="0.25">
      <c r="A14">
        <v>84</v>
      </c>
      <c r="B14">
        <v>211</v>
      </c>
    </row>
    <row r="15" spans="1:2" x14ac:dyDescent="0.25">
      <c r="A15">
        <v>83</v>
      </c>
      <c r="B15">
        <v>117</v>
      </c>
    </row>
    <row r="16" spans="1:2" x14ac:dyDescent="0.25">
      <c r="A16">
        <v>82</v>
      </c>
      <c r="B16">
        <v>152</v>
      </c>
    </row>
    <row r="17" spans="1:2" x14ac:dyDescent="0.25">
      <c r="A17">
        <v>81</v>
      </c>
      <c r="B17">
        <v>26</v>
      </c>
    </row>
    <row r="18" spans="1:2" x14ac:dyDescent="0.25">
      <c r="A18">
        <v>80</v>
      </c>
      <c r="B18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Compras</vt:lpstr>
      <vt:lpstr>Libro de Compras</vt:lpstr>
      <vt:lpstr>Contribuyente</vt:lpstr>
      <vt:lpstr>Libro de Contribuyente</vt:lpstr>
      <vt:lpstr>Consumidor</vt:lpstr>
      <vt:lpstr>Libro de Consumidor</vt:lpstr>
      <vt:lpstr>base de clientes</vt:lpstr>
      <vt:lpstr>Hoja1</vt:lpstr>
      <vt:lpstr>Contribuyente!Área_de_impresión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Lenovo</cp:lastModifiedBy>
  <dcterms:created xsi:type="dcterms:W3CDTF">2021-04-05T22:54:25Z</dcterms:created>
  <dcterms:modified xsi:type="dcterms:W3CDTF">2022-02-15T02:02:02Z</dcterms:modified>
</cp:coreProperties>
</file>