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20" yWindow="-120" windowWidth="20640" windowHeight="11160" tabRatio="696" activeTab="9"/>
  </bookViews>
  <sheets>
    <sheet name="Compras" sheetId="6" r:id="rId1"/>
    <sheet name="Libro de Compras" sheetId="12" r:id="rId2"/>
    <sheet name="Contribuyente" sheetId="5" r:id="rId3"/>
    <sheet name="Libro de Contribuyente" sheetId="8" r:id="rId4"/>
    <sheet name="base de clientes" sheetId="3" r:id="rId5"/>
    <sheet name="Consumidor" sheetId="9" r:id="rId6"/>
    <sheet name="Libro de Consumidor" sheetId="10" r:id="rId7"/>
    <sheet name="Hoja1" sheetId="11" r:id="rId8"/>
    <sheet name="RET 1%" sheetId="14" r:id="rId9"/>
    <sheet name="DECLARACION" sheetId="13" r:id="rId10"/>
  </sheets>
  <externalReferences>
    <externalReference r:id="rId11"/>
    <externalReference r:id="rId12"/>
    <externalReference r:id="rId13"/>
  </externalReferences>
  <definedNames>
    <definedName name="_xlnm._FilterDatabase" localSheetId="7" hidden="1">Hoja1!$A$1:$G$1</definedName>
    <definedName name="_xlnm._FilterDatabase" localSheetId="6" hidden="1">'Libro de Consumidor'!$O$5</definedName>
    <definedName name="_xlnm._FilterDatabase" localSheetId="8" hidden="1">'RET 1%'!$A$1:$I$2</definedName>
    <definedName name="_xlnm.Print_Area" localSheetId="2">Contribuyente!$A$1:$E$24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04" i="10" l="1"/>
  <c r="U203" i="10"/>
  <c r="U202" i="10"/>
  <c r="U201" i="10"/>
  <c r="U200" i="10"/>
  <c r="U199" i="10"/>
  <c r="U198" i="10"/>
  <c r="U197" i="10"/>
  <c r="U196" i="10"/>
  <c r="U195" i="10"/>
  <c r="U194" i="10"/>
  <c r="U193" i="10"/>
  <c r="U192" i="10"/>
  <c r="U191" i="10"/>
  <c r="U190" i="10"/>
  <c r="U189" i="10"/>
  <c r="U188" i="10"/>
  <c r="U187" i="10"/>
  <c r="U186" i="10"/>
  <c r="U185" i="10"/>
  <c r="U184" i="10"/>
  <c r="U183" i="10"/>
  <c r="U182" i="10"/>
  <c r="U181" i="10"/>
  <c r="G25" i="11"/>
  <c r="G24" i="11"/>
  <c r="G23" i="11"/>
  <c r="G22" i="11"/>
  <c r="G21" i="11"/>
  <c r="G20" i="11"/>
  <c r="G19" i="11"/>
  <c r="G18" i="11"/>
  <c r="G17" i="11"/>
  <c r="D9" i="6" l="1"/>
  <c r="U180" i="10" l="1"/>
  <c r="U179" i="10"/>
  <c r="U178" i="10"/>
  <c r="U177" i="10"/>
  <c r="U176" i="10"/>
  <c r="U175" i="10"/>
  <c r="U174" i="10"/>
  <c r="U173" i="10"/>
  <c r="U172" i="10"/>
  <c r="U171" i="10"/>
  <c r="U170" i="10"/>
  <c r="U169" i="10"/>
  <c r="U168" i="10"/>
  <c r="U167" i="10"/>
  <c r="U166" i="10"/>
  <c r="U147" i="10" l="1"/>
  <c r="U148" i="10"/>
  <c r="U149" i="10"/>
  <c r="U150" i="10"/>
  <c r="U151" i="10"/>
  <c r="U152" i="10"/>
  <c r="U153" i="10"/>
  <c r="U154" i="10"/>
  <c r="U155" i="10"/>
  <c r="U156" i="10"/>
  <c r="U157" i="10"/>
  <c r="U158" i="10"/>
  <c r="U159" i="10"/>
  <c r="U160" i="10"/>
  <c r="U161" i="10"/>
  <c r="U162" i="10"/>
  <c r="U163" i="10"/>
  <c r="U164" i="10"/>
  <c r="U165" i="10"/>
  <c r="U146" i="10"/>
  <c r="G16" i="11"/>
  <c r="G15" i="11"/>
  <c r="G14" i="11"/>
  <c r="G13" i="11"/>
  <c r="U136" i="10" l="1"/>
  <c r="U137" i="10"/>
  <c r="U138" i="10"/>
  <c r="U139" i="10"/>
  <c r="U140" i="10"/>
  <c r="U141" i="10"/>
  <c r="U142" i="10"/>
  <c r="U143" i="10"/>
  <c r="U144" i="10"/>
  <c r="U145" i="10"/>
  <c r="U135" i="10"/>
  <c r="U126" i="10" l="1"/>
  <c r="U127" i="10"/>
  <c r="U128" i="10"/>
  <c r="U129" i="10"/>
  <c r="U130" i="10"/>
  <c r="U131" i="10"/>
  <c r="U132" i="10"/>
  <c r="U133" i="10"/>
  <c r="U134" i="10"/>
  <c r="U122" i="10"/>
  <c r="U123" i="10"/>
  <c r="U124" i="10"/>
  <c r="U125" i="10"/>
  <c r="U104" i="10" l="1"/>
  <c r="U105" i="10"/>
  <c r="U106" i="10"/>
  <c r="U107" i="10"/>
  <c r="U108" i="10"/>
  <c r="U109" i="10"/>
  <c r="U110" i="10"/>
  <c r="U111" i="10"/>
  <c r="U112" i="10"/>
  <c r="U113" i="10"/>
  <c r="U114" i="10"/>
  <c r="U115" i="10"/>
  <c r="U116" i="10"/>
  <c r="U117" i="10"/>
  <c r="U118" i="10"/>
  <c r="U119" i="10"/>
  <c r="U120" i="10"/>
  <c r="U121" i="10"/>
  <c r="U103" i="10"/>
  <c r="U102" i="10" l="1"/>
  <c r="U101" i="10"/>
  <c r="U100" i="10"/>
  <c r="U99" i="10"/>
  <c r="U98" i="10"/>
  <c r="U97" i="10"/>
  <c r="U96" i="10"/>
  <c r="U95" i="10"/>
  <c r="U94" i="10"/>
  <c r="U93" i="10"/>
  <c r="U92" i="10"/>
  <c r="U91" i="10"/>
  <c r="U90" i="10"/>
  <c r="U89" i="10"/>
  <c r="U88" i="10"/>
  <c r="U73" i="10" l="1"/>
  <c r="U74" i="10"/>
  <c r="U75" i="10"/>
  <c r="U76" i="10"/>
  <c r="U77" i="10"/>
  <c r="U78" i="10"/>
  <c r="U79" i="10"/>
  <c r="U80" i="10"/>
  <c r="U81" i="10"/>
  <c r="U82" i="10"/>
  <c r="U83" i="10"/>
  <c r="U84" i="10"/>
  <c r="U85" i="10"/>
  <c r="U86" i="10"/>
  <c r="U87" i="10"/>
  <c r="U72" i="10"/>
  <c r="U71" i="10" l="1"/>
  <c r="U70" i="10"/>
  <c r="U69" i="10"/>
  <c r="U68" i="10"/>
  <c r="U67" i="10"/>
  <c r="U66" i="10"/>
  <c r="U65" i="10"/>
  <c r="U64" i="10"/>
  <c r="U63" i="10"/>
  <c r="U62" i="10"/>
  <c r="U61" i="10"/>
  <c r="U60" i="10"/>
  <c r="U59" i="10"/>
  <c r="U58" i="10"/>
  <c r="U57" i="10"/>
  <c r="O205" i="10" l="1"/>
  <c r="U43" i="10"/>
  <c r="U42" i="10"/>
  <c r="U41" i="10"/>
  <c r="U40" i="10"/>
  <c r="U39" i="10"/>
  <c r="U38" i="10"/>
  <c r="U37" i="10"/>
  <c r="U36" i="10"/>
  <c r="U35" i="10"/>
  <c r="U34" i="10"/>
  <c r="U33" i="10"/>
  <c r="U32" i="10"/>
  <c r="U31" i="10"/>
  <c r="U30" i="10"/>
  <c r="U29" i="10"/>
  <c r="U28" i="10"/>
  <c r="U27" i="10"/>
  <c r="U26" i="10"/>
  <c r="U25" i="10"/>
  <c r="U24" i="10"/>
  <c r="U23" i="10"/>
  <c r="U22" i="10"/>
  <c r="U21" i="10"/>
  <c r="U20" i="10"/>
  <c r="U19" i="10"/>
  <c r="U18" i="10"/>
  <c r="U17" i="10"/>
  <c r="U16" i="10"/>
  <c r="U15" i="10"/>
  <c r="G2" i="11"/>
  <c r="G3" i="11"/>
  <c r="G4" i="11"/>
  <c r="G5" i="11"/>
  <c r="G6" i="11"/>
  <c r="G7" i="11"/>
  <c r="G8" i="11"/>
  <c r="G9" i="11"/>
  <c r="G10" i="11"/>
  <c r="G11" i="11"/>
  <c r="G12" i="11"/>
  <c r="U3" i="10" l="1"/>
  <c r="U4" i="10"/>
  <c r="U5" i="10"/>
  <c r="U6" i="10"/>
  <c r="U7" i="10"/>
  <c r="U8" i="10"/>
  <c r="U9" i="10"/>
  <c r="U10" i="10"/>
  <c r="U11" i="10"/>
  <c r="U12" i="10"/>
  <c r="U13" i="10"/>
  <c r="U14" i="10"/>
  <c r="H3" i="14" l="1"/>
  <c r="I18" i="13" s="1"/>
  <c r="G3" i="14"/>
  <c r="G4" i="13"/>
  <c r="G9" i="13" s="1"/>
  <c r="I8" i="13"/>
  <c r="R95" i="12"/>
  <c r="P95" i="12"/>
  <c r="O95" i="12"/>
  <c r="K95" i="12"/>
  <c r="F14" i="13" s="1"/>
  <c r="F15" i="13" s="1"/>
  <c r="F18" i="13" s="1"/>
  <c r="H95" i="12"/>
  <c r="G14" i="13" s="1"/>
  <c r="D19" i="6" l="1"/>
  <c r="D19" i="5"/>
  <c r="R205" i="10" l="1"/>
  <c r="J4" i="13" s="1"/>
  <c r="J9" i="13" s="1"/>
  <c r="U205" i="10" l="1"/>
  <c r="I4" i="13"/>
  <c r="I5" i="13" s="1"/>
  <c r="I9" i="13" s="1"/>
  <c r="V205" i="10"/>
  <c r="U4" i="8"/>
  <c r="R4" i="8"/>
  <c r="Q4" i="8"/>
  <c r="H4" i="13" s="1"/>
  <c r="H9" i="13" s="1"/>
  <c r="W4" i="8"/>
  <c r="G4" i="6"/>
  <c r="F4" i="6"/>
  <c r="J4" i="6" l="1"/>
  <c r="D4" i="6" s="1"/>
  <c r="K9" i="13"/>
  <c r="I14" i="13"/>
  <c r="I15" i="13" s="1"/>
  <c r="D11" i="5"/>
  <c r="D9" i="5"/>
  <c r="K13" i="13" l="1"/>
  <c r="K14" i="13" s="1"/>
  <c r="L14" i="13" s="1"/>
  <c r="G18" i="13" s="1"/>
  <c r="G19" i="13" s="1"/>
  <c r="H18" i="13" s="1"/>
  <c r="J18" i="13" s="1"/>
  <c r="L9" i="13"/>
  <c r="L16" i="13" l="1"/>
  <c r="M10" i="13"/>
  <c r="D9" i="9"/>
  <c r="D10" i="9" s="1"/>
  <c r="D11" i="9" s="1"/>
  <c r="D22" i="9" l="1"/>
  <c r="D15" i="5" l="1"/>
  <c r="D18" i="5" s="1"/>
  <c r="D17" i="6" l="1"/>
  <c r="D18" i="6" s="1"/>
</calcChain>
</file>

<file path=xl/comments1.xml><?xml version="1.0" encoding="utf-8"?>
<comments xmlns="http://schemas.openxmlformats.org/spreadsheetml/2006/main">
  <authors>
    <author>despacho rivas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2.xml><?xml version="1.0" encoding="utf-8"?>
<comments xmlns="http://schemas.openxmlformats.org/spreadsheetml/2006/main">
  <authors>
    <author>despacho rivas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5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3.xml><?xml version="1.0" encoding="utf-8"?>
<comments xmlns="http://schemas.openxmlformats.org/spreadsheetml/2006/main">
  <authors>
    <author>despacho rivas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01 FACTURA
02 FACTURA SIMPLIFICADA
10 TIQUETE
11 FAC EXPORTACION</t>
        </r>
      </text>
    </comment>
  </commentList>
</comments>
</file>

<file path=xl/sharedStrings.xml><?xml version="1.0" encoding="utf-8"?>
<sst xmlns="http://schemas.openxmlformats.org/spreadsheetml/2006/main" count="2498" uniqueCount="686">
  <si>
    <t>03</t>
  </si>
  <si>
    <t>1</t>
  </si>
  <si>
    <t>FECHA</t>
  </si>
  <si>
    <t>CLASE DE DOC</t>
  </si>
  <si>
    <t>TIPO DE DOC</t>
  </si>
  <si>
    <t>CORRELATIVO</t>
  </si>
  <si>
    <t>NIT PROV</t>
  </si>
  <si>
    <t>C. EXENTAS</t>
  </si>
  <si>
    <t>I. EXENTAS</t>
  </si>
  <si>
    <t>IMPOR EX</t>
  </si>
  <si>
    <t>C. GRAVADA</t>
  </si>
  <si>
    <t>INTER GRAVA</t>
  </si>
  <si>
    <t>IMPOR SERV</t>
  </si>
  <si>
    <t>IMPOR BIENES</t>
  </si>
  <si>
    <t>IVA</t>
  </si>
  <si>
    <t>TOTAL C.</t>
  </si>
  <si>
    <t>ANEXO 3</t>
  </si>
  <si>
    <t>MES</t>
  </si>
  <si>
    <t>ANEXO</t>
  </si>
  <si>
    <t>TOTAL VENTA</t>
  </si>
  <si>
    <t>D. FISCAL A 3</t>
  </si>
  <si>
    <t>V CTA DE 3</t>
  </si>
  <si>
    <t>D.FISCAL</t>
  </si>
  <si>
    <t>V. GRAVADA</t>
  </si>
  <si>
    <t>NIT DE CLIENTE</t>
  </si>
  <si>
    <t>CONTROL</t>
  </si>
  <si>
    <t>N° DOC</t>
  </si>
  <si>
    <t xml:space="preserve">SERIE </t>
  </si>
  <si>
    <t>N° DE RESOLUCION</t>
  </si>
  <si>
    <t>ANULADO</t>
  </si>
  <si>
    <t>MARIA ELENA ZUNIGA VDA DE ALVARENGA</t>
  </si>
  <si>
    <t>01081704541019</t>
  </si>
  <si>
    <t>BUFISA S.A DE C.V.</t>
  </si>
  <si>
    <t>06141905780037</t>
  </si>
  <si>
    <t>DAVID ANTONIO MOLINA SILVA</t>
  </si>
  <si>
    <t>06140807711154</t>
  </si>
  <si>
    <t>GRUPO VOLCANO, S.A DE C.V.</t>
  </si>
  <si>
    <t>06141202151072</t>
  </si>
  <si>
    <t>JUAN ANTONIO MONTERROSA HERNANDEZ</t>
  </si>
  <si>
    <t>03150707841020</t>
  </si>
  <si>
    <t>BLANCA LUZ BELLOSO DE GARCIA</t>
  </si>
  <si>
    <t>03062709630017</t>
  </si>
  <si>
    <t>DINORA MAGAÑA</t>
  </si>
  <si>
    <t>02020807510018</t>
  </si>
  <si>
    <t>UDP POLICLINICA</t>
  </si>
  <si>
    <t>02101901101017</t>
  </si>
  <si>
    <t>AVELARDO ESPINOZA RIVAS</t>
  </si>
  <si>
    <t>03150502711027</t>
  </si>
  <si>
    <t>CASAS AMERICANAS S.A DE C.V.</t>
  </si>
  <si>
    <t>06142702021058</t>
  </si>
  <si>
    <t>LOTICOMER S.A DE C.V.</t>
  </si>
  <si>
    <t>06143006101060</t>
  </si>
  <si>
    <t>ANA PATRICIA SALAVERRIA DE ESCOBAR</t>
  </si>
  <si>
    <t>96000310480018</t>
  </si>
  <si>
    <t>JOSE MARIA GUTIERREZ FLORES</t>
  </si>
  <si>
    <t>14012611611014</t>
  </si>
  <si>
    <t>RIGOBERTO SERRANO QUINTANILLA</t>
  </si>
  <si>
    <t>03152006881020</t>
  </si>
  <si>
    <t>CELESTINO PEREZ JACOBO</t>
  </si>
  <si>
    <t>01100608711013</t>
  </si>
  <si>
    <t>MARIA DEL SOCORRO ANCHETA</t>
  </si>
  <si>
    <t>02032202631017</t>
  </si>
  <si>
    <t>FRANCISCO JESUS MELARA SORIANO</t>
  </si>
  <si>
    <t>01081604851010</t>
  </si>
  <si>
    <t>MIGUEL HENRIQUEZ CHAVEZ</t>
  </si>
  <si>
    <t>03152810640022</t>
  </si>
  <si>
    <t>FRANCISCO ALEXANDER TOBAR CASTILLO</t>
  </si>
  <si>
    <t>03152212861010</t>
  </si>
  <si>
    <t>PROVEEDOR</t>
  </si>
  <si>
    <t>NIT</t>
  </si>
  <si>
    <t>2</t>
  </si>
  <si>
    <t>V CTA A 3ERO</t>
  </si>
  <si>
    <t>V ZONA FRAN</t>
  </si>
  <si>
    <t>EX SERVICE</t>
  </si>
  <si>
    <t>EX OUT CA</t>
  </si>
  <si>
    <t>EX IN CA</t>
  </si>
  <si>
    <t>V GRAVADAS</t>
  </si>
  <si>
    <t>V NO SUJETAS</t>
  </si>
  <si>
    <t>VENTAS NO</t>
  </si>
  <si>
    <t>V EXENTA</t>
  </si>
  <si>
    <t>VACIO</t>
  </si>
  <si>
    <t>FINAL</t>
  </si>
  <si>
    <t>CORRELTIVO</t>
  </si>
  <si>
    <t>SERIE</t>
  </si>
  <si>
    <t>RESOLUCION</t>
  </si>
  <si>
    <t>N PROVEEDOR</t>
  </si>
  <si>
    <t>NOMBRE DE CLIENTE</t>
  </si>
  <si>
    <t>VENTA NO SUJETA</t>
  </si>
  <si>
    <t>VENTA EXENTA</t>
  </si>
  <si>
    <t>VENTA TOTAL</t>
  </si>
  <si>
    <t>CORRELTIVO2</t>
  </si>
  <si>
    <t>FINAL3</t>
  </si>
  <si>
    <t>01</t>
  </si>
  <si>
    <t>/</t>
  </si>
  <si>
    <t>Total</t>
  </si>
  <si>
    <t>DUI</t>
  </si>
  <si>
    <t>ENERO</t>
  </si>
  <si>
    <t>ACTUALICE</t>
  </si>
  <si>
    <t>31/01/2022</t>
  </si>
  <si>
    <t>2022</t>
  </si>
  <si>
    <t>15041RESIN394542021</t>
  </si>
  <si>
    <t>21BL000C</t>
  </si>
  <si>
    <t>06140101680020</t>
  </si>
  <si>
    <t>EL GRANJERO S.A DE C.V.</t>
  </si>
  <si>
    <t>05121506660010</t>
  </si>
  <si>
    <t>JOSE ANGEL VALENCIA PEREZ</t>
  </si>
  <si>
    <t>03061811941018</t>
  </si>
  <si>
    <t>KEVIN ROLANDO SOFOCLES RECINOS</t>
  </si>
  <si>
    <t>06141910840030</t>
  </si>
  <si>
    <t>CONSTRUCTORA DISA S.A DE C.V.</t>
  </si>
  <si>
    <t>03122006771016</t>
  </si>
  <si>
    <t>MIRIAM HARDEE ESCOBAR</t>
  </si>
  <si>
    <t>06141208131022</t>
  </si>
  <si>
    <t>MOTORES Y VEHICULOS S.A DE C.V.</t>
  </si>
  <si>
    <t>06142704091019</t>
  </si>
  <si>
    <t>MEGABLOCK S.A DE C.V.</t>
  </si>
  <si>
    <t>06143006991022</t>
  </si>
  <si>
    <t>AMERICAN PETROLEUM DE EL SALVADOR</t>
  </si>
  <si>
    <t>06142506941050</t>
  </si>
  <si>
    <t>LEOS S.A DE C.V.</t>
  </si>
  <si>
    <t>02100808071012</t>
  </si>
  <si>
    <t>SYMTEK S.A DE C.V.</t>
  </si>
  <si>
    <t>03151505691015</t>
  </si>
  <si>
    <t>ROBERTO ELIAS RODRIGUEZ</t>
  </si>
  <si>
    <t>06141703001046</t>
  </si>
  <si>
    <t>COOP DE CAFETALEROS SIGLO XXI</t>
  </si>
  <si>
    <t>06143005191030</t>
  </si>
  <si>
    <t>PRODUCTOS DE BIOMASA S.A DE C.V.</t>
  </si>
  <si>
    <t>05010703161018</t>
  </si>
  <si>
    <t>GASPRO DE EL SALVADOR S.A DE C.V.</t>
  </si>
  <si>
    <t>05071611851017</t>
  </si>
  <si>
    <t>ERICK ARMANDO BARAHONA</t>
  </si>
  <si>
    <t>06142112951025</t>
  </si>
  <si>
    <t>ACNEPRO S.A DE C.V.</t>
  </si>
  <si>
    <t>06142910640026</t>
  </si>
  <si>
    <t>SARAN S.A DE C.V.</t>
  </si>
  <si>
    <t>03010907741016</t>
  </si>
  <si>
    <t>MANUEL DE JESUS AGUIRRE ACOSTA</t>
  </si>
  <si>
    <t>06142610790018</t>
  </si>
  <si>
    <t>CORPORIN S.A DE C.V.</t>
  </si>
  <si>
    <t>06141112201046</t>
  </si>
  <si>
    <t>MCCORMICK TRACTORES DE CENTROAMERICA</t>
  </si>
  <si>
    <t>09082608580010</t>
  </si>
  <si>
    <t>LUIS ALBERTO HERNANDEZ ALDANA</t>
  </si>
  <si>
    <t>05151409041015</t>
  </si>
  <si>
    <t>GORCO LIMITADO S.A DE C.V.</t>
  </si>
  <si>
    <t>02103009931016</t>
  </si>
  <si>
    <t>TEJEMET S.A DE C.V.</t>
  </si>
  <si>
    <t>06140102840029</t>
  </si>
  <si>
    <t>NOBS HIDRODIFUCION</t>
  </si>
  <si>
    <t>06032407751016</t>
  </si>
  <si>
    <t>MILTON RAFAEL PANIAGUA AGUILAR</t>
  </si>
  <si>
    <t>06142307860012</t>
  </si>
  <si>
    <t>TECNUTRAL S.A DE C.V</t>
  </si>
  <si>
    <t>06081603661011</t>
  </si>
  <si>
    <t>OSCAR HERIBERTO QUINTANILLA HERNANDEZ</t>
  </si>
  <si>
    <t>00</t>
  </si>
  <si>
    <t>06143105790034</t>
  </si>
  <si>
    <t>CAFECOYO S.A DE C.V.</t>
  </si>
  <si>
    <t>06140702971037</t>
  </si>
  <si>
    <t>IMPORTADORA DE FRUTAS S.A DE C.V.</t>
  </si>
  <si>
    <t>06141909001034</t>
  </si>
  <si>
    <t>RAMIREZ VENTURA S.A DE C.V</t>
  </si>
  <si>
    <t>06141703710012</t>
  </si>
  <si>
    <t>BORGONOVO POHL S.A DE C.V.</t>
  </si>
  <si>
    <t>06142706881019</t>
  </si>
  <si>
    <t>DEL TROPICFOOD S.A DE C.V.</t>
  </si>
  <si>
    <t>06142711201018</t>
  </si>
  <si>
    <t>DISTRIBUIDORA DE EQUIPOS Y SERVICIOS</t>
  </si>
  <si>
    <t>06141210001020</t>
  </si>
  <si>
    <t>AGROINDUSTRIA CENTROAMERICANA</t>
  </si>
  <si>
    <t>06143101750030</t>
  </si>
  <si>
    <t>PEDRERA PROTERSA S.A DE C.V.</t>
  </si>
  <si>
    <t>06142607780022</t>
  </si>
  <si>
    <t>ASFALTOS DE CENTROAMERICA S.A DE C.V.</t>
  </si>
  <si>
    <t>06141502131049</t>
  </si>
  <si>
    <t>LLANTAS Y ACCESORIOS</t>
  </si>
  <si>
    <t>05150706911014</t>
  </si>
  <si>
    <t>EXPORTADORA PACAS MARTINEZ</t>
  </si>
  <si>
    <t>06140702921021</t>
  </si>
  <si>
    <t>CASA BAZZYNI S.A DE C.V.</t>
  </si>
  <si>
    <t>03150106851053</t>
  </si>
  <si>
    <t>MARGOTH YANIRA GARCIA DE RIVERA</t>
  </si>
  <si>
    <t>05031807931041</t>
  </si>
  <si>
    <t>ESTEFANY CAROLINA HENRIQUEZ</t>
  </si>
  <si>
    <t>05032111191015</t>
  </si>
  <si>
    <t>UNIKO S.A DE C.V</t>
  </si>
  <si>
    <t>06140407151028</t>
  </si>
  <si>
    <t>MAPLESA S.A DE C.V.</t>
  </si>
  <si>
    <t>06142707820017</t>
  </si>
  <si>
    <t>PROSELA S.A DE C.V.</t>
  </si>
  <si>
    <t>03020812921012</t>
  </si>
  <si>
    <t>CRISTIAN GERARDO ORELLANA CACERES</t>
  </si>
  <si>
    <t>05072910600025</t>
  </si>
  <si>
    <t>RICARDO GARCIA SERMEÑO</t>
  </si>
  <si>
    <t>06142105931027</t>
  </si>
  <si>
    <t>ECONSA</t>
  </si>
  <si>
    <t>05030802660021</t>
  </si>
  <si>
    <t>EDWIN EDGARDO SANDOVAL</t>
  </si>
  <si>
    <t>05110608781011</t>
  </si>
  <si>
    <t>ADALBERTO JOSE CORDOBA</t>
  </si>
  <si>
    <t>05032712691031</t>
  </si>
  <si>
    <t>RENE ARTURO DE PAZ</t>
  </si>
  <si>
    <t>06142709991044</t>
  </si>
  <si>
    <t>ALISAL S.A DE C.V.</t>
  </si>
  <si>
    <t>06141501740017</t>
  </si>
  <si>
    <t>METALURGICA SARTI S.A DE C.V</t>
  </si>
  <si>
    <t>06141201051040</t>
  </si>
  <si>
    <t>TALLER INDUSTRIAL MENA SALVADOREÑA</t>
  </si>
  <si>
    <t>05011112671013</t>
  </si>
  <si>
    <t>PABLO ERNERTO MIGUEL VALLADARES</t>
  </si>
  <si>
    <t>06141106081047</t>
  </si>
  <si>
    <t>TRANSPORTE ARGUETA REYES</t>
  </si>
  <si>
    <t>02102102191026</t>
  </si>
  <si>
    <t>KMA CENTROAMERICANA S.A DE C.V.</t>
  </si>
  <si>
    <t>06143108121014</t>
  </si>
  <si>
    <t>INDUSTRIAS SUPERIOR</t>
  </si>
  <si>
    <t>02101208201024</t>
  </si>
  <si>
    <t>RAYMUNDO COMPANY S.A DE C.V.</t>
  </si>
  <si>
    <t>06140909821256</t>
  </si>
  <si>
    <t>KARLA STEPHANIA MELENDEZ TEJADA</t>
  </si>
  <si>
    <t>05021309761010</t>
  </si>
  <si>
    <t>JUAN CARLOS RAMIREZ ALVARADO</t>
  </si>
  <si>
    <t>05110204741024</t>
  </si>
  <si>
    <t xml:space="preserve">ALFONSO ERNESTO ALFARO </t>
  </si>
  <si>
    <t>02101906711018</t>
  </si>
  <si>
    <t>ELIOTY GIUSEPPE REYES CARRANZA</t>
  </si>
  <si>
    <t>06142811660011</t>
  </si>
  <si>
    <t xml:space="preserve">MIRANDA LUPONE SOL Y COMPAÑÍA </t>
  </si>
  <si>
    <t>14062105441019</t>
  </si>
  <si>
    <t>MANUEL ANTONIO SOSA VILLATORO</t>
  </si>
  <si>
    <t>02103003091024</t>
  </si>
  <si>
    <t>GENERAL FERRETERA DE EL SALVADOR</t>
  </si>
  <si>
    <t>06142910081021</t>
  </si>
  <si>
    <t>ALMAPA S.A DE C.V.</t>
  </si>
  <si>
    <t>06142411091067</t>
  </si>
  <si>
    <t>CIVIL INFRAESTRUCTURA S.A DE C.V.</t>
  </si>
  <si>
    <t>06141504161069</t>
  </si>
  <si>
    <t>GLOBAL SERVICE EL SALVADOR</t>
  </si>
  <si>
    <t>06141912850049</t>
  </si>
  <si>
    <t>INGENIERIA Y TECNICA</t>
  </si>
  <si>
    <t>05030404881013</t>
  </si>
  <si>
    <t>GREYSI LISETH BONILLA RIVERA</t>
  </si>
  <si>
    <t>06142005181012</t>
  </si>
  <si>
    <t>TIRE EXPRESS S.A DE C.V.</t>
  </si>
  <si>
    <t>06140105081012</t>
  </si>
  <si>
    <t>POP TRESCIENTOS SESENTA S.A DE C.V.</t>
  </si>
  <si>
    <t>10100807601019</t>
  </si>
  <si>
    <t>SERGIO ISABEL NAVARRO</t>
  </si>
  <si>
    <t>04152911751010</t>
  </si>
  <si>
    <t>DOLORES RODRIGUEZ PINEDA</t>
  </si>
  <si>
    <t>05111112021013</t>
  </si>
  <si>
    <t>CONSULTEF S.A DE C.V.</t>
  </si>
  <si>
    <t>06141606161047</t>
  </si>
  <si>
    <t>PRODUCTOS AGROALIMENTICIOS</t>
  </si>
  <si>
    <t>03021503510019</t>
  </si>
  <si>
    <t>HERNAN RAMOS</t>
  </si>
  <si>
    <t>06141611181021</t>
  </si>
  <si>
    <t>TALLERES EL ADONAI S.A DE C.V.</t>
  </si>
  <si>
    <t>12090606831018</t>
  </si>
  <si>
    <t>AGUSTIN VENTURA BATRES GONZALES</t>
  </si>
  <si>
    <t>06141401051095</t>
  </si>
  <si>
    <t>SUSSHI CORPORACION S.A DE C.V.</t>
  </si>
  <si>
    <t>05111402961010</t>
  </si>
  <si>
    <t>FIBRAS MMASR S.A DE C.V.</t>
  </si>
  <si>
    <t>05132009891023</t>
  </si>
  <si>
    <t>JONATHAN DAWINND PALACIOS</t>
  </si>
  <si>
    <t>06142801121048</t>
  </si>
  <si>
    <t>DINAMIC POWER ADD FULL ENERGY</t>
  </si>
  <si>
    <t>05020107731015</t>
  </si>
  <si>
    <t>RAFAEL ANTONIO RIVAS PALACIOS</t>
  </si>
  <si>
    <t>06142211850019</t>
  </si>
  <si>
    <t>TRANSPORTES MARTINEZ S.A DE C.V.</t>
  </si>
  <si>
    <t>05112511841055</t>
  </si>
  <si>
    <t>JULIO ALBERTO ESPINOSA CASTELLON</t>
  </si>
  <si>
    <t>06140102911014</t>
  </si>
  <si>
    <t>INSUMOS Y PRODUCTOS S.A DE C.V.</t>
  </si>
  <si>
    <t>06140211590164</t>
  </si>
  <si>
    <t>JOSE TOMAS GALVEZ SANTOS</t>
  </si>
  <si>
    <t>06141910981034</t>
  </si>
  <si>
    <t>TECNITEL S.A DE C.V.</t>
  </si>
  <si>
    <t>05031404680020</t>
  </si>
  <si>
    <t>JAIME DE JESUS ROMERO</t>
  </si>
  <si>
    <t>06141109021045</t>
  </si>
  <si>
    <t>GALDAMEZ MARTINEZ CONSTRUCTORES</t>
  </si>
  <si>
    <t>07021306751029</t>
  </si>
  <si>
    <t>ISMAEL ANTONIO PEREZ</t>
  </si>
  <si>
    <t>06142006121072</t>
  </si>
  <si>
    <t>CARNES DE EL SALVADOR S.A DE C.V</t>
  </si>
  <si>
    <t>07151801791011</t>
  </si>
  <si>
    <t>JEREMIAS ARTIGA DE PAZ</t>
  </si>
  <si>
    <t>06141909021019</t>
  </si>
  <si>
    <t>ARROCERA JERUSALEM</t>
  </si>
  <si>
    <t>05040506800014</t>
  </si>
  <si>
    <t>ACOPASA DE RL</t>
  </si>
  <si>
    <t>05111109201019</t>
  </si>
  <si>
    <t>TALLERES Y REPUESTOS HERNANDEZ S.A DE C.V.</t>
  </si>
  <si>
    <t>06141810011038</t>
  </si>
  <si>
    <t>DIAGRI S.A DE C.V.</t>
  </si>
  <si>
    <t>07090202620016</t>
  </si>
  <si>
    <t>OTHMARO ANTONIO LANDAVERDE</t>
  </si>
  <si>
    <t>05110507121010</t>
  </si>
  <si>
    <t>TRANSTEX S.A DE C.V.</t>
  </si>
  <si>
    <t>06140407131051</t>
  </si>
  <si>
    <t>TRANSPORTE ANDRADE S.A DE C.V.</t>
  </si>
  <si>
    <t>06140403931037</t>
  </si>
  <si>
    <t>TECNIAVES S.A DE C.V.</t>
  </si>
  <si>
    <t>12172203961015</t>
  </si>
  <si>
    <t>COMERCIAL JULITO S.A DE C.V.</t>
  </si>
  <si>
    <t>01121211851010</t>
  </si>
  <si>
    <t>LUIS MARIO MURILLO MAGARIN</t>
  </si>
  <si>
    <t>06140401971015</t>
  </si>
  <si>
    <t>SERVYTRANS S.A DE C.V.</t>
  </si>
  <si>
    <t>10102703490013</t>
  </si>
  <si>
    <t>ALDO VINICIO PARDUCCI MELENDEZ</t>
  </si>
  <si>
    <t>06140507161047</t>
  </si>
  <si>
    <t>DISTRIBUIDORA DE ALIMENTOS BASICOS</t>
  </si>
  <si>
    <t>05201506841015</t>
  </si>
  <si>
    <t>GERMAN ADALBERTO RAMIREZ</t>
  </si>
  <si>
    <t>06142907091032</t>
  </si>
  <si>
    <t>MANTENIMEINTO Y REPARACIONES</t>
  </si>
  <si>
    <t>96151110001022</t>
  </si>
  <si>
    <t>AXEL EDUARDO ARROLLO ENRIQUEZ</t>
  </si>
  <si>
    <t>05100610841018</t>
  </si>
  <si>
    <t>WILLIAM ALEXANDER DE LEON</t>
  </si>
  <si>
    <t>01081903731013</t>
  </si>
  <si>
    <t xml:space="preserve">JOSE ANTONIO ZEPEDA </t>
  </si>
  <si>
    <t>05112302011010</t>
  </si>
  <si>
    <t>INDUSTRIAS BELLI S.A DE C.V.</t>
  </si>
  <si>
    <t>08212103620016</t>
  </si>
  <si>
    <t>DIEGO LUIS TROYA GOMEZ</t>
  </si>
  <si>
    <t>06141001051037</t>
  </si>
  <si>
    <t>TRANSPORTES DANY</t>
  </si>
  <si>
    <t>06142611121076</t>
  </si>
  <si>
    <t>FIBRATECNICA S.A DE C.V.</t>
  </si>
  <si>
    <t>06141404161045</t>
  </si>
  <si>
    <t>JM CONSTRUCCIONES S.A DE C.V.</t>
  </si>
  <si>
    <t>06140711111040</t>
  </si>
  <si>
    <t>SUPLIDORES DE BIOMASA S.A DE C.V.</t>
  </si>
  <si>
    <t>06141711171023</t>
  </si>
  <si>
    <t>VE EL SALVDOR S.A DE C.V.</t>
  </si>
  <si>
    <t>05042401751036</t>
  </si>
  <si>
    <t>WILLIAM OTONIEL VELSQUEZ</t>
  </si>
  <si>
    <t>05110108680010</t>
  </si>
  <si>
    <t>GILBERTO MOLINA ARGUETA</t>
  </si>
  <si>
    <t>05172806801015</t>
  </si>
  <si>
    <t>SUPRA DEVELOPMENT S.A DE C.V.</t>
  </si>
  <si>
    <t>06142206831147</t>
  </si>
  <si>
    <t>DENISSE REBECA BEATRIZ PEREZ</t>
  </si>
  <si>
    <t>06142006031020</t>
  </si>
  <si>
    <t>FERRUSAL S.A DE C.V.</t>
  </si>
  <si>
    <t>05023112781020</t>
  </si>
  <si>
    <t>JUAN ESTEBAN ARDON</t>
  </si>
  <si>
    <t>06141911141080</t>
  </si>
  <si>
    <t>GRUPO MIGUEL S.A DE C.V.</t>
  </si>
  <si>
    <t>06141606101052</t>
  </si>
  <si>
    <t>CORPORACION FERGU S.A DE C.V.</t>
  </si>
  <si>
    <t>05030412811016</t>
  </si>
  <si>
    <t>SERGIO BALMORE GUARDADO PINEDA</t>
  </si>
  <si>
    <t>06140106911035</t>
  </si>
  <si>
    <t>ELSYS CAKE S.A DE C.V.</t>
  </si>
  <si>
    <t>05020802741013</t>
  </si>
  <si>
    <t>OTO BLADIMIR CALDERON ALDANA</t>
  </si>
  <si>
    <t>05183105191010</t>
  </si>
  <si>
    <t>MULTISERVICIOS FLORES MEJIA</t>
  </si>
  <si>
    <t>06140507061018</t>
  </si>
  <si>
    <t>INVERSIONES Y PROYECTOS CUSCATLAN</t>
  </si>
  <si>
    <t>06142901811173</t>
  </si>
  <si>
    <t>JOSE IRVING GRANADOS ARQUETA</t>
  </si>
  <si>
    <t>BUSCAR:</t>
  </si>
  <si>
    <t>exentas.</t>
  </si>
  <si>
    <t>CCF</t>
  </si>
  <si>
    <t>FAC</t>
  </si>
  <si>
    <t>EX</t>
  </si>
  <si>
    <t>TOTAL</t>
  </si>
  <si>
    <t>DECLARACION</t>
  </si>
  <si>
    <t>PCTA</t>
  </si>
  <si>
    <t>rete</t>
  </si>
  <si>
    <t>compras</t>
  </si>
  <si>
    <t>FOVIA</t>
  </si>
  <si>
    <t>ccf  mas fac</t>
  </si>
  <si>
    <t>neto</t>
  </si>
  <si>
    <t>iva</t>
  </si>
  <si>
    <t>PROPO</t>
  </si>
  <si>
    <t>retencion</t>
  </si>
  <si>
    <t>TIPO</t>
  </si>
  <si>
    <t>DOC</t>
  </si>
  <si>
    <t>MONTO</t>
  </si>
  <si>
    <t>RETENCION</t>
  </si>
  <si>
    <t>07</t>
  </si>
  <si>
    <t>7</t>
  </si>
  <si>
    <t>15041RESIN223632021</t>
  </si>
  <si>
    <t>21DS000F</t>
  </si>
  <si>
    <t>06/01/2022</t>
  </si>
  <si>
    <t>07/01/2022</t>
  </si>
  <si>
    <t>08/01/2022</t>
  </si>
  <si>
    <t>13/01/2022</t>
  </si>
  <si>
    <t>14/01/2022</t>
  </si>
  <si>
    <t>15/01/2022</t>
  </si>
  <si>
    <t>20/01/2022</t>
  </si>
  <si>
    <t>21/01/2022</t>
  </si>
  <si>
    <t>27/01/2022</t>
  </si>
  <si>
    <t>28/01/2022</t>
  </si>
  <si>
    <t>29/01/2022</t>
  </si>
  <si>
    <t>06140210081052</t>
  </si>
  <si>
    <t>25/01/2022</t>
  </si>
  <si>
    <t>FERRETERIA EPA S.A DE C.V.</t>
  </si>
  <si>
    <t>06141212921011</t>
  </si>
  <si>
    <t>KOSMOQUIMICA S.A DE C.V.</t>
  </si>
  <si>
    <t>02101911710016</t>
  </si>
  <si>
    <t>ALMACENES VIDRI, S.A DE C.V.</t>
  </si>
  <si>
    <t>30/01/2022</t>
  </si>
  <si>
    <t>06141410901506</t>
  </si>
  <si>
    <t>ARTERIA ESTUDIO</t>
  </si>
  <si>
    <t>12171207011015</t>
  </si>
  <si>
    <t>12/01/2022</t>
  </si>
  <si>
    <t>INVERSIONES EL AGUILA S.A DE C.V.</t>
  </si>
  <si>
    <t>06140611800022</t>
  </si>
  <si>
    <t>LABORATORIOS SUIZOS S.A DE C.V.</t>
  </si>
  <si>
    <t>06141812981018</t>
  </si>
  <si>
    <t>01/01/2022</t>
  </si>
  <si>
    <t>DIGICEL S.A DE C.V.</t>
  </si>
  <si>
    <t>22</t>
  </si>
  <si>
    <t>FEBRERO</t>
  </si>
  <si>
    <t>01/02/2022</t>
  </si>
  <si>
    <t>02/02/2022</t>
  </si>
  <si>
    <t>03/02/2022</t>
  </si>
  <si>
    <t>04/02/2022</t>
  </si>
  <si>
    <t>05/02/2022</t>
  </si>
  <si>
    <t>08/02/2022</t>
  </si>
  <si>
    <t>11/02/2022</t>
  </si>
  <si>
    <t>12/02/2022</t>
  </si>
  <si>
    <t>14/02/2022</t>
  </si>
  <si>
    <t>18/02/2022</t>
  </si>
  <si>
    <t>19/02/2022</t>
  </si>
  <si>
    <t>22/02/2022</t>
  </si>
  <si>
    <t>23/02/2022</t>
  </si>
  <si>
    <t>24/02/2022</t>
  </si>
  <si>
    <t>25/02/2022</t>
  </si>
  <si>
    <t>26/02/2022</t>
  </si>
  <si>
    <t>28/02/2022</t>
  </si>
  <si>
    <t>05110203121022</t>
  </si>
  <si>
    <t>INVERSIONES EL QUIJOTE S.A DE C.V.</t>
  </si>
  <si>
    <t>21/02/2022</t>
  </si>
  <si>
    <t>06140212161088</t>
  </si>
  <si>
    <t>BEAUTY SUPPLY S.A DE C.V.</t>
  </si>
  <si>
    <t>17/02/2022</t>
  </si>
  <si>
    <t>05112311161017</t>
  </si>
  <si>
    <t>PAMELA BEAUTY SUPPLY S.A DE C.V.</t>
  </si>
  <si>
    <t>06140506171022</t>
  </si>
  <si>
    <t>PASOS VERDES S.A DE C.V.</t>
  </si>
  <si>
    <t>06140411981043</t>
  </si>
  <si>
    <t>09/02/2022</t>
  </si>
  <si>
    <t>CORPORACION C&amp;M S.A DE C.V.</t>
  </si>
  <si>
    <t>ABRIL</t>
  </si>
  <si>
    <t>06142103171041</t>
  </si>
  <si>
    <t>01/04/2022</t>
  </si>
  <si>
    <t>LORO, S.A DE C.V.</t>
  </si>
  <si>
    <t>06142202161023</t>
  </si>
  <si>
    <t>30/04/2022</t>
  </si>
  <si>
    <t>COSMOITALIA, S.A DE C.V.</t>
  </si>
  <si>
    <t>29/04/2022</t>
  </si>
  <si>
    <t>20/04/2022</t>
  </si>
  <si>
    <t>07/04/2022</t>
  </si>
  <si>
    <t>02/04/2022</t>
  </si>
  <si>
    <t>04/04/2022</t>
  </si>
  <si>
    <t>09/04/2022</t>
  </si>
  <si>
    <t>11/04/2022</t>
  </si>
  <si>
    <t>12/04/2022</t>
  </si>
  <si>
    <t>21/04/2022</t>
  </si>
  <si>
    <t>22/04/2022</t>
  </si>
  <si>
    <t>23/04/2022</t>
  </si>
  <si>
    <t>25/04/2022</t>
  </si>
  <si>
    <t>26/04/2022</t>
  </si>
  <si>
    <t>28/04/2022</t>
  </si>
  <si>
    <t>MAYO</t>
  </si>
  <si>
    <t>15041RESIN365342022</t>
  </si>
  <si>
    <t>22SD000F</t>
  </si>
  <si>
    <t>01/05/2022</t>
  </si>
  <si>
    <t>02/05/2022</t>
  </si>
  <si>
    <t>04/05/2022</t>
  </si>
  <si>
    <t>07/05/2022</t>
  </si>
  <si>
    <t>09/05/2022</t>
  </si>
  <si>
    <t>11/05/2022</t>
  </si>
  <si>
    <t>12/05/2022</t>
  </si>
  <si>
    <t>20/05/2022</t>
  </si>
  <si>
    <t>21/05/2022</t>
  </si>
  <si>
    <t>22/05/2022</t>
  </si>
  <si>
    <t>23/05/2022</t>
  </si>
  <si>
    <t>25/05/2022</t>
  </si>
  <si>
    <t>26/05/2022</t>
  </si>
  <si>
    <t>28/05/2022</t>
  </si>
  <si>
    <t>30/05/2022</t>
  </si>
  <si>
    <t>31/05/2022</t>
  </si>
  <si>
    <t>06142307091063</t>
  </si>
  <si>
    <t>CENTROAMERICA COMERCIAL S.A DE C.V.</t>
  </si>
  <si>
    <t>13/05/2022</t>
  </si>
  <si>
    <t>06141511720027</t>
  </si>
  <si>
    <t>24/05/2022</t>
  </si>
  <si>
    <t xml:space="preserve">SUPER REPUESTOS EL SALVADOR </t>
  </si>
  <si>
    <t>JUNIO</t>
  </si>
  <si>
    <t>02/06/2022</t>
  </si>
  <si>
    <t>04/06/2022</t>
  </si>
  <si>
    <t>08/06/2022</t>
  </si>
  <si>
    <t>11/06/2022</t>
  </si>
  <si>
    <t>13/06/2022</t>
  </si>
  <si>
    <t>14/06/2022</t>
  </si>
  <si>
    <t>17/06/2022</t>
  </si>
  <si>
    <t>18/06/2022</t>
  </si>
  <si>
    <t>21/06/2022</t>
  </si>
  <si>
    <t>22/06/2022</t>
  </si>
  <si>
    <t>23/06/2022</t>
  </si>
  <si>
    <t>24/06/2022</t>
  </si>
  <si>
    <t>25/06/2022</t>
  </si>
  <si>
    <t>28/06/2022</t>
  </si>
  <si>
    <t>30/06/2022</t>
  </si>
  <si>
    <t>06142709121040</t>
  </si>
  <si>
    <t>UNIVERSAL ENTERPRISE, S.A DE C.V.</t>
  </si>
  <si>
    <t>16/06/2022</t>
  </si>
  <si>
    <t>JULIO</t>
  </si>
  <si>
    <t>01/07/2022</t>
  </si>
  <si>
    <t>02/07/2022</t>
  </si>
  <si>
    <t>04/07/2022</t>
  </si>
  <si>
    <t>05/07/2022</t>
  </si>
  <si>
    <t>06/07/2022</t>
  </si>
  <si>
    <t>14/07/2022</t>
  </si>
  <si>
    <t>15/07/2022</t>
  </si>
  <si>
    <t>16/07/2022</t>
  </si>
  <si>
    <t>18/07/2022</t>
  </si>
  <si>
    <t>21/07/2022</t>
  </si>
  <si>
    <t>22/07/2022</t>
  </si>
  <si>
    <t>23/07/2022</t>
  </si>
  <si>
    <t>25/07/2022</t>
  </si>
  <si>
    <t>26/07/2022</t>
  </si>
  <si>
    <t>27/07/2022</t>
  </si>
  <si>
    <t>28/07/2022</t>
  </si>
  <si>
    <t>29/07/2022</t>
  </si>
  <si>
    <t>30/07/2022</t>
  </si>
  <si>
    <t>AGOSTO</t>
  </si>
  <si>
    <t>02/08/2022</t>
  </si>
  <si>
    <t>11/08/2022</t>
  </si>
  <si>
    <t>12/08/2022</t>
  </si>
  <si>
    <t>15/08/2022</t>
  </si>
  <si>
    <t>18/08/2022</t>
  </si>
  <si>
    <t>19/08/2022</t>
  </si>
  <si>
    <t>20/08/2022</t>
  </si>
  <si>
    <t>22/08/2022</t>
  </si>
  <si>
    <t>23/08/2022</t>
  </si>
  <si>
    <t>25/08/2022</t>
  </si>
  <si>
    <t>26/08/2022</t>
  </si>
  <si>
    <t>27/08/2022</t>
  </si>
  <si>
    <t>08/08/2022</t>
  </si>
  <si>
    <t>29/08/2022</t>
  </si>
  <si>
    <t>06140108580017</t>
  </si>
  <si>
    <t>16/08/2022</t>
  </si>
  <si>
    <t>FREUND S.A DE C.V.</t>
  </si>
  <si>
    <t>10</t>
  </si>
  <si>
    <t>17</t>
  </si>
  <si>
    <t>SEPTIMBRE</t>
  </si>
  <si>
    <t>01/09/2022</t>
  </si>
  <si>
    <t>10/09/2022</t>
  </si>
  <si>
    <t>16/09/2022</t>
  </si>
  <si>
    <t>17/09/2022</t>
  </si>
  <si>
    <t>21/09/2022</t>
  </si>
  <si>
    <t>22/09/2022</t>
  </si>
  <si>
    <t>23/09/2022</t>
  </si>
  <si>
    <t>24/09/2022</t>
  </si>
  <si>
    <t>29/09/2022</t>
  </si>
  <si>
    <t>30/09/2022</t>
  </si>
  <si>
    <t>SEPTIEMBRE</t>
  </si>
  <si>
    <t>12/09/2022</t>
  </si>
  <si>
    <t>06141709011035</t>
  </si>
  <si>
    <t>02/09/2022</t>
  </si>
  <si>
    <t>IMPORTADORA MANHATTAN S.A DE C.V.</t>
  </si>
  <si>
    <t>08</t>
  </si>
  <si>
    <t>12</t>
  </si>
  <si>
    <t>15</t>
  </si>
  <si>
    <t>OCTUBRE</t>
  </si>
  <si>
    <t>01/10/2022</t>
  </si>
  <si>
    <t>03/10/2022</t>
  </si>
  <si>
    <t>08/10/2022</t>
  </si>
  <si>
    <t>11/10/2022</t>
  </si>
  <si>
    <t>12/10/2022</t>
  </si>
  <si>
    <t>13/10/2022</t>
  </si>
  <si>
    <t>14/10/2022</t>
  </si>
  <si>
    <t>15/10/2022</t>
  </si>
  <si>
    <t>17/10/2022</t>
  </si>
  <si>
    <t>19/10/2022</t>
  </si>
  <si>
    <t>20/10/2022</t>
  </si>
  <si>
    <t>22/10/2022</t>
  </si>
  <si>
    <t>27/10/2022</t>
  </si>
  <si>
    <t>28/10/2022</t>
  </si>
  <si>
    <t>29/10/2022</t>
  </si>
  <si>
    <t>30/10/2022</t>
  </si>
  <si>
    <t>21/10/2022</t>
  </si>
  <si>
    <t>06141101690011</t>
  </si>
  <si>
    <t>CALLEJA S.A DE C.V.</t>
  </si>
  <si>
    <t>24/10/2022</t>
  </si>
  <si>
    <t>05/09/2022</t>
  </si>
  <si>
    <t>13/09/2022</t>
  </si>
  <si>
    <t>06140611181076</t>
  </si>
  <si>
    <t>DISTRIBUIDORA LAGOS VICUÑA EL SALVADOR</t>
  </si>
  <si>
    <t xml:space="preserve"> </t>
  </si>
  <si>
    <t>09</t>
  </si>
  <si>
    <t>NOVIEMBRE</t>
  </si>
  <si>
    <t>06142806830013</t>
  </si>
  <si>
    <t>04/11/2022</t>
  </si>
  <si>
    <t>05/11/2022</t>
  </si>
  <si>
    <t>08/11/2022</t>
  </si>
  <si>
    <t>09/11/2022</t>
  </si>
  <si>
    <t>10/11/2022</t>
  </si>
  <si>
    <t>11/11/2022</t>
  </si>
  <si>
    <t>12/11/2022</t>
  </si>
  <si>
    <t>15/11/2022</t>
  </si>
  <si>
    <t>17/11/2022</t>
  </si>
  <si>
    <t>18/11/2022</t>
  </si>
  <si>
    <t>19/11/2022</t>
  </si>
  <si>
    <t>22/11/2022</t>
  </si>
  <si>
    <t>25/11/2022</t>
  </si>
  <si>
    <t>26/11/2022</t>
  </si>
  <si>
    <t>31/10/2022</t>
  </si>
  <si>
    <t>HASGAL, S.A DE C.V.</t>
  </si>
  <si>
    <t>06141702660013</t>
  </si>
  <si>
    <t>ALSI S.A DE C.V.</t>
  </si>
  <si>
    <t>24/11/2022</t>
  </si>
  <si>
    <t>06141606051039</t>
  </si>
  <si>
    <t>COMERCIALIZADORA DE PRODUCTOS DIVERSOS</t>
  </si>
  <si>
    <t>02</t>
  </si>
  <si>
    <t>06</t>
  </si>
  <si>
    <t>16</t>
  </si>
  <si>
    <t>21</t>
  </si>
  <si>
    <t>23</t>
  </si>
  <si>
    <t>24</t>
  </si>
  <si>
    <t>27</t>
  </si>
  <si>
    <t>28</t>
  </si>
  <si>
    <t>29</t>
  </si>
  <si>
    <t>30</t>
  </si>
  <si>
    <t>31</t>
  </si>
  <si>
    <t>DICIEMBRE</t>
  </si>
  <si>
    <t>01/12/2022</t>
  </si>
  <si>
    <t>02/12/2022</t>
  </si>
  <si>
    <t>03/12/2022</t>
  </si>
  <si>
    <t>06/12/2022</t>
  </si>
  <si>
    <t>07/12/2022</t>
  </si>
  <si>
    <t>08/12/2022</t>
  </si>
  <si>
    <t>09/12/2022</t>
  </si>
  <si>
    <t>10/12/2022</t>
  </si>
  <si>
    <t>12/12/2022</t>
  </si>
  <si>
    <t>15/12/2022</t>
  </si>
  <si>
    <t>16/12/2022</t>
  </si>
  <si>
    <t>17/12/2022</t>
  </si>
  <si>
    <t>21/12/2022</t>
  </si>
  <si>
    <t>22/12/2022</t>
  </si>
  <si>
    <t>23/12/2022</t>
  </si>
  <si>
    <t>24/12/2022</t>
  </si>
  <si>
    <t>27/12/2022</t>
  </si>
  <si>
    <t>28/12/2022</t>
  </si>
  <si>
    <t>29/12/2022</t>
  </si>
  <si>
    <t>30/12/2022</t>
  </si>
  <si>
    <t>31/12/2022</t>
  </si>
  <si>
    <t>19/12/2022</t>
  </si>
  <si>
    <t>14/09/2022</t>
  </si>
  <si>
    <t>3110</t>
  </si>
  <si>
    <t>MARZO</t>
  </si>
  <si>
    <t>01/03/2022</t>
  </si>
  <si>
    <t>15041RESIN0223632021</t>
  </si>
  <si>
    <t>04/03/2022</t>
  </si>
  <si>
    <t>05/03/2022</t>
  </si>
  <si>
    <t>08/03/2022</t>
  </si>
  <si>
    <t>10/03/2022</t>
  </si>
  <si>
    <t>12/03/2022</t>
  </si>
  <si>
    <t>22/03/2022</t>
  </si>
  <si>
    <t>25/03/2022</t>
  </si>
  <si>
    <t>29/03/2022</t>
  </si>
  <si>
    <t>31/03/2022</t>
  </si>
  <si>
    <t>19/03/2022</t>
  </si>
  <si>
    <t>EL ROSAL BEAUTY SUPPLY, S.A. DE C.V.</t>
  </si>
  <si>
    <t>16/03/2022</t>
  </si>
  <si>
    <t>0614061181076</t>
  </si>
  <si>
    <t>DISTRIBUIDORA LAGOS VICUÑA, S.A. DE C.V.</t>
  </si>
  <si>
    <t>11/03/2022</t>
  </si>
  <si>
    <t>LABORATORIOS SUIZOS S.A DE C.V</t>
  </si>
  <si>
    <t>KOSMOQUIMICA, S.A. DE C.V.</t>
  </si>
  <si>
    <t>02/03/2022</t>
  </si>
  <si>
    <t>LORO, S.A. DE C.V.</t>
  </si>
  <si>
    <t>DIGICEL, S.A DE C.V.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</si>
</sst>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6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Berlin Sans FB Demi"/>
      <family val="2"/>
    </font>
    <font>
      <b/>
      <sz val="10"/>
      <color theme="1"/>
      <name val="Berlin Sans FB Demi"/>
      <family val="2"/>
    </font>
    <font>
      <sz val="11"/>
      <color theme="1"/>
      <name val="Berlin Sans FB Demi"/>
      <family val="2"/>
    </font>
    <font>
      <b/>
      <sz val="9"/>
      <color rgb="FF333333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Berlin Sans FB Demi"/>
      <family val="2"/>
    </font>
    <font>
      <sz val="11"/>
      <color theme="0"/>
      <name val="Berlin Sans FB Demi"/>
      <family val="2"/>
    </font>
    <font>
      <b/>
      <sz val="10"/>
      <color theme="0"/>
      <name val="Berlin Sans FB Demi"/>
      <family val="2"/>
    </font>
    <font>
      <b/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hair">
        <color indexed="64"/>
      </bottom>
      <diagonal/>
    </border>
    <border>
      <left style="medium">
        <color theme="0"/>
      </left>
      <right style="medium">
        <color theme="0"/>
      </right>
      <top style="hair">
        <color indexed="64"/>
      </top>
      <bottom style="hair">
        <color indexed="64"/>
      </bottom>
      <diagonal/>
    </border>
    <border>
      <left style="medium">
        <color theme="0"/>
      </left>
      <right style="medium">
        <color theme="0"/>
      </right>
      <top style="hair">
        <color indexed="64"/>
      </top>
      <bottom/>
      <diagonal/>
    </border>
    <border>
      <left style="medium">
        <color theme="0"/>
      </left>
      <right style="medium">
        <color theme="0"/>
      </right>
      <top style="hair">
        <color indexed="64"/>
      </top>
      <bottom style="medium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00">
    <xf numFmtId="0" fontId="0" fillId="0" borderId="0" xfId="0"/>
    <xf numFmtId="49" fontId="0" fillId="0" borderId="0" xfId="0" applyNumberFormat="1"/>
    <xf numFmtId="44" fontId="0" fillId="0" borderId="0" xfId="1" applyFo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49" fontId="4" fillId="0" borderId="2" xfId="0" applyNumberFormat="1" applyFont="1" applyBorder="1" applyAlignment="1">
      <alignment horizontal="right"/>
    </xf>
    <xf numFmtId="44" fontId="6" fillId="0" borderId="2" xfId="1" applyFont="1" applyBorder="1" applyAlignment="1">
      <alignment horizontal="right"/>
    </xf>
    <xf numFmtId="49" fontId="6" fillId="0" borderId="3" xfId="0" applyNumberFormat="1" applyFont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49" fontId="6" fillId="2" borderId="2" xfId="0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right"/>
    </xf>
    <xf numFmtId="44" fontId="6" fillId="2" borderId="2" xfId="1" applyFont="1" applyFill="1" applyBorder="1" applyAlignment="1">
      <alignment horizontal="right"/>
    </xf>
    <xf numFmtId="49" fontId="6" fillId="0" borderId="2" xfId="0" applyNumberFormat="1" applyFont="1" applyBorder="1" applyAlignment="1">
      <alignment horizontal="right"/>
    </xf>
    <xf numFmtId="0" fontId="6" fillId="2" borderId="2" xfId="0" applyFont="1" applyFill="1" applyBorder="1"/>
    <xf numFmtId="0" fontId="6" fillId="0" borderId="2" xfId="1" applyNumberFormat="1" applyFont="1" applyFill="1" applyBorder="1" applyAlignment="1"/>
    <xf numFmtId="44" fontId="6" fillId="0" borderId="2" xfId="1" applyFont="1" applyFill="1" applyBorder="1" applyAlignment="1">
      <alignment horizontal="right"/>
    </xf>
    <xf numFmtId="0" fontId="6" fillId="0" borderId="2" xfId="1" applyNumberFormat="1" applyFont="1" applyBorder="1" applyAlignment="1"/>
    <xf numFmtId="49" fontId="6" fillId="0" borderId="3" xfId="1" applyNumberFormat="1" applyFont="1" applyBorder="1" applyAlignment="1">
      <alignment horizontal="right"/>
    </xf>
    <xf numFmtId="49" fontId="4" fillId="0" borderId="0" xfId="0" applyNumberFormat="1" applyFont="1" applyAlignment="1">
      <alignment horizontal="right"/>
    </xf>
    <xf numFmtId="0" fontId="6" fillId="0" borderId="2" xfId="1" applyNumberFormat="1" applyFont="1" applyFill="1" applyBorder="1" applyAlignment="1">
      <alignment horizontal="right"/>
    </xf>
    <xf numFmtId="0" fontId="6" fillId="0" borderId="2" xfId="0" applyFont="1" applyBorder="1" applyAlignment="1">
      <alignment horizontal="center"/>
    </xf>
    <xf numFmtId="0" fontId="0" fillId="0" borderId="4" xfId="0" applyBorder="1"/>
    <xf numFmtId="0" fontId="7" fillId="3" borderId="4" xfId="0" applyFont="1" applyFill="1" applyBorder="1"/>
    <xf numFmtId="49" fontId="8" fillId="0" borderId="0" xfId="0" applyNumberFormat="1" applyFont="1" applyAlignment="1">
      <alignment horizontal="right"/>
    </xf>
    <xf numFmtId="0" fontId="9" fillId="0" borderId="0" xfId="0" applyFont="1"/>
    <xf numFmtId="49" fontId="9" fillId="0" borderId="0" xfId="0" applyNumberFormat="1" applyFont="1"/>
    <xf numFmtId="0" fontId="6" fillId="2" borderId="2" xfId="0" applyFont="1" applyFill="1" applyBorder="1" applyAlignment="1">
      <alignment horizontal="center"/>
    </xf>
    <xf numFmtId="44" fontId="0" fillId="0" borderId="0" xfId="0" applyNumberFormat="1"/>
    <xf numFmtId="44" fontId="6" fillId="0" borderId="5" xfId="1" applyFont="1" applyBorder="1" applyAlignment="1">
      <alignment horizontal="center"/>
    </xf>
    <xf numFmtId="0" fontId="0" fillId="4" borderId="0" xfId="0" applyFill="1"/>
    <xf numFmtId="0" fontId="10" fillId="4" borderId="0" xfId="0" applyFont="1" applyFill="1" applyAlignment="1">
      <alignment horizontal="right"/>
    </xf>
    <xf numFmtId="0" fontId="9" fillId="4" borderId="0" xfId="0" applyFont="1" applyFill="1"/>
    <xf numFmtId="0" fontId="12" fillId="4" borderId="0" xfId="0" applyFont="1" applyFill="1" applyAlignment="1">
      <alignment horizontal="right"/>
    </xf>
    <xf numFmtId="0" fontId="10" fillId="4" borderId="6" xfId="0" applyFont="1" applyFill="1" applyBorder="1" applyAlignment="1">
      <alignment horizontal="center"/>
    </xf>
    <xf numFmtId="49" fontId="11" fillId="4" borderId="7" xfId="0" applyNumberFormat="1" applyFont="1" applyFill="1" applyBorder="1" applyAlignment="1">
      <alignment horizontal="center"/>
    </xf>
    <xf numFmtId="49" fontId="11" fillId="4" borderId="7" xfId="0" applyNumberFormat="1" applyFont="1" applyFill="1" applyBorder="1" applyAlignment="1">
      <alignment horizontal="right"/>
    </xf>
    <xf numFmtId="0" fontId="11" fillId="4" borderId="7" xfId="1" applyNumberFormat="1" applyFont="1" applyFill="1" applyBorder="1" applyAlignment="1"/>
    <xf numFmtId="44" fontId="11" fillId="4" borderId="7" xfId="1" applyFont="1" applyFill="1" applyBorder="1" applyAlignment="1">
      <alignment horizontal="center"/>
    </xf>
    <xf numFmtId="44" fontId="11" fillId="4" borderId="7" xfId="1" applyFont="1" applyFill="1" applyBorder="1" applyAlignment="1">
      <alignment horizontal="right"/>
    </xf>
    <xf numFmtId="44" fontId="11" fillId="4" borderId="8" xfId="1" applyFont="1" applyFill="1" applyBorder="1" applyAlignment="1">
      <alignment horizontal="center"/>
    </xf>
    <xf numFmtId="44" fontId="11" fillId="4" borderId="9" xfId="1" applyFont="1" applyFill="1" applyBorder="1" applyAlignment="1">
      <alignment horizontal="right"/>
    </xf>
    <xf numFmtId="49" fontId="11" fillId="5" borderId="7" xfId="0" applyNumberFormat="1" applyFont="1" applyFill="1" applyBorder="1" applyAlignment="1">
      <alignment horizontal="center"/>
    </xf>
    <xf numFmtId="0" fontId="11" fillId="5" borderId="7" xfId="0" applyFont="1" applyFill="1" applyBorder="1"/>
    <xf numFmtId="49" fontId="11" fillId="5" borderId="7" xfId="1" applyNumberFormat="1" applyFont="1" applyFill="1" applyBorder="1" applyAlignment="1">
      <alignment horizontal="center"/>
    </xf>
    <xf numFmtId="44" fontId="11" fillId="5" borderId="7" xfId="1" applyFont="1" applyFill="1" applyBorder="1" applyAlignment="1">
      <alignment horizontal="right"/>
    </xf>
    <xf numFmtId="44" fontId="0" fillId="4" borderId="0" xfId="1" applyFont="1" applyFill="1"/>
    <xf numFmtId="44" fontId="0" fillId="0" borderId="19" xfId="1" applyFont="1" applyBorder="1"/>
    <xf numFmtId="44" fontId="0" fillId="0" borderId="14" xfId="1" applyFont="1" applyBorder="1"/>
    <xf numFmtId="44" fontId="0" fillId="0" borderId="14" xfId="1" applyFont="1" applyBorder="1" applyAlignment="1">
      <alignment vertical="center"/>
    </xf>
    <xf numFmtId="44" fontId="0" fillId="0" borderId="15" xfId="1" applyFont="1" applyBorder="1" applyAlignment="1">
      <alignment vertical="center"/>
    </xf>
    <xf numFmtId="44" fontId="0" fillId="6" borderId="19" xfId="1" applyFont="1" applyFill="1" applyBorder="1"/>
    <xf numFmtId="44" fontId="13" fillId="0" borderId="13" xfId="1" applyFont="1" applyBorder="1" applyAlignment="1">
      <alignment vertical="center"/>
    </xf>
    <xf numFmtId="44" fontId="0" fillId="0" borderId="20" xfId="1" applyFont="1" applyBorder="1"/>
    <xf numFmtId="44" fontId="15" fillId="0" borderId="16" xfId="1" applyFont="1" applyBorder="1" applyAlignment="1">
      <alignment vertical="center"/>
    </xf>
    <xf numFmtId="44" fontId="0" fillId="0" borderId="0" xfId="1" applyFont="1" applyBorder="1"/>
    <xf numFmtId="44" fontId="0" fillId="0" borderId="0" xfId="1" applyFont="1" applyBorder="1" applyAlignment="1">
      <alignment vertical="center"/>
    </xf>
    <xf numFmtId="0" fontId="0" fillId="0" borderId="21" xfId="0" applyBorder="1"/>
    <xf numFmtId="0" fontId="13" fillId="0" borderId="20" xfId="0" applyFont="1" applyBorder="1" applyAlignment="1">
      <alignment horizontal="center"/>
    </xf>
    <xf numFmtId="44" fontId="0" fillId="0" borderId="22" xfId="1" applyFont="1" applyBorder="1"/>
    <xf numFmtId="44" fontId="13" fillId="0" borderId="20" xfId="1" applyFont="1" applyBorder="1"/>
    <xf numFmtId="44" fontId="0" fillId="0" borderId="15" xfId="1" applyFont="1" applyBorder="1"/>
    <xf numFmtId="44" fontId="13" fillId="0" borderId="23" xfId="1" applyFont="1" applyBorder="1" applyAlignment="1">
      <alignment vertical="center"/>
    </xf>
    <xf numFmtId="0" fontId="0" fillId="0" borderId="19" xfId="0" applyBorder="1"/>
    <xf numFmtId="0" fontId="0" fillId="0" borderId="14" xfId="0" applyBorder="1"/>
    <xf numFmtId="44" fontId="13" fillId="0" borderId="15" xfId="1" applyFont="1" applyBorder="1"/>
    <xf numFmtId="164" fontId="0" fillId="0" borderId="16" xfId="0" applyNumberFormat="1" applyBorder="1"/>
    <xf numFmtId="44" fontId="0" fillId="0" borderId="16" xfId="1" applyFont="1" applyBorder="1"/>
    <xf numFmtId="44" fontId="0" fillId="0" borderId="17" xfId="1" applyFont="1" applyBorder="1"/>
    <xf numFmtId="44" fontId="0" fillId="0" borderId="18" xfId="1" applyFont="1" applyBorder="1"/>
    <xf numFmtId="44" fontId="15" fillId="0" borderId="0" xfId="1" applyFont="1" applyBorder="1"/>
    <xf numFmtId="44" fontId="0" fillId="6" borderId="20" xfId="1" applyFont="1" applyFill="1" applyBorder="1"/>
    <xf numFmtId="0" fontId="0" fillId="0" borderId="24" xfId="0" applyBorder="1"/>
    <xf numFmtId="44" fontId="0" fillId="0" borderId="24" xfId="1" applyFont="1" applyBorder="1"/>
    <xf numFmtId="44" fontId="0" fillId="0" borderId="24" xfId="1" applyFont="1" applyBorder="1" applyAlignment="1">
      <alignment vertical="center"/>
    </xf>
    <xf numFmtId="44" fontId="0" fillId="0" borderId="18" xfId="1" applyFont="1" applyBorder="1" applyAlignment="1">
      <alignment vertical="center"/>
    </xf>
    <xf numFmtId="2" fontId="0" fillId="0" borderId="0" xfId="0" applyNumberFormat="1"/>
    <xf numFmtId="49" fontId="0" fillId="0" borderId="0" xfId="1" applyNumberFormat="1" applyFont="1"/>
    <xf numFmtId="0" fontId="0" fillId="0" borderId="0" xfId="0" quotePrefix="1"/>
    <xf numFmtId="44" fontId="3" fillId="0" borderId="0" xfId="0" applyNumberFormat="1" applyFont="1"/>
    <xf numFmtId="44" fontId="13" fillId="0" borderId="13" xfId="1" applyFont="1" applyBorder="1" applyAlignment="1">
      <alignment horizontal="center" vertical="center"/>
    </xf>
    <xf numFmtId="44" fontId="13" fillId="0" borderId="16" xfId="1" applyFont="1" applyBorder="1" applyAlignment="1">
      <alignment horizontal="center" vertical="center"/>
    </xf>
    <xf numFmtId="44" fontId="13" fillId="7" borderId="10" xfId="1" applyFont="1" applyFill="1" applyBorder="1" applyAlignment="1">
      <alignment horizontal="center" vertical="center"/>
    </xf>
    <xf numFmtId="44" fontId="13" fillId="7" borderId="12" xfId="1" applyFont="1" applyFill="1" applyBorder="1" applyAlignment="1">
      <alignment horizontal="center" vertical="center"/>
    </xf>
    <xf numFmtId="44" fontId="13" fillId="7" borderId="17" xfId="1" applyFont="1" applyFill="1" applyBorder="1" applyAlignment="1">
      <alignment horizontal="center" vertical="center"/>
    </xf>
    <xf numFmtId="44" fontId="13" fillId="7" borderId="18" xfId="1" applyFont="1" applyFill="1" applyBorder="1" applyAlignment="1">
      <alignment horizontal="center" vertical="center"/>
    </xf>
    <xf numFmtId="44" fontId="15" fillId="0" borderId="13" xfId="1" applyFont="1" applyBorder="1" applyAlignment="1">
      <alignment horizontal="center" vertical="center"/>
    </xf>
    <xf numFmtId="44" fontId="15" fillId="0" borderId="16" xfId="1" applyFont="1" applyBorder="1" applyAlignment="1">
      <alignment horizontal="center" vertical="center"/>
    </xf>
    <xf numFmtId="44" fontId="13" fillId="8" borderId="13" xfId="1" applyFont="1" applyFill="1" applyBorder="1" applyAlignment="1">
      <alignment horizontal="center" vertical="center"/>
    </xf>
    <xf numFmtId="44" fontId="13" fillId="8" borderId="16" xfId="1" applyFont="1" applyFill="1" applyBorder="1" applyAlignment="1">
      <alignment horizontal="center" vertical="center"/>
    </xf>
    <xf numFmtId="44" fontId="14" fillId="0" borderId="10" xfId="1" applyFont="1" applyBorder="1" applyAlignment="1">
      <alignment horizontal="center" vertical="center"/>
    </xf>
    <xf numFmtId="44" fontId="14" fillId="0" borderId="11" xfId="1" applyFont="1" applyBorder="1" applyAlignment="1">
      <alignment horizontal="center" vertical="center"/>
    </xf>
    <xf numFmtId="44" fontId="14" fillId="0" borderId="12" xfId="1" applyFont="1" applyBorder="1" applyAlignment="1">
      <alignment horizontal="center" vertical="center"/>
    </xf>
    <xf numFmtId="44" fontId="14" fillId="0" borderId="14" xfId="1" applyFont="1" applyBorder="1" applyAlignment="1">
      <alignment horizontal="center" vertical="center"/>
    </xf>
    <xf numFmtId="44" fontId="14" fillId="0" borderId="0" xfId="1" applyFont="1" applyBorder="1" applyAlignment="1">
      <alignment horizontal="center" vertical="center"/>
    </xf>
    <xf numFmtId="44" fontId="14" fillId="0" borderId="15" xfId="1" applyFont="1" applyBorder="1" applyAlignment="1">
      <alignment horizontal="center" vertical="center"/>
    </xf>
    <xf numFmtId="44" fontId="14" fillId="0" borderId="17" xfId="1" applyFont="1" applyBorder="1" applyAlignment="1">
      <alignment horizontal="center" vertical="center"/>
    </xf>
    <xf numFmtId="44" fontId="14" fillId="0" borderId="24" xfId="1" applyFont="1" applyBorder="1" applyAlignment="1">
      <alignment horizontal="center" vertical="center"/>
    </xf>
    <xf numFmtId="44" fontId="14" fillId="0" borderId="18" xfId="1" applyFont="1" applyBorder="1" applyAlignment="1">
      <alignment horizontal="center" vertical="center"/>
    </xf>
    <xf numFmtId="17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</cellXfs>
  <cellStyles count="2">
    <cellStyle name="Moneda" xfId="1" builtinId="4"/>
    <cellStyle name="Normal" xfId="0" builtinId="0"/>
  </cellStyles>
  <dxfs count="56">
    <dxf>
      <font>
        <color theme="0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6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numFmt numFmtId="30" formatCode="@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0" formatCode="@"/>
    </dxf>
    <dxf>
      <numFmt numFmtId="30" formatCode="@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../../../../PLANTILLAS%20IVA%20F-07v9.10.xlsm" TargetMode="External"/><Relationship Id="rId1" Type="http://schemas.openxmlformats.org/officeDocument/2006/relationships/hyperlink" Target="BASE%20DE%20CLIENTES%20IVA%202021.xlsx" TargetMode="Externa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</xdr:row>
      <xdr:rowOff>104775</xdr:rowOff>
    </xdr:from>
    <xdr:to>
      <xdr:col>4</xdr:col>
      <xdr:colOff>161925</xdr:colOff>
      <xdr:row>20</xdr:row>
      <xdr:rowOff>161925</xdr:rowOff>
    </xdr:to>
    <xdr:sp macro="" textlink="">
      <xdr:nvSpPr>
        <xdr:cNvPr id="4" name="3 Rectángulo redondeado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/>
      </xdr:nvSpPr>
      <xdr:spPr>
        <a:xfrm>
          <a:off x="600075" y="295275"/>
          <a:ext cx="2962275" cy="3486150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</xdr:col>
      <xdr:colOff>425822</xdr:colOff>
      <xdr:row>21</xdr:row>
      <xdr:rowOff>134472</xdr:rowOff>
    </xdr:from>
    <xdr:to>
      <xdr:col>3</xdr:col>
      <xdr:colOff>1322293</xdr:colOff>
      <xdr:row>22</xdr:row>
      <xdr:rowOff>168089</xdr:rowOff>
    </xdr:to>
    <xdr:sp macro="[3]!GuardarDatos" textlink="">
      <xdr:nvSpPr>
        <xdr:cNvPr id="6" name="5 Bisel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/>
      </xdr:nvSpPr>
      <xdr:spPr>
        <a:xfrm>
          <a:off x="2364440" y="3944472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1</xdr:col>
      <xdr:colOff>168087</xdr:colOff>
      <xdr:row>21</xdr:row>
      <xdr:rowOff>123265</xdr:rowOff>
    </xdr:from>
    <xdr:to>
      <xdr:col>2</xdr:col>
      <xdr:colOff>145676</xdr:colOff>
      <xdr:row>22</xdr:row>
      <xdr:rowOff>156882</xdr:rowOff>
    </xdr:to>
    <xdr:sp macro="[3]!LimpiarDatos" textlink="">
      <xdr:nvSpPr>
        <xdr:cNvPr id="5" name="4 Bisel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/>
      </xdr:nvSpPr>
      <xdr:spPr>
        <a:xfrm>
          <a:off x="930087" y="3933265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1</xdr:col>
      <xdr:colOff>705972</xdr:colOff>
      <xdr:row>23</xdr:row>
      <xdr:rowOff>179293</xdr:rowOff>
    </xdr:from>
    <xdr:to>
      <xdr:col>3</xdr:col>
      <xdr:colOff>784412</xdr:colOff>
      <xdr:row>25</xdr:row>
      <xdr:rowOff>145675</xdr:rowOff>
    </xdr:to>
    <xdr:sp macro="" textlink="">
      <xdr:nvSpPr>
        <xdr:cNvPr id="2" name="1 Bise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1467972" y="4370293"/>
          <a:ext cx="1255058" cy="347382"/>
        </a:xfrm>
        <a:prstGeom prst="bevel">
          <a:avLst/>
        </a:prstGeom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PROVEEDORES</a:t>
          </a:r>
        </a:p>
      </xdr:txBody>
    </xdr:sp>
    <xdr:clientData/>
  </xdr:twoCellAnchor>
  <xdr:twoCellAnchor>
    <xdr:from>
      <xdr:col>0</xdr:col>
      <xdr:colOff>582706</xdr:colOff>
      <xdr:row>0</xdr:row>
      <xdr:rowOff>67235</xdr:rowOff>
    </xdr:from>
    <xdr:to>
      <xdr:col>4</xdr:col>
      <xdr:colOff>156882</xdr:colOff>
      <xdr:row>1</xdr:row>
      <xdr:rowOff>33618</xdr:rowOff>
    </xdr:to>
    <xdr:sp macro="" textlink="">
      <xdr:nvSpPr>
        <xdr:cNvPr id="3" name="2 Rectángulo redondeado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/>
      </xdr:nvSpPr>
      <xdr:spPr>
        <a:xfrm>
          <a:off x="582706" y="67235"/>
          <a:ext cx="2924735" cy="593912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20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 DE COMPRAS</a:t>
          </a:r>
        </a:p>
      </xdr:txBody>
    </xdr:sp>
    <xdr:clientData/>
  </xdr:twoCellAnchor>
  <xdr:twoCellAnchor>
    <xdr:from>
      <xdr:col>6</xdr:col>
      <xdr:colOff>56030</xdr:colOff>
      <xdr:row>6</xdr:row>
      <xdr:rowOff>22412</xdr:rowOff>
    </xdr:from>
    <xdr:to>
      <xdr:col>7</xdr:col>
      <xdr:colOff>381000</xdr:colOff>
      <xdr:row>7</xdr:row>
      <xdr:rowOff>134471</xdr:rowOff>
    </xdr:to>
    <xdr:sp macro="" textlink="">
      <xdr:nvSpPr>
        <xdr:cNvPr id="7" name="6 Bisel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/>
      </xdr:nvSpPr>
      <xdr:spPr>
        <a:xfrm>
          <a:off x="5165912" y="1613647"/>
          <a:ext cx="1086970" cy="302559"/>
        </a:xfrm>
        <a:prstGeom prst="bevel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DECLARACION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0</xdr:row>
          <xdr:rowOff>19050</xdr:rowOff>
        </xdr:from>
        <xdr:to>
          <xdr:col>7</xdr:col>
          <xdr:colOff>466725</xdr:colOff>
          <xdr:row>1</xdr:row>
          <xdr:rowOff>57150</xdr:rowOff>
        </xdr:to>
        <xdr:sp macro="" textlink="">
          <xdr:nvSpPr>
            <xdr:cNvPr id="14337" name="TextBox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537883</xdr:colOff>
      <xdr:row>0</xdr:row>
      <xdr:rowOff>134471</xdr:rowOff>
    </xdr:from>
    <xdr:to>
      <xdr:col>4</xdr:col>
      <xdr:colOff>168088</xdr:colOff>
      <xdr:row>0</xdr:row>
      <xdr:rowOff>874059</xdr:rowOff>
    </xdr:to>
    <xdr:sp macro="" textlink="">
      <xdr:nvSpPr>
        <xdr:cNvPr id="8" name="7 Rectángulo redondeado">
          <a:extLst>
            <a:ext uri="{FF2B5EF4-FFF2-40B4-BE49-F238E27FC236}">
              <a16:creationId xmlns:a16="http://schemas.microsoft.com/office/drawing/2014/main" xmlns="" id="{00000000-0008-0000-0200-000008000000}"/>
            </a:ext>
          </a:extLst>
        </xdr:cNvPr>
        <xdr:cNvSpPr/>
      </xdr:nvSpPr>
      <xdr:spPr>
        <a:xfrm>
          <a:off x="537883" y="134471"/>
          <a:ext cx="3384176" cy="739588"/>
        </a:xfrm>
        <a:prstGeom prst="roundRect">
          <a:avLst/>
        </a:prstGeom>
        <a:ln w="38100">
          <a:solidFill>
            <a:schemeClr val="bg1"/>
          </a:solidFill>
        </a:ln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CONTRIBUYENTE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  <xdr:twoCellAnchor>
    <xdr:from>
      <xdr:col>0</xdr:col>
      <xdr:colOff>563096</xdr:colOff>
      <xdr:row>0</xdr:row>
      <xdr:rowOff>1000123</xdr:rowOff>
    </xdr:from>
    <xdr:to>
      <xdr:col>4</xdr:col>
      <xdr:colOff>209550</xdr:colOff>
      <xdr:row>21</xdr:row>
      <xdr:rowOff>38099</xdr:rowOff>
    </xdr:to>
    <xdr:sp macro="" textlink="">
      <xdr:nvSpPr>
        <xdr:cNvPr id="5" name="4 Rectángulo redondeado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SpPr/>
      </xdr:nvSpPr>
      <xdr:spPr>
        <a:xfrm>
          <a:off x="563096" y="1000123"/>
          <a:ext cx="3399304" cy="4000501"/>
        </a:xfrm>
        <a:prstGeom prst="roundRect">
          <a:avLst>
            <a:gd name="adj" fmla="val 6056"/>
          </a:avLst>
        </a:prstGeom>
        <a:noFill/>
        <a:ln w="76200"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>
            <a:ln w="28575">
              <a:solidFill>
                <a:schemeClr val="tx1"/>
              </a:solidFill>
            </a:ln>
          </a:endParaRPr>
        </a:p>
      </xdr:txBody>
    </xdr:sp>
    <xdr:clientData/>
  </xdr:twoCellAnchor>
  <xdr:twoCellAnchor>
    <xdr:from>
      <xdr:col>1</xdr:col>
      <xdr:colOff>414616</xdr:colOff>
      <xdr:row>21</xdr:row>
      <xdr:rowOff>184897</xdr:rowOff>
    </xdr:from>
    <xdr:to>
      <xdr:col>3</xdr:col>
      <xdr:colOff>44822</xdr:colOff>
      <xdr:row>23</xdr:row>
      <xdr:rowOff>28014</xdr:rowOff>
    </xdr:to>
    <xdr:sp macro="[3]!LimpiarContri" textlink="">
      <xdr:nvSpPr>
        <xdr:cNvPr id="6" name="5 Bisel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SpPr/>
      </xdr:nvSpPr>
      <xdr:spPr>
        <a:xfrm>
          <a:off x="1176616" y="5147422"/>
          <a:ext cx="89703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3</xdr:col>
      <xdr:colOff>437027</xdr:colOff>
      <xdr:row>21</xdr:row>
      <xdr:rowOff>186578</xdr:rowOff>
    </xdr:from>
    <xdr:to>
      <xdr:col>3</xdr:col>
      <xdr:colOff>1333498</xdr:colOff>
      <xdr:row>23</xdr:row>
      <xdr:rowOff>29695</xdr:rowOff>
    </xdr:to>
    <xdr:sp macro="[3]!DatosContri" textlink="">
      <xdr:nvSpPr>
        <xdr:cNvPr id="7" name="6 Bisel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SpPr/>
      </xdr:nvSpPr>
      <xdr:spPr>
        <a:xfrm>
          <a:off x="2465852" y="5149103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918881</xdr:rowOff>
    </xdr:from>
    <xdr:to>
      <xdr:col>4</xdr:col>
      <xdr:colOff>161925</xdr:colOff>
      <xdr:row>23</xdr:row>
      <xdr:rowOff>123824</xdr:rowOff>
    </xdr:to>
    <xdr:sp macro="" textlink="">
      <xdr:nvSpPr>
        <xdr:cNvPr id="2" name="1 Rectángulo redondeado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SpPr/>
      </xdr:nvSpPr>
      <xdr:spPr>
        <a:xfrm>
          <a:off x="600075" y="918881"/>
          <a:ext cx="3315821" cy="4494119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</xdr:col>
      <xdr:colOff>327770</xdr:colOff>
      <xdr:row>21</xdr:row>
      <xdr:rowOff>167528</xdr:rowOff>
    </xdr:from>
    <xdr:to>
      <xdr:col>7</xdr:col>
      <xdr:colOff>462241</xdr:colOff>
      <xdr:row>22</xdr:row>
      <xdr:rowOff>201145</xdr:rowOff>
    </xdr:to>
    <xdr:sp macro="[3]!LimpiarConsumi" textlink="">
      <xdr:nvSpPr>
        <xdr:cNvPr id="3" name="2 Bisel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SpPr/>
      </xdr:nvSpPr>
      <xdr:spPr>
        <a:xfrm>
          <a:off x="5370417" y="498605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4</xdr:col>
      <xdr:colOff>264456</xdr:colOff>
      <xdr:row>22</xdr:row>
      <xdr:rowOff>2802</xdr:rowOff>
    </xdr:from>
    <xdr:to>
      <xdr:col>5</xdr:col>
      <xdr:colOff>634251</xdr:colOff>
      <xdr:row>23</xdr:row>
      <xdr:rowOff>25213</xdr:rowOff>
    </xdr:to>
    <xdr:sp macro="[3]!DatosConsumi" textlink="">
      <xdr:nvSpPr>
        <xdr:cNvPr id="7" name="6 Bisel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SpPr/>
      </xdr:nvSpPr>
      <xdr:spPr>
        <a:xfrm>
          <a:off x="4018427" y="5011831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504265</xdr:colOff>
      <xdr:row>0</xdr:row>
      <xdr:rowOff>78441</xdr:rowOff>
    </xdr:from>
    <xdr:to>
      <xdr:col>4</xdr:col>
      <xdr:colOff>134470</xdr:colOff>
      <xdr:row>0</xdr:row>
      <xdr:rowOff>818029</xdr:rowOff>
    </xdr:to>
    <xdr:sp macro="" textlink="">
      <xdr:nvSpPr>
        <xdr:cNvPr id="5" name="4 Rectángulo redondeado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SpPr/>
      </xdr:nvSpPr>
      <xdr:spPr>
        <a:xfrm>
          <a:off x="504265" y="78441"/>
          <a:ext cx="3384176" cy="739588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CONSUMIDOR FINAL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incipal/Desktop/CLIENTES%20DE%20IVA/BASE%20DE%20CLIENTES%20IVA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ASE%20DE%20CLIENTES%20IVA%2020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PROVEEDORES"/>
      <sheetName val="Hoja1"/>
    </sheetNames>
    <sheetDataSet>
      <sheetData sheetId="0">
        <row r="1">
          <cell r="A1" t="str">
            <v>NIT</v>
          </cell>
          <cell r="B1" t="str">
            <v>PROVEEDOR</v>
          </cell>
        </row>
        <row r="2">
          <cell r="A2" t="str">
            <v>02023112741019</v>
          </cell>
          <cell r="B2" t="str">
            <v>OLGA ELIZABETH RIVAS DE ORELLANA</v>
          </cell>
        </row>
        <row r="3">
          <cell r="A3" t="str">
            <v xml:space="preserve"> </v>
          </cell>
          <cell r="B3" t="str">
            <v xml:space="preserve">RICARDO E.G SANTOS </v>
          </cell>
        </row>
        <row r="4">
          <cell r="A4" t="str">
            <v>02071902091019</v>
          </cell>
          <cell r="B4" t="str">
            <v>EL INDIO S.A DE C.V</v>
          </cell>
        </row>
        <row r="5">
          <cell r="A5" t="str">
            <v>02100108750017</v>
          </cell>
          <cell r="B5" t="str">
            <v xml:space="preserve">CARLOS EDUARDO MARTINEZ </v>
          </cell>
        </row>
        <row r="6">
          <cell r="A6" t="str">
            <v>02101810771036</v>
          </cell>
          <cell r="B6" t="str">
            <v>JOSE OMAR CARPIO ALARCON</v>
          </cell>
        </row>
        <row r="7">
          <cell r="A7" t="str">
            <v>02101911710016</v>
          </cell>
          <cell r="B7" t="str">
            <v>ALMACENES VIDRI, S.A DE C.V.</v>
          </cell>
        </row>
        <row r="8">
          <cell r="A8" t="str">
            <v>02102309931011</v>
          </cell>
          <cell r="B8" t="str">
            <v xml:space="preserve">ELECTRO INDUSTRIALES EL PACIFICO S.A DE C.V </v>
          </cell>
        </row>
        <row r="9">
          <cell r="A9" t="str">
            <v>02102701001014</v>
          </cell>
          <cell r="B9" t="str">
            <v>UNILLANTAS S.A DE C.V.</v>
          </cell>
        </row>
        <row r="10">
          <cell r="A10" t="str">
            <v>02102908061017</v>
          </cell>
          <cell r="B10" t="str">
            <v xml:space="preserve">V &amp; G DE EL SALVADOR S.A DE C.V </v>
          </cell>
        </row>
        <row r="11">
          <cell r="A11" t="str">
            <v>02133003651018</v>
          </cell>
          <cell r="B11" t="str">
            <v>JOSE ADAN MAGAÑA</v>
          </cell>
        </row>
        <row r="12">
          <cell r="A12" t="str">
            <v>03020203061023</v>
          </cell>
          <cell r="B12" t="str">
            <v xml:space="preserve">ELEKTROLAZER S.A DE C.V </v>
          </cell>
        </row>
        <row r="13">
          <cell r="A13" t="str">
            <v>03062109801018</v>
          </cell>
          <cell r="B13" t="str">
            <v>DOUGLAS ORLANDO TEPATA TEPATA</v>
          </cell>
        </row>
        <row r="14">
          <cell r="A14" t="str">
            <v>03150309971011</v>
          </cell>
          <cell r="B14" t="str">
            <v>SO S.A DE C.V.</v>
          </cell>
        </row>
        <row r="15">
          <cell r="A15" t="str">
            <v>03151608560012</v>
          </cell>
          <cell r="B15" t="str">
            <v xml:space="preserve">JORGE ALBERTO LUNA </v>
          </cell>
        </row>
        <row r="16">
          <cell r="A16" t="str">
            <v>04072309650015</v>
          </cell>
          <cell r="B16" t="str">
            <v>ULISES RODRIGUEZ SOSA</v>
          </cell>
        </row>
        <row r="17">
          <cell r="A17" t="str">
            <v>04161506530021</v>
          </cell>
          <cell r="B17" t="str">
            <v>NOELIA TEJADA DE REYES</v>
          </cell>
        </row>
        <row r="18">
          <cell r="A18" t="str">
            <v>04312511630011</v>
          </cell>
          <cell r="B18" t="str">
            <v xml:space="preserve">MARIA LIDUVINA CARDOZA </v>
          </cell>
        </row>
        <row r="19">
          <cell r="A19" t="str">
            <v>05030412821038</v>
          </cell>
          <cell r="B19" t="str">
            <v>JOSE GUILLERMO CRUZ PAREDES</v>
          </cell>
        </row>
        <row r="20">
          <cell r="A20" t="str">
            <v>05032201151020</v>
          </cell>
          <cell r="B20" t="str">
            <v>ELECTRICOS OMEGA S.A DE C.V.</v>
          </cell>
        </row>
        <row r="21">
          <cell r="A21" t="str">
            <v>05043110741013</v>
          </cell>
          <cell r="B21" t="str">
            <v>OSCAR HUMBERTO RIVAS INTERIANO</v>
          </cell>
        </row>
        <row r="22">
          <cell r="A22" t="str">
            <v>05062912691016</v>
          </cell>
          <cell r="B22" t="str">
            <v xml:space="preserve">DAVID EVORA GUZMAN </v>
          </cell>
        </row>
        <row r="23">
          <cell r="A23" t="str">
            <v>05081710540010</v>
          </cell>
          <cell r="B23" t="str">
            <v xml:space="preserve">MARCOS ANTONIO PORTILLO </v>
          </cell>
        </row>
        <row r="24">
          <cell r="A24" t="str">
            <v>05090101650011</v>
          </cell>
          <cell r="B24" t="str">
            <v>ISRAEL ALVARADO</v>
          </cell>
        </row>
        <row r="25">
          <cell r="A25" t="str">
            <v>05091510071011</v>
          </cell>
          <cell r="B25" t="str">
            <v>AGROFERRETERIA SAN RAFAEL</v>
          </cell>
        </row>
        <row r="26">
          <cell r="A26" t="str">
            <v>05091606111014</v>
          </cell>
          <cell r="B26" t="str">
            <v>PULSEM DE C.V.</v>
          </cell>
        </row>
        <row r="27">
          <cell r="A27" t="str">
            <v>05092604480012</v>
          </cell>
          <cell r="B27" t="str">
            <v>ROBERTO HERNANDEZ MENJIVAR</v>
          </cell>
        </row>
        <row r="28">
          <cell r="A28" t="str">
            <v>05110610820011</v>
          </cell>
          <cell r="B28" t="str">
            <v>EL SURCO S.A DE C.V</v>
          </cell>
        </row>
        <row r="29">
          <cell r="A29" t="str">
            <v>05111302771027</v>
          </cell>
          <cell r="B29" t="str">
            <v>JOSE RIGOBERTO CORDOBA BARRERA</v>
          </cell>
        </row>
        <row r="30">
          <cell r="A30" t="str">
            <v>005703912</v>
          </cell>
          <cell r="B30" t="str">
            <v>JOSE RICARDO ANTONIO MOLINA</v>
          </cell>
        </row>
        <row r="31">
          <cell r="A31" t="str">
            <v>05112105901012</v>
          </cell>
          <cell r="B31" t="str">
            <v xml:space="preserve">SUMER S.A DE C.V </v>
          </cell>
        </row>
        <row r="32">
          <cell r="A32" t="str">
            <v>05112411991017</v>
          </cell>
          <cell r="B32" t="str">
            <v>REPUESTOS NOE S.A DE C.V.</v>
          </cell>
        </row>
        <row r="33">
          <cell r="A33" t="str">
            <v>05120305630027</v>
          </cell>
          <cell r="B33" t="str">
            <v>TONY ALBERTO PEREZ</v>
          </cell>
        </row>
        <row r="34">
          <cell r="A34" t="str">
            <v>06023010921017</v>
          </cell>
          <cell r="B34" t="str">
            <v>TALLERES SOLDATOR S.A DE C.V.</v>
          </cell>
        </row>
        <row r="35">
          <cell r="A35" t="str">
            <v>06140101840022</v>
          </cell>
          <cell r="B35" t="str">
            <v>INDUPAL S.A DE C.V</v>
          </cell>
        </row>
        <row r="36">
          <cell r="A36" t="str">
            <v>06140102001050</v>
          </cell>
          <cell r="B36" t="str">
            <v>COMPRES, S.A DE C.V.</v>
          </cell>
        </row>
        <row r="37">
          <cell r="A37" t="str">
            <v>06140104620021</v>
          </cell>
          <cell r="B37" t="str">
            <v xml:space="preserve">TALLER DIDEA S.A DE C.V </v>
          </cell>
        </row>
        <row r="38">
          <cell r="A38" t="str">
            <v>06140108580017</v>
          </cell>
          <cell r="B38" t="str">
            <v>FREUND S.A DE C.V.</v>
          </cell>
        </row>
        <row r="39">
          <cell r="A39" t="str">
            <v>06140109770045</v>
          </cell>
          <cell r="B39" t="str">
            <v>AGDO, S.A</v>
          </cell>
        </row>
        <row r="40">
          <cell r="A40" t="str">
            <v>06140205031020</v>
          </cell>
          <cell r="B40" t="str">
            <v>TESSA S.A DE C.V.</v>
          </cell>
        </row>
        <row r="41">
          <cell r="A41" t="str">
            <v>06140207081033</v>
          </cell>
          <cell r="B41" t="str">
            <v>POWER SUPPLY S.A DE C.V</v>
          </cell>
        </row>
        <row r="42">
          <cell r="A42" t="str">
            <v>06140209111053</v>
          </cell>
          <cell r="B42" t="str">
            <v>Vip Marketing, S.A de C.V.</v>
          </cell>
        </row>
        <row r="43">
          <cell r="A43" t="str">
            <v>06140212971020</v>
          </cell>
          <cell r="B43" t="str">
            <v>MANEJO INTEGRAL DE DESECHOS SOLIDOS SEM DE C.V.</v>
          </cell>
        </row>
        <row r="44">
          <cell r="A44" t="str">
            <v>06140302870017</v>
          </cell>
          <cell r="B44" t="str">
            <v>ACEROS Y SALES SALVADOREÑOS S.A DE C.V.</v>
          </cell>
        </row>
        <row r="45">
          <cell r="A45" t="str">
            <v>06140310061067</v>
          </cell>
          <cell r="B45" t="str">
            <v xml:space="preserve">PROVEEDORA ELECTRICA DE EL SALVADOR S.A DE CV. </v>
          </cell>
        </row>
        <row r="46">
          <cell r="A46" t="str">
            <v>06140311171036</v>
          </cell>
          <cell r="B46" t="str">
            <v>SOLARTECH CENTROAMERICA S.A DE C.V</v>
          </cell>
        </row>
        <row r="47">
          <cell r="A47" t="str">
            <v>06140311991017</v>
          </cell>
          <cell r="B47" t="str">
            <v>AGROQUIMICA INTERNACIONAL S.A DE C.V</v>
          </cell>
        </row>
        <row r="48">
          <cell r="A48" t="str">
            <v>06140402001010</v>
          </cell>
          <cell r="B48" t="str">
            <v xml:space="preserve">STAR MAIL S.A DE C.V </v>
          </cell>
        </row>
        <row r="49">
          <cell r="A49" t="str">
            <v>06140409670019</v>
          </cell>
          <cell r="B49" t="str">
            <v>STEINER S.A DE C.V</v>
          </cell>
        </row>
        <row r="50">
          <cell r="A50" t="str">
            <v>06140410011032</v>
          </cell>
          <cell r="B50" t="str">
            <v>ACERO NOPA STEEL S.A DE C.V.</v>
          </cell>
        </row>
        <row r="51">
          <cell r="A51" t="str">
            <v>06140509171066</v>
          </cell>
          <cell r="B51" t="str">
            <v xml:space="preserve">AQUASISTEMAS DE EL SALVADOR S.A DE C.V </v>
          </cell>
        </row>
        <row r="52">
          <cell r="A52" t="str">
            <v>06140602031037</v>
          </cell>
          <cell r="B52" t="str">
            <v>FONDO DE ACTIVIDADES ESPECIALES</v>
          </cell>
        </row>
        <row r="53">
          <cell r="A53" t="str">
            <v>06140607161028</v>
          </cell>
          <cell r="B53" t="str">
            <v>PROVEEDORA DE RODAMIENTOS S.A DE C.V.</v>
          </cell>
        </row>
        <row r="54">
          <cell r="A54" t="str">
            <v>06140611750055</v>
          </cell>
          <cell r="B54" t="str">
            <v>TECNICA UNIVERSAL SALVADOREÑA S.A DE C.V</v>
          </cell>
        </row>
        <row r="55">
          <cell r="A55" t="str">
            <v>06140705651014</v>
          </cell>
          <cell r="B55" t="str">
            <v xml:space="preserve">FELIX RAMIREZ ABREGO </v>
          </cell>
        </row>
        <row r="56">
          <cell r="A56" t="str">
            <v>06140705901331</v>
          </cell>
          <cell r="B56" t="str">
            <v>WILLIAM JOSE GUEVARA</v>
          </cell>
        </row>
        <row r="57">
          <cell r="A57" t="str">
            <v>06140706891011</v>
          </cell>
          <cell r="B57" t="str">
            <v>PROYECTOS DE METAL MECANICA S.A DE C.V.</v>
          </cell>
        </row>
        <row r="58">
          <cell r="A58" t="str">
            <v>06140707061020</v>
          </cell>
          <cell r="B58" t="str">
            <v>CALDEGA S.A DE C.V.</v>
          </cell>
        </row>
        <row r="59">
          <cell r="A59" t="str">
            <v>06140711071030</v>
          </cell>
          <cell r="B59" t="str">
            <v xml:space="preserve">OD EL SALVADOR LIMITADA DE C.V </v>
          </cell>
        </row>
        <row r="60">
          <cell r="A60" t="str">
            <v>06140803111012</v>
          </cell>
          <cell r="B60" t="str">
            <v xml:space="preserve">CELASA INGENIERIAS Y EQUIPOS S.A DE C.V </v>
          </cell>
        </row>
        <row r="61">
          <cell r="A61" t="str">
            <v>06140804161013</v>
          </cell>
          <cell r="B61" t="str">
            <v>GRUPO ROMEN S.A DE C.V.</v>
          </cell>
        </row>
        <row r="62">
          <cell r="A62" t="str">
            <v>06140806720015</v>
          </cell>
          <cell r="B62" t="str">
            <v xml:space="preserve">BANCO CUSCATLAN S.A </v>
          </cell>
        </row>
        <row r="63">
          <cell r="A63" t="str">
            <v>06140807141021</v>
          </cell>
          <cell r="B63" t="str">
            <v xml:space="preserve">SEGURIDAD E INVERSIONES S.A DE C.V </v>
          </cell>
        </row>
        <row r="64">
          <cell r="A64" t="str">
            <v>06140807770026</v>
          </cell>
          <cell r="B64" t="str">
            <v>MAPRIMA S.A DE C.V.</v>
          </cell>
        </row>
        <row r="65">
          <cell r="A65" t="str">
            <v>06140902091023</v>
          </cell>
          <cell r="B65" t="str">
            <v xml:space="preserve">DISTRIBUIDORA B &amp; P S.A DE C.V </v>
          </cell>
        </row>
        <row r="66">
          <cell r="A66" t="str">
            <v>06140911041039</v>
          </cell>
          <cell r="B66" t="str">
            <v>IMPORTADORA DEL RIO S.A DE C.V</v>
          </cell>
        </row>
        <row r="67">
          <cell r="A67" t="str">
            <v>06141007011010</v>
          </cell>
          <cell r="B67" t="str">
            <v xml:space="preserve">CHIA HO HSING S.A DE C.V </v>
          </cell>
        </row>
        <row r="68">
          <cell r="A68" t="str">
            <v>06141008901028</v>
          </cell>
          <cell r="B68" t="str">
            <v>TRANPORTES PESADOS S.A DE C.V.</v>
          </cell>
        </row>
        <row r="69">
          <cell r="A69" t="str">
            <v>06141106660010</v>
          </cell>
          <cell r="B69" t="str">
            <v>HENRIQUEZ S.A DE C.V.</v>
          </cell>
        </row>
        <row r="70">
          <cell r="A70" t="str">
            <v>06141107870011</v>
          </cell>
          <cell r="B70" t="str">
            <v>COVI S.A DE C.V.</v>
          </cell>
        </row>
        <row r="71">
          <cell r="A71" t="str">
            <v>06141108001032</v>
          </cell>
          <cell r="B71" t="str">
            <v>UNION COMERCIAL S.A DE C.V.</v>
          </cell>
        </row>
        <row r="72">
          <cell r="A72" t="str">
            <v>06141211810023</v>
          </cell>
          <cell r="B72" t="str">
            <v>GRUPO SOLID S.A DE C.V</v>
          </cell>
        </row>
        <row r="73">
          <cell r="A73" t="str">
            <v>06141301840030</v>
          </cell>
          <cell r="B73" t="str">
            <v xml:space="preserve">SOLVENTES E INTERMEDIOS INDUSTRIALES S.A DE C.V </v>
          </cell>
        </row>
        <row r="74">
          <cell r="A74" t="str">
            <v>06141306680052</v>
          </cell>
          <cell r="B74" t="str">
            <v>ALEXANDER ANTONIO CORNEJO</v>
          </cell>
        </row>
        <row r="75">
          <cell r="A75" t="str">
            <v>06141307760018</v>
          </cell>
          <cell r="B75" t="str">
            <v>REPRESENTACIONES DIVERSAS S.A DE C.V.</v>
          </cell>
        </row>
        <row r="76">
          <cell r="A76" t="str">
            <v>06141311131065</v>
          </cell>
          <cell r="B76" t="str">
            <v>INVERSIONES ASIATICAS S.A DE C.V</v>
          </cell>
        </row>
        <row r="77">
          <cell r="A77" t="str">
            <v>06141312850038</v>
          </cell>
          <cell r="B77" t="str">
            <v>IMPRESSA S.A DE C.V.</v>
          </cell>
        </row>
        <row r="78">
          <cell r="A78" t="str">
            <v>06141402051099</v>
          </cell>
          <cell r="B78" t="str">
            <v xml:space="preserve">JEA S.A DE C.V. </v>
          </cell>
        </row>
        <row r="79">
          <cell r="A79" t="str">
            <v>06141402370078</v>
          </cell>
          <cell r="B79" t="str">
            <v>CEPA S.A DE C.V</v>
          </cell>
        </row>
        <row r="80">
          <cell r="A80" t="str">
            <v>06141402560013</v>
          </cell>
          <cell r="B80" t="str">
            <v>FERRETERIA LA PALMA S.A DE C.V.</v>
          </cell>
        </row>
        <row r="81">
          <cell r="A81" t="str">
            <v>06141403161033</v>
          </cell>
          <cell r="B81" t="str">
            <v>ECSA OPERADORA EL SALVADOR S.A DE C.V.</v>
          </cell>
        </row>
        <row r="82">
          <cell r="A82" t="str">
            <v>06141404161045</v>
          </cell>
          <cell r="B82" t="str">
            <v>GRUPO FERRESAL Y JM CONSTRUCCIONES</v>
          </cell>
        </row>
        <row r="83">
          <cell r="A83" t="str">
            <v>06141407001014</v>
          </cell>
          <cell r="B83" t="str">
            <v>INVERSIONES LEMUS S.A DE C.V.</v>
          </cell>
        </row>
        <row r="84">
          <cell r="A84" t="str">
            <v>06141407830018</v>
          </cell>
          <cell r="B84" t="str">
            <v xml:space="preserve">LA CENTRAL DE SEGUROS Y FIANZAS S.A DE C.V </v>
          </cell>
        </row>
        <row r="85">
          <cell r="A85" t="str">
            <v>06141408711090</v>
          </cell>
          <cell r="B85" t="str">
            <v>BENJAMIN ALFREDO ABARCA</v>
          </cell>
        </row>
        <row r="86">
          <cell r="A86" t="str">
            <v>06141409121050</v>
          </cell>
          <cell r="B86" t="str">
            <v>CAMPOS ESCOBAR S.A DE C.V.</v>
          </cell>
        </row>
        <row r="87">
          <cell r="A87" t="str">
            <v>06141412921024</v>
          </cell>
          <cell r="B87" t="str">
            <v xml:space="preserve">INVERSIONES VIDA S.A DE C.V </v>
          </cell>
        </row>
        <row r="88">
          <cell r="A88" t="str">
            <v>06141501850054</v>
          </cell>
          <cell r="B88" t="str">
            <v xml:space="preserve">GALVANIS S.A DE C.V </v>
          </cell>
        </row>
        <row r="89">
          <cell r="A89" t="str">
            <v>06141509891057</v>
          </cell>
          <cell r="B89" t="str">
            <v xml:space="preserve">F.ROLANDO CANIZALES </v>
          </cell>
        </row>
        <row r="90">
          <cell r="A90" t="str">
            <v>06141601800012</v>
          </cell>
          <cell r="B90" t="str">
            <v>LA CASA DEL SOLDADOR S.A DE C.V.</v>
          </cell>
        </row>
        <row r="91">
          <cell r="A91" t="str">
            <v>06141606691119</v>
          </cell>
          <cell r="B91" t="str">
            <v>CARLOS ROBERTO HERNANDEZ</v>
          </cell>
        </row>
        <row r="92">
          <cell r="A92" t="str">
            <v>06141608021030</v>
          </cell>
          <cell r="B92" t="str">
            <v>GRIFERIA Y CERRADURAS INTERNACIONALES S.A DE C.V</v>
          </cell>
        </row>
        <row r="93">
          <cell r="A93" t="str">
            <v>06141608111039</v>
          </cell>
          <cell r="B93" t="str">
            <v>GRUPO SANTA SOFIA, S.A DE C.V.</v>
          </cell>
        </row>
        <row r="94">
          <cell r="A94" t="str">
            <v>06141611951013</v>
          </cell>
          <cell r="B94" t="str">
            <v>DISTRIBUIDORA DE ELECTRICIDAD DELSUR</v>
          </cell>
        </row>
        <row r="95">
          <cell r="A95" t="str">
            <v>06141612991019</v>
          </cell>
          <cell r="B95" t="str">
            <v xml:space="preserve">DISTRIBUIDORA DE LUBRICANTES Y COMBUSTIBLES S.A DE C.V </v>
          </cell>
        </row>
        <row r="96">
          <cell r="A96" t="str">
            <v>06141702061037</v>
          </cell>
          <cell r="B96" t="str">
            <v>TORCO INDUSTRIAL S.A DE C.V.</v>
          </cell>
        </row>
        <row r="97">
          <cell r="A97" t="str">
            <v>06141703061090</v>
          </cell>
          <cell r="B97" t="str">
            <v xml:space="preserve">SUMINISTROS Y FERETERIA GENESIS S.A DE C.V. </v>
          </cell>
        </row>
        <row r="98">
          <cell r="A98" t="str">
            <v>06141705790011</v>
          </cell>
          <cell r="B98" t="str">
            <v>INVERCALMA S.A DE C.V.</v>
          </cell>
        </row>
        <row r="99">
          <cell r="A99" t="str">
            <v>06141807011060</v>
          </cell>
          <cell r="B99" t="str">
            <v>CORIASA S.A DE C.V.</v>
          </cell>
        </row>
        <row r="100">
          <cell r="A100" t="str">
            <v>06141807051010</v>
          </cell>
          <cell r="B100" t="str">
            <v>FRIOAIRE S.A DE C.V.</v>
          </cell>
        </row>
        <row r="101">
          <cell r="A101" t="str">
            <v>06141902730011</v>
          </cell>
          <cell r="B101" t="str">
            <v>PRODUCTOS AGROQUIMICOS DE CENTROAMERICA</v>
          </cell>
        </row>
        <row r="102">
          <cell r="A102" t="str">
            <v>06142001101022</v>
          </cell>
          <cell r="B102" t="str">
            <v>DISTRIBUIDORA DE PROVEEDORES DE PETROLEOS</v>
          </cell>
        </row>
        <row r="103">
          <cell r="A103" t="str">
            <v>06142006031022</v>
          </cell>
          <cell r="B103" t="str">
            <v>FERRUSAL S.A DE C.V.</v>
          </cell>
        </row>
        <row r="104">
          <cell r="A104" t="str">
            <v>06142007911239</v>
          </cell>
          <cell r="B104" t="str">
            <v xml:space="preserve">ESTELA BEATRIZ ALAS </v>
          </cell>
        </row>
        <row r="105">
          <cell r="A105" t="str">
            <v>06142009161075</v>
          </cell>
          <cell r="B105" t="str">
            <v>COMERCIAL E.C.A. S.A DE C.V.</v>
          </cell>
        </row>
        <row r="106">
          <cell r="A106" t="str">
            <v>06142101111025</v>
          </cell>
          <cell r="B106" t="str">
            <v>RODAMIENTOS DE CENTROAMERICAS S.A DE C.V.</v>
          </cell>
        </row>
        <row r="107">
          <cell r="A107" t="str">
            <v>06142201071012</v>
          </cell>
          <cell r="B107" t="str">
            <v>IMGRAL S.A DE C.V.</v>
          </cell>
        </row>
        <row r="108">
          <cell r="A108" t="str">
            <v>06142202770023</v>
          </cell>
          <cell r="B108" t="str">
            <v>INFRA DE EL SALVADOR, S.A DE C.V.</v>
          </cell>
        </row>
        <row r="109">
          <cell r="A109" t="str">
            <v>06142302770010</v>
          </cell>
          <cell r="B109" t="str">
            <v>ALPINA S.A DE C.V.</v>
          </cell>
        </row>
        <row r="110">
          <cell r="A110" t="str">
            <v>06142303911015</v>
          </cell>
          <cell r="B110" t="str">
            <v>TELEMOVIL EL SALVADOR S.A DE C.V.</v>
          </cell>
        </row>
        <row r="111">
          <cell r="A111" t="str">
            <v>06142403770051</v>
          </cell>
          <cell r="B111" t="str">
            <v>ANA GLADYS CORDOBA</v>
          </cell>
        </row>
        <row r="112">
          <cell r="A112" t="str">
            <v>06142410141010</v>
          </cell>
          <cell r="B112" t="str">
            <v xml:space="preserve">ACTIVIDADES PETROLERAS DE EL SALVADOR S.A DE C.V </v>
          </cell>
        </row>
        <row r="113">
          <cell r="A113" t="str">
            <v>06142506670028</v>
          </cell>
          <cell r="B113" t="str">
            <v xml:space="preserve">CORINA MARGARITA MENDEZ DE SOSA </v>
          </cell>
        </row>
        <row r="114">
          <cell r="A114" t="str">
            <v>06142603981015</v>
          </cell>
          <cell r="B114" t="str">
            <v>CEMEX EL SALVADOR, S.A DE C.V.</v>
          </cell>
        </row>
        <row r="115">
          <cell r="A115" t="str">
            <v>06142604071063</v>
          </cell>
          <cell r="B115" t="str">
            <v>INVERSIONES RAMIREZ QUINTANILLA S.A DE C.V.</v>
          </cell>
        </row>
        <row r="116">
          <cell r="A116" t="str">
            <v>06142609701090</v>
          </cell>
          <cell r="B116" t="str">
            <v xml:space="preserve">SAMUEL ARMANDO DUBON </v>
          </cell>
        </row>
        <row r="117">
          <cell r="A117" t="str">
            <v>06142609941015</v>
          </cell>
          <cell r="B117" t="str">
            <v xml:space="preserve">COMDISANPABLO S.A DE C.V </v>
          </cell>
        </row>
        <row r="118">
          <cell r="A118" t="str">
            <v>06142610201025</v>
          </cell>
          <cell r="B118" t="str">
            <v>RODAMIENTOS Y REPUESTOS PARA MOTOCICLETA</v>
          </cell>
        </row>
        <row r="119">
          <cell r="A119" t="str">
            <v>06142610981012</v>
          </cell>
          <cell r="B119" t="str">
            <v>CTE TELECOM PERSONAL S.A DE C.V.</v>
          </cell>
        </row>
        <row r="120">
          <cell r="A120" t="str">
            <v>06142709061020</v>
          </cell>
          <cell r="B120" t="str">
            <v>SOLUCIONES Y HERRAMIENTAS S.A DE C.V.</v>
          </cell>
        </row>
        <row r="121">
          <cell r="A121" t="str">
            <v>06142710780023</v>
          </cell>
          <cell r="B121" t="str">
            <v>QUIMICA INDUSTRIAL S.A DE C.V.</v>
          </cell>
        </row>
        <row r="122">
          <cell r="A122" t="str">
            <v>06142711870044</v>
          </cell>
          <cell r="B122" t="str">
            <v>PROMOTORA COMERCIAL, S.A DE C.V.</v>
          </cell>
        </row>
        <row r="123">
          <cell r="A123" t="str">
            <v>06142803171026</v>
          </cell>
          <cell r="B123" t="str">
            <v xml:space="preserve">COPPER GROUP S.A DE C.V </v>
          </cell>
        </row>
        <row r="124">
          <cell r="A124" t="str">
            <v>06142805011034</v>
          </cell>
          <cell r="B124" t="str">
            <v>REPUESTOS IZALCO S.A DE C.V.</v>
          </cell>
        </row>
        <row r="125">
          <cell r="A125" t="str">
            <v>06142807810010</v>
          </cell>
          <cell r="B125" t="str">
            <v>TRANVA S.A DE C.V.</v>
          </cell>
        </row>
        <row r="126">
          <cell r="A126" t="str">
            <v>06142809061036</v>
          </cell>
          <cell r="B126" t="str">
            <v xml:space="preserve">DURECO DE EL SALVADOR S.A DE C.V </v>
          </cell>
        </row>
        <row r="127">
          <cell r="A127" t="str">
            <v>06142809981046</v>
          </cell>
          <cell r="B127" t="str">
            <v>CORPORACION ACME  S.A DE C.V.</v>
          </cell>
        </row>
        <row r="128">
          <cell r="A128" t="str">
            <v>06142810061058</v>
          </cell>
          <cell r="B128" t="str">
            <v xml:space="preserve">CELULOSA Y COLORANTES EL SALVADOR S.A DE C.V </v>
          </cell>
        </row>
        <row r="129">
          <cell r="A129" t="str">
            <v>06143001780012</v>
          </cell>
          <cell r="B129" t="str">
            <v xml:space="preserve">LA CASA DEL REPUESTO S.A DE C.V. </v>
          </cell>
        </row>
        <row r="130">
          <cell r="A130" t="str">
            <v>06143006991022</v>
          </cell>
          <cell r="B130" t="str">
            <v>AMERICAN PETROLEUM DE EL SALVADOR S.A DE C.V.</v>
          </cell>
        </row>
        <row r="131">
          <cell r="A131" t="str">
            <v>06143011931011</v>
          </cell>
          <cell r="B131" t="str">
            <v>DISTRIBUIDORA GRANADA S.A DE C.V</v>
          </cell>
        </row>
        <row r="132">
          <cell r="A132" t="str">
            <v>06143012871071</v>
          </cell>
          <cell r="B132" t="str">
            <v>CORINA MARGARITA SOSA DE HERNANDEZ</v>
          </cell>
        </row>
        <row r="133">
          <cell r="A133" t="str">
            <v>06143101750030</v>
          </cell>
          <cell r="B133" t="str">
            <v>PEDREDA PROTERSA, S.A DE C.V.</v>
          </cell>
        </row>
        <row r="134">
          <cell r="A134" t="str">
            <v>06143108061020</v>
          </cell>
          <cell r="B134" t="str">
            <v>PROVEEDORES DE INSUMOS DIVERSOS S.A DE C.V.</v>
          </cell>
        </row>
        <row r="135">
          <cell r="A135" t="str">
            <v>06161109771010</v>
          </cell>
          <cell r="B135" t="str">
            <v xml:space="preserve">CLAUDIA BEATRIZ PERALTA </v>
          </cell>
        </row>
        <row r="136">
          <cell r="A136" t="str">
            <v>07021712941025</v>
          </cell>
          <cell r="B136" t="str">
            <v>EMELY BEATRIZ AGUILAR MARTINEZ</v>
          </cell>
        </row>
        <row r="137">
          <cell r="A137" t="str">
            <v>08150103801010</v>
          </cell>
          <cell r="B137" t="str">
            <v>JOSE ROBERTO PINEDA HERNANDEZ</v>
          </cell>
        </row>
        <row r="138">
          <cell r="A138" t="str">
            <v>08210805530029</v>
          </cell>
          <cell r="B138" t="str">
            <v>MIGUEL NICOMEDES ANTONIO ABARCA BARRERA</v>
          </cell>
        </row>
        <row r="139">
          <cell r="A139" t="str">
            <v>08211906711010</v>
          </cell>
          <cell r="B139" t="str">
            <v>VILLALTA ALVARENGA MARCO ANTONIO</v>
          </cell>
        </row>
        <row r="140">
          <cell r="A140" t="str">
            <v>08212209761021</v>
          </cell>
          <cell r="B140" t="str">
            <v>OSCAR MAURICIO MENJIVAR</v>
          </cell>
        </row>
        <row r="141">
          <cell r="A141" t="str">
            <v>09030806550024</v>
          </cell>
          <cell r="B141" t="str">
            <v>EFRAIN MEDARDO PEÑA</v>
          </cell>
        </row>
        <row r="142">
          <cell r="A142" t="str">
            <v>09042007670016</v>
          </cell>
          <cell r="B142" t="str">
            <v>JOSE ELIAS CASTELLANOS ARTIGA</v>
          </cell>
        </row>
        <row r="143">
          <cell r="A143" t="str">
            <v>10100911580029</v>
          </cell>
          <cell r="B143" t="str">
            <v xml:space="preserve">HUGO OSSIRIS AYALA </v>
          </cell>
        </row>
        <row r="144">
          <cell r="A144" t="str">
            <v>12171609921018</v>
          </cell>
          <cell r="B144" t="str">
            <v>DISTRIBUIDORA PAREDES VELA S.A DE C.V.</v>
          </cell>
        </row>
        <row r="145">
          <cell r="A145" t="str">
            <v>12172509901024</v>
          </cell>
          <cell r="B145" t="str">
            <v>REPUESTOS Y SERVICIOS AUTOMOTRICES, S.A DE C.V.</v>
          </cell>
        </row>
        <row r="146">
          <cell r="A146" t="str">
            <v>13153101741036</v>
          </cell>
          <cell r="B146" t="str">
            <v>WILFREDO ANTONIO ARGUETA RAMOS</v>
          </cell>
        </row>
        <row r="147">
          <cell r="A147" t="str">
            <v>14052604531015</v>
          </cell>
          <cell r="B147" t="str">
            <v>MARCOS REYES PALACIOS</v>
          </cell>
        </row>
        <row r="148">
          <cell r="A148" t="str">
            <v>14152702711018</v>
          </cell>
          <cell r="B148" t="str">
            <v>OSMAR ANTONIO PORTILLO</v>
          </cell>
        </row>
        <row r="149">
          <cell r="A149" t="str">
            <v>14182903801011</v>
          </cell>
          <cell r="B149" t="str">
            <v>CARLOS ERNESTO GUTIERREZ BENITEZ</v>
          </cell>
        </row>
        <row r="150">
          <cell r="A150" t="str">
            <v>14082309500010</v>
          </cell>
          <cell r="B150" t="str">
            <v>LUIS ANTONIO BENITEZ HIDALGO</v>
          </cell>
        </row>
        <row r="151">
          <cell r="A151" t="str">
            <v>06122308121011</v>
          </cell>
          <cell r="B151" t="str">
            <v>AUTOCONTROL S.A DE C.V.</v>
          </cell>
        </row>
        <row r="152">
          <cell r="A152" t="str">
            <v>06140611870024</v>
          </cell>
          <cell r="B152" t="str">
            <v>MONOLIT DE EL SALVADOR S.A DE C.V.</v>
          </cell>
        </row>
        <row r="153">
          <cell r="A153" t="str">
            <v>06142809931049</v>
          </cell>
          <cell r="B153" t="str">
            <v>GENERAL DE VEHICULOS S.A DE C.V.</v>
          </cell>
        </row>
        <row r="154">
          <cell r="A154" t="str">
            <v>06141612021044</v>
          </cell>
          <cell r="B154" t="str">
            <v>LUIGEMI S.A DE C.V.</v>
          </cell>
        </row>
        <row r="155">
          <cell r="A155" t="str">
            <v>02101809761019</v>
          </cell>
          <cell r="B155" t="str">
            <v>ALEJANDRO FRANCISCO MONTOYA GIRON</v>
          </cell>
        </row>
        <row r="156">
          <cell r="A156" t="str">
            <v>06140207670045</v>
          </cell>
          <cell r="B156" t="str">
            <v>MARIO ALBERTO MIRANDA FONSECA</v>
          </cell>
        </row>
        <row r="157">
          <cell r="A157" t="str">
            <v>06142904630160</v>
          </cell>
          <cell r="B157" t="str">
            <v>ASETCA</v>
          </cell>
        </row>
        <row r="158">
          <cell r="A158" t="str">
            <v>06141511720027</v>
          </cell>
          <cell r="B158" t="str">
            <v xml:space="preserve">SUPER REPUESTOS EL SALVADOR </v>
          </cell>
        </row>
        <row r="159">
          <cell r="A159" t="str">
            <v>06141708001052</v>
          </cell>
          <cell r="B159" t="str">
            <v>MOPT</v>
          </cell>
        </row>
        <row r="160">
          <cell r="A160" t="str">
            <v>06141205111012</v>
          </cell>
          <cell r="B160" t="str">
            <v>CORPORACION LEMUS S.A DE C.V.</v>
          </cell>
        </row>
        <row r="161">
          <cell r="A161" t="str">
            <v>06140204810014</v>
          </cell>
          <cell r="B161" t="str">
            <v>MUNFRE S.A DE C.V.</v>
          </cell>
        </row>
        <row r="162">
          <cell r="A162" t="str">
            <v>02102203191019</v>
          </cell>
          <cell r="B162" t="str">
            <v>REPUESTOS ALSAN S.A DE C.V.</v>
          </cell>
        </row>
        <row r="163">
          <cell r="A163" t="str">
            <v>06140202111023</v>
          </cell>
          <cell r="B163" t="str">
            <v>REPUESTOS E IMPORTACIONES ACEITUNO</v>
          </cell>
        </row>
        <row r="164">
          <cell r="A164" t="str">
            <v>06141502131049</v>
          </cell>
          <cell r="B164" t="str">
            <v>LLANTAS Y ACCESORIOS S.A DE C.V.</v>
          </cell>
        </row>
        <row r="165">
          <cell r="A165" t="str">
            <v>06141707870010</v>
          </cell>
          <cell r="B165" t="str">
            <v>MYERS DE EL SALVADOR S.A DE C.V.</v>
          </cell>
        </row>
        <row r="166">
          <cell r="A166" t="str">
            <v>06010811680011</v>
          </cell>
          <cell r="B166" t="str">
            <v>JOSE MARIA SALINAS DERAS</v>
          </cell>
        </row>
        <row r="167">
          <cell r="A167" t="str">
            <v>06140103031026</v>
          </cell>
          <cell r="B167" t="str">
            <v>CLUTCH EXPRESS S.A DE C.V.</v>
          </cell>
        </row>
        <row r="168">
          <cell r="A168" t="str">
            <v>06142204860027</v>
          </cell>
          <cell r="B168" t="str">
            <v>MAURICIO NAPOLEON S.A DE C.V.</v>
          </cell>
        </row>
        <row r="169">
          <cell r="A169" t="str">
            <v>06141702660013</v>
          </cell>
          <cell r="B169" t="str">
            <v>ALSI S.A DE C.V.</v>
          </cell>
        </row>
        <row r="170">
          <cell r="A170" t="str">
            <v>06141202620014</v>
          </cell>
          <cell r="B170" t="str">
            <v>SEGUROS E INVERSIONES S.A</v>
          </cell>
        </row>
        <row r="171">
          <cell r="A171" t="str">
            <v>06142307091063</v>
          </cell>
          <cell r="B171" t="str">
            <v>CENTROAMERICA COMERCIAL S.A DE C.V.</v>
          </cell>
        </row>
        <row r="172">
          <cell r="A172" t="str">
            <v>06142209111080</v>
          </cell>
          <cell r="B172" t="str">
            <v>REFILL S.A DE C.V.</v>
          </cell>
        </row>
        <row r="173">
          <cell r="A173" t="str">
            <v>11220301630016</v>
          </cell>
          <cell r="B173" t="str">
            <v>DINA DEL CARMEN SARAVIA DE ARGUETA</v>
          </cell>
        </row>
        <row r="174">
          <cell r="A174" t="str">
            <v>06140304941160</v>
          </cell>
          <cell r="B174" t="str">
            <v>DANIEL ALBETO RUBIO CARCAMO</v>
          </cell>
        </row>
        <row r="175">
          <cell r="A175" t="str">
            <v>06141901191039</v>
          </cell>
          <cell r="B175" t="str">
            <v>BODEGA DE COLORES SANTO S.A DE C.V.</v>
          </cell>
        </row>
        <row r="176">
          <cell r="A176" t="str">
            <v>06141909001034</v>
          </cell>
          <cell r="B176" t="str">
            <v>RAMIREZ VENTURA S.A DE C.V.</v>
          </cell>
        </row>
        <row r="177">
          <cell r="A177" t="str">
            <v>05110205951057</v>
          </cell>
          <cell r="B177" t="str">
            <v>MELIZA ORTIZ PEDROZA</v>
          </cell>
        </row>
        <row r="178">
          <cell r="A178" t="str">
            <v>10091907771010</v>
          </cell>
          <cell r="B178" t="str">
            <v>MIRIAN GAMEZ DE MENJIVAR</v>
          </cell>
        </row>
        <row r="179">
          <cell r="A179" t="str">
            <v>05032807091015</v>
          </cell>
          <cell r="B179" t="str">
            <v>VARRELL S.A DE C.V.</v>
          </cell>
        </row>
        <row r="180">
          <cell r="A180" t="str">
            <v>05021701781010</v>
          </cell>
          <cell r="B180" t="str">
            <v>RENE IVAN LOPEZ ALAS</v>
          </cell>
        </row>
        <row r="181">
          <cell r="A181" t="str">
            <v>02102506011013</v>
          </cell>
          <cell r="B181" t="str">
            <v>SERVI REPUESTOS S.A DE C.V.</v>
          </cell>
        </row>
        <row r="182">
          <cell r="A182" t="str">
            <v>06141709881013</v>
          </cell>
          <cell r="B182" t="str">
            <v>ABASTECEDORA INDUSTRIAL S.A DE C.V.</v>
          </cell>
        </row>
        <row r="183">
          <cell r="A183" t="str">
            <v>96150710591021</v>
          </cell>
          <cell r="B183" t="str">
            <v>IVAN ANTONIO EUGARRIOS PEREZ</v>
          </cell>
        </row>
        <row r="184">
          <cell r="A184" t="str">
            <v>06142212650014</v>
          </cell>
          <cell r="B184" t="str">
            <v>FASANI S.A DE C.V</v>
          </cell>
        </row>
        <row r="185">
          <cell r="A185" t="str">
            <v>06143005051069</v>
          </cell>
          <cell r="B185" t="str">
            <v>PROAGROFE S.A DE C.V.</v>
          </cell>
        </row>
        <row r="186">
          <cell r="A186" t="str">
            <v>06140101670050</v>
          </cell>
          <cell r="B186" t="str">
            <v>NELSON ANTONIO DOÑAN</v>
          </cell>
        </row>
        <row r="187">
          <cell r="A187" t="str">
            <v>06142708101053</v>
          </cell>
          <cell r="B187" t="str">
            <v>GRUPO NSV S.A DE C.V.</v>
          </cell>
        </row>
        <row r="188">
          <cell r="A188" t="str">
            <v>06142909951047</v>
          </cell>
          <cell r="B188" t="str">
            <v>FARLAB S.A DE C.V.</v>
          </cell>
        </row>
        <row r="189">
          <cell r="A189" t="str">
            <v>10092504680019</v>
          </cell>
          <cell r="B189" t="str">
            <v>ALFREDO ANTONIO RODRIGUEZ DURAN</v>
          </cell>
        </row>
        <row r="190">
          <cell r="A190" t="str">
            <v>06140510091041</v>
          </cell>
          <cell r="B190" t="str">
            <v>DISTRIBUIDORA MARANATHA S.A DE C.V.</v>
          </cell>
        </row>
        <row r="191">
          <cell r="A191" t="str">
            <v>06142403071030</v>
          </cell>
          <cell r="B191" t="str">
            <v>VISOR S.A DE C.V.</v>
          </cell>
        </row>
        <row r="192">
          <cell r="A192" t="str">
            <v>06140210081052</v>
          </cell>
          <cell r="B192" t="str">
            <v>FERRETERIA EPA S.A DE C.V.</v>
          </cell>
        </row>
        <row r="193">
          <cell r="A193" t="str">
            <v>06142710761257</v>
          </cell>
          <cell r="B193" t="str">
            <v>SANDRA YANETH PEÑATE DE GUZMAN</v>
          </cell>
        </row>
        <row r="194">
          <cell r="A194" t="str">
            <v>06141902091038</v>
          </cell>
          <cell r="B194" t="str">
            <v>PRODYLAB S.A DE C.V.</v>
          </cell>
        </row>
        <row r="195">
          <cell r="A195" t="str">
            <v>14080506360015</v>
          </cell>
          <cell r="B195" t="str">
            <v>LUIS ALFREDO VENTURA ELVIR</v>
          </cell>
        </row>
        <row r="196">
          <cell r="A196" t="str">
            <v>06143110181121</v>
          </cell>
          <cell r="B196" t="str">
            <v>COMPETROL S.A DE C.V.</v>
          </cell>
        </row>
        <row r="197">
          <cell r="A197" t="str">
            <v>06143107620016</v>
          </cell>
          <cell r="B197" t="str">
            <v>REPUESTOS DIDEA S.A DE C.V.</v>
          </cell>
        </row>
        <row r="198">
          <cell r="A198" t="str">
            <v>06191411771018</v>
          </cell>
          <cell r="B198" t="str">
            <v>WILLIAN ERNESTO BARRIENTOS</v>
          </cell>
        </row>
        <row r="199">
          <cell r="A199" t="str">
            <v>06143008061057</v>
          </cell>
          <cell r="B199" t="str">
            <v>OCON S.A DE C.V.</v>
          </cell>
        </row>
        <row r="200">
          <cell r="A200" t="str">
            <v>06141901001027</v>
          </cell>
          <cell r="B200" t="str">
            <v>SERVICIOS ESPECIALIZADOS S.A DE C.V.</v>
          </cell>
        </row>
        <row r="201">
          <cell r="A201" t="str">
            <v>06142911101042</v>
          </cell>
          <cell r="B201" t="str">
            <v>INVERSIONES CAPITOL S.A DE C.V.</v>
          </cell>
        </row>
        <row r="202">
          <cell r="A202" t="str">
            <v>06141709011035</v>
          </cell>
          <cell r="B202" t="str">
            <v>IMPORTADORA MANHATTAN S.A DE C.V.</v>
          </cell>
        </row>
        <row r="203">
          <cell r="A203" t="str">
            <v>06142501101070</v>
          </cell>
          <cell r="B203" t="str">
            <v>SERVICIOS Y LOGISTICA DE CARGA WALNYS</v>
          </cell>
        </row>
        <row r="204">
          <cell r="A204" t="str">
            <v>06141410901506</v>
          </cell>
          <cell r="B204" t="str">
            <v>ARTERIA ESTUDIO</v>
          </cell>
        </row>
        <row r="205">
          <cell r="A205" t="str">
            <v>06141808941052</v>
          </cell>
          <cell r="B205" t="str">
            <v>CASA MUÑOZ S.A DE C.V.</v>
          </cell>
        </row>
        <row r="206">
          <cell r="A206" t="str">
            <v>06140611800022</v>
          </cell>
          <cell r="B206" t="str">
            <v>LABORATORIOS SUIZOS S.A DE C.V.</v>
          </cell>
        </row>
        <row r="207">
          <cell r="A207" t="str">
            <v>05112311161017</v>
          </cell>
          <cell r="B207" t="str">
            <v>PAMELA BEAUTY SUPPLY S.A DE C.V.</v>
          </cell>
        </row>
        <row r="208">
          <cell r="A208" t="str">
            <v>06141603991030</v>
          </cell>
          <cell r="B208" t="str">
            <v>PRICEMART EL SALVADOR S.A DE C.V.</v>
          </cell>
        </row>
        <row r="209">
          <cell r="A209" t="str">
            <v>06143107670019</v>
          </cell>
          <cell r="B209" t="str">
            <v>CASA AMA S.A DE C.V.</v>
          </cell>
        </row>
        <row r="210">
          <cell r="A210" t="str">
            <v>06141408850049</v>
          </cell>
          <cell r="B210" t="str">
            <v>CORPORACION DE METALES S.A DE C.V.</v>
          </cell>
        </row>
        <row r="211">
          <cell r="A211" t="str">
            <v>06140404001025</v>
          </cell>
          <cell r="B211" t="str">
            <v>SERVITEK S.A DE C.V.</v>
          </cell>
        </row>
        <row r="212">
          <cell r="A212" t="str">
            <v>12171306680010</v>
          </cell>
          <cell r="B212" t="str">
            <v>GRUPO Q EL SALVADOR S.A DE C.V.</v>
          </cell>
        </row>
        <row r="213">
          <cell r="A213" t="str">
            <v>05102905901015</v>
          </cell>
          <cell r="B213" t="str">
            <v>CRISTIAN ERICSON MONTERROSA GOMEZ</v>
          </cell>
        </row>
        <row r="214">
          <cell r="A214" t="str">
            <v>06141104780023</v>
          </cell>
          <cell r="B214" t="str">
            <v>COPLASA S.A DE C.V.</v>
          </cell>
        </row>
        <row r="215">
          <cell r="A215" t="str">
            <v>14070503650018</v>
          </cell>
          <cell r="B215" t="str">
            <v>CARLOS DANIS RAMIREZ VENTURA</v>
          </cell>
        </row>
        <row r="216">
          <cell r="A216" t="str">
            <v>06141105951030</v>
          </cell>
          <cell r="B216" t="str">
            <v>SOLUCIONES S.A DE C.V.</v>
          </cell>
        </row>
        <row r="217">
          <cell r="A217" t="str">
            <v>11180112320023</v>
          </cell>
          <cell r="B217" t="str">
            <v xml:space="preserve">MARTA HERMINIA MARTINEZ </v>
          </cell>
        </row>
        <row r="218">
          <cell r="A218" t="str">
            <v>06142208921011</v>
          </cell>
          <cell r="B218" t="str">
            <v>IMPORT CARS S.A DE C.V.</v>
          </cell>
        </row>
        <row r="219">
          <cell r="A219" t="str">
            <v>06141501590019</v>
          </cell>
          <cell r="B219" t="str">
            <v>LA IBERICA S.A DE C.V.</v>
          </cell>
        </row>
        <row r="220">
          <cell r="A220" t="str">
            <v>06142603721196</v>
          </cell>
          <cell r="B220" t="str">
            <v>JOSE NEFTALI HERNANDEZ SANCHEZ</v>
          </cell>
        </row>
        <row r="221">
          <cell r="A221" t="str">
            <v>06142407500017</v>
          </cell>
          <cell r="B221" t="str">
            <v>GUILLERMO E. MIGUEL B.</v>
          </cell>
        </row>
        <row r="222">
          <cell r="A222" t="str">
            <v>06142312610117</v>
          </cell>
          <cell r="B222" t="str">
            <v>RODRIGO ANTONIO ARGUETA ECHEGOYEN</v>
          </cell>
        </row>
        <row r="223">
          <cell r="A223" t="str">
            <v>06143108911074</v>
          </cell>
          <cell r="B223" t="str">
            <v>EDUARDO JAVIER ROCHAC FERRUFINO</v>
          </cell>
        </row>
        <row r="224">
          <cell r="A224" t="str">
            <v>02102311620052</v>
          </cell>
          <cell r="B224" t="str">
            <v xml:space="preserve">ANGEL MAURICIO TRUJILLO </v>
          </cell>
        </row>
        <row r="225">
          <cell r="A225" t="str">
            <v>06142803931012</v>
          </cell>
          <cell r="B225" t="str">
            <v>AUTOMATIZACION Y CONTROL INDUSTRIAL</v>
          </cell>
        </row>
        <row r="226">
          <cell r="A226" t="str">
            <v>06082511590014</v>
          </cell>
          <cell r="B226" t="str">
            <v>CARLOS ERNESTO MEJIA RIVAS</v>
          </cell>
        </row>
        <row r="227">
          <cell r="A227" t="str">
            <v>06141101690011</v>
          </cell>
          <cell r="B227" t="str">
            <v>CALLEJA S.A DE C.V.</v>
          </cell>
        </row>
        <row r="228">
          <cell r="A228" t="str">
            <v>04330307590010</v>
          </cell>
          <cell r="B228" t="str">
            <v>MARIA ISABEL AVELAR</v>
          </cell>
        </row>
        <row r="229">
          <cell r="A229" t="str">
            <v>06140701091041</v>
          </cell>
          <cell r="B229" t="str">
            <v>INVERSIONES ACEITUNO S.A DE C.V.</v>
          </cell>
        </row>
        <row r="230">
          <cell r="A230" t="str">
            <v>06141106071025</v>
          </cell>
          <cell r="B230" t="str">
            <v>FARMACIAS EUROPEAS</v>
          </cell>
        </row>
        <row r="231">
          <cell r="A231" t="str">
            <v>06143101550016</v>
          </cell>
          <cell r="B231" t="str">
            <v xml:space="preserve">BANCO AGRICOLA, S.A </v>
          </cell>
        </row>
        <row r="232">
          <cell r="A232" t="str">
            <v>013103320</v>
          </cell>
          <cell r="B232" t="str">
            <v>RAFAEL RENE CANALES PINAUD</v>
          </cell>
        </row>
        <row r="233">
          <cell r="A233" t="str">
            <v>06140910131034</v>
          </cell>
          <cell r="B233" t="str">
            <v>PRONEGOCIOS S.A DE C.V.</v>
          </cell>
        </row>
        <row r="234">
          <cell r="A234" t="str">
            <v>06140607921022</v>
          </cell>
          <cell r="B234" t="str">
            <v>DISTRIBUIDORA JAR S.A DE C.V.</v>
          </cell>
        </row>
        <row r="235">
          <cell r="A235" t="str">
            <v>06040302650016</v>
          </cell>
          <cell r="B235" t="str">
            <v>ULISES OLMEDO SANCHEZ</v>
          </cell>
        </row>
        <row r="236">
          <cell r="A236" t="str">
            <v>06142904720020</v>
          </cell>
          <cell r="B236" t="str">
            <v>TIENDA MORENA S.A DE C.V.</v>
          </cell>
        </row>
        <row r="237">
          <cell r="A237" t="str">
            <v>06142908171021</v>
          </cell>
          <cell r="B237" t="str">
            <v>JOPEGALAMB. S.A DE C.V.</v>
          </cell>
        </row>
        <row r="238">
          <cell r="A238" t="str">
            <v>06141706141027</v>
          </cell>
          <cell r="B238" t="str">
            <v>GRUPO ENDO S.A DE C.V.</v>
          </cell>
        </row>
        <row r="239">
          <cell r="A239" t="str">
            <v>06142011151036</v>
          </cell>
          <cell r="B239" t="str">
            <v>IMPORTACIONES LEON S.A DE C.V.</v>
          </cell>
        </row>
        <row r="240">
          <cell r="A240" t="str">
            <v>06143005151012</v>
          </cell>
          <cell r="B240" t="str">
            <v>CONEXIONES DEL PACIFICO S.A DE C.V.</v>
          </cell>
        </row>
        <row r="241">
          <cell r="A241" t="str">
            <v>06142908131038</v>
          </cell>
          <cell r="B241" t="str">
            <v>MEILUO TRADING S.A DE C.V.</v>
          </cell>
        </row>
        <row r="242">
          <cell r="A242" t="str">
            <v>09061901771024</v>
          </cell>
          <cell r="B242" t="str">
            <v>MARTHA TORRES LOPEZ</v>
          </cell>
        </row>
        <row r="243">
          <cell r="A243" t="str">
            <v>14152005551010</v>
          </cell>
          <cell r="B243" t="str">
            <v>FRANCISCO ANTONIO FLORES</v>
          </cell>
        </row>
        <row r="244">
          <cell r="A244" t="str">
            <v>06140102021043</v>
          </cell>
          <cell r="B244" t="str">
            <v>INVERSIONES GIBRALTAR S.A DE C.V.</v>
          </cell>
        </row>
        <row r="245">
          <cell r="A245" t="str">
            <v>06141310881010</v>
          </cell>
          <cell r="B245" t="str">
            <v>TRANSPORT S.A DE C.V.</v>
          </cell>
        </row>
        <row r="246">
          <cell r="A246" t="str">
            <v>06140302981017</v>
          </cell>
          <cell r="B246" t="str">
            <v>SERVICIOS PROFESIONALES DE MAQUINARIA</v>
          </cell>
        </row>
        <row r="247">
          <cell r="A247" t="str">
            <v>06141604071016</v>
          </cell>
          <cell r="B247" t="str">
            <v>CARS LAND S.A DE C.V.</v>
          </cell>
        </row>
        <row r="248">
          <cell r="A248" t="str">
            <v>06140103750012</v>
          </cell>
          <cell r="B248" t="str">
            <v>ALMACENES DE REPUESTOS MONTERREY</v>
          </cell>
        </row>
        <row r="249">
          <cell r="A249" t="str">
            <v>06141507131039</v>
          </cell>
          <cell r="B249" t="str">
            <v>AUTOZAMA S.A DE C.V.</v>
          </cell>
        </row>
        <row r="250">
          <cell r="A250" t="str">
            <v>06140703530140</v>
          </cell>
          <cell r="B250" t="str">
            <v>H. BARON S.A DE C.V.</v>
          </cell>
        </row>
        <row r="251">
          <cell r="A251" t="str">
            <v>06140106710037</v>
          </cell>
          <cell r="B251" t="str">
            <v>CENTRO DE RESORTES S.A DE C.V.</v>
          </cell>
        </row>
        <row r="252">
          <cell r="A252" t="str">
            <v>14041507881018</v>
          </cell>
          <cell r="B252" t="str">
            <v>OSCAR ALEJANDRO ALVARENGA BONILLA</v>
          </cell>
        </row>
        <row r="253">
          <cell r="A253" t="str">
            <v>06141501101073</v>
          </cell>
          <cell r="B253" t="str">
            <v>ROSA AUTOPARTS S.A DE C.V.</v>
          </cell>
        </row>
        <row r="254">
          <cell r="A254" t="str">
            <v>06142101860018</v>
          </cell>
          <cell r="B254" t="str">
            <v>VILLAVAR S.A DE C.V.</v>
          </cell>
        </row>
        <row r="255">
          <cell r="A255" t="str">
            <v>06140302851016</v>
          </cell>
          <cell r="B255" t="str">
            <v xml:space="preserve">ABREGO MULTISERVICIOS </v>
          </cell>
        </row>
        <row r="256">
          <cell r="A256" t="str">
            <v>06141105101010</v>
          </cell>
          <cell r="B256" t="str">
            <v>CARGOMANIA S.A DE C.V.</v>
          </cell>
        </row>
        <row r="257">
          <cell r="A257" t="str">
            <v>20217243259</v>
          </cell>
          <cell r="B257" t="str">
            <v>LATCO INTERNACIONAL INC</v>
          </cell>
        </row>
        <row r="258">
          <cell r="A258" t="str">
            <v>06143107971090</v>
          </cell>
          <cell r="B258" t="str">
            <v>OPERADORA DEL SUR S.A DE C.V.</v>
          </cell>
        </row>
        <row r="259">
          <cell r="A259" t="str">
            <v>04310608891017</v>
          </cell>
          <cell r="B259" t="str">
            <v>SALVADOR ERNESTO GALAN</v>
          </cell>
        </row>
        <row r="260">
          <cell r="A260" t="str">
            <v>05110606161016</v>
          </cell>
          <cell r="B260" t="str">
            <v>ZONA DIGITAL, S.A. DE C.V.</v>
          </cell>
        </row>
        <row r="261">
          <cell r="A261" t="str">
            <v>05172512691017</v>
          </cell>
          <cell r="B261" t="str">
            <v>SUSY DEL CARMEN SOLORZANO DE FIGUERO</v>
          </cell>
        </row>
        <row r="262">
          <cell r="A262" t="str">
            <v>06140307951051</v>
          </cell>
          <cell r="B262" t="str">
            <v>ROCELI CONSULTORES, S.A DE C.V.</v>
          </cell>
        </row>
        <row r="263">
          <cell r="A263" t="str">
            <v>06140703091022</v>
          </cell>
          <cell r="B263" t="str">
            <v>GRUPO L&amp;J, S.A. DE C.V.</v>
          </cell>
        </row>
        <row r="264">
          <cell r="A264" t="str">
            <v>06141310941110</v>
          </cell>
          <cell r="B264" t="str">
            <v>PLAZA MERLIOT</v>
          </cell>
        </row>
        <row r="265">
          <cell r="A265" t="str">
            <v>06141311741092</v>
          </cell>
          <cell r="B265" t="str">
            <v>ROSA MIRIAM GONZALEZ DE ROMERO</v>
          </cell>
        </row>
        <row r="266">
          <cell r="A266" t="str">
            <v>06141911121047</v>
          </cell>
          <cell r="B266" t="str">
            <v>ALFARN, S.A. DE C.V.</v>
          </cell>
        </row>
        <row r="267">
          <cell r="A267" t="str">
            <v>06142011101020</v>
          </cell>
          <cell r="B267" t="str">
            <v>TECNOMOVIL</v>
          </cell>
        </row>
        <row r="268">
          <cell r="A268" t="str">
            <v>06142012121033</v>
          </cell>
          <cell r="B268" t="str">
            <v>INVERSIONES ULTRAMAR</v>
          </cell>
        </row>
        <row r="269">
          <cell r="A269" t="str">
            <v>06140810151020</v>
          </cell>
          <cell r="B269" t="str">
            <v>ISHOP EL SALVADOR S.A DE C.V.</v>
          </cell>
        </row>
        <row r="270">
          <cell r="A270" t="str">
            <v>06142812111010</v>
          </cell>
          <cell r="B270" t="str">
            <v>PUBLIMAX PROMOS S.A DE C.V.</v>
          </cell>
        </row>
        <row r="271">
          <cell r="A271" t="str">
            <v>06141502201020</v>
          </cell>
          <cell r="B271" t="str">
            <v>J Y A S.A DE C.V.</v>
          </cell>
        </row>
        <row r="272">
          <cell r="A272" t="str">
            <v>06142611141050</v>
          </cell>
          <cell r="B272" t="str">
            <v>GRUPO CENTRA S.A DE C.V.</v>
          </cell>
        </row>
        <row r="273">
          <cell r="A273" t="str">
            <v>08130203001010</v>
          </cell>
          <cell r="B273" t="str">
            <v>INTCOMEX S.A DE C.V.</v>
          </cell>
        </row>
        <row r="274">
          <cell r="A274" t="str">
            <v>05020712861028</v>
          </cell>
          <cell r="B274" t="str">
            <v>GARDENIA FLOR DE MARIA LOPEZ</v>
          </cell>
        </row>
        <row r="275">
          <cell r="A275" t="str">
            <v>06141204840017</v>
          </cell>
          <cell r="B275" t="str">
            <v>RECINOS SCHONBORN S.A DE C.V.</v>
          </cell>
        </row>
        <row r="276">
          <cell r="A276" t="str">
            <v>06140106700019</v>
          </cell>
          <cell r="B276" t="str">
            <v>F.A. DALTON Y CO</v>
          </cell>
        </row>
        <row r="277">
          <cell r="A277" t="str">
            <v>06141208131022</v>
          </cell>
          <cell r="B277" t="str">
            <v>MOTORES Y VEHICULOS S.A DE C.V.</v>
          </cell>
        </row>
        <row r="278">
          <cell r="A278" t="str">
            <v>03152712881017</v>
          </cell>
          <cell r="B278" t="str">
            <v>ALSEDI S.A DE C.V.</v>
          </cell>
        </row>
        <row r="279">
          <cell r="A279" t="str">
            <v>06142102971044</v>
          </cell>
          <cell r="B279" t="str">
            <v>COMPAÑÍA TELECOMUNICACIONES DE LE SALVADOR</v>
          </cell>
        </row>
        <row r="280">
          <cell r="A280" t="str">
            <v>06143010031041</v>
          </cell>
          <cell r="B280" t="str">
            <v>HOSPITAL DE LA PIEL S.A DE C.V.</v>
          </cell>
        </row>
        <row r="281">
          <cell r="A281" t="str">
            <v>06140104680029</v>
          </cell>
          <cell r="B281" t="str">
            <v>SERVICIO AGRICOLA SALVADOREÑO S.A DE C.V</v>
          </cell>
        </row>
        <row r="282">
          <cell r="A282" t="str">
            <v>03151705191025</v>
          </cell>
          <cell r="B282" t="str">
            <v>SUMINISTROS ELECTRICOS Y TECNOENERGIA S.A DE C.V.</v>
          </cell>
        </row>
        <row r="283">
          <cell r="A283" t="str">
            <v>06140301081039</v>
          </cell>
          <cell r="B283" t="str">
            <v>LA CASA DE LAS BATERIAS S.A DE C.V.</v>
          </cell>
        </row>
        <row r="284">
          <cell r="A284" t="str">
            <v>06140106131048</v>
          </cell>
          <cell r="B284" t="str">
            <v>ATCASAL DE EL SALVADOR</v>
          </cell>
        </row>
        <row r="285">
          <cell r="A285" t="str">
            <v>08191209580014</v>
          </cell>
          <cell r="B285" t="str">
            <v>TRINIDAD HERNANDEZ MOLINA</v>
          </cell>
        </row>
        <row r="286">
          <cell r="A286" t="str">
            <v>07021404520020</v>
          </cell>
          <cell r="B286" t="str">
            <v>NELSON EDY MEJIA OSORIO</v>
          </cell>
        </row>
        <row r="287">
          <cell r="A287" t="str">
            <v>07162602711019</v>
          </cell>
          <cell r="B287" t="str">
            <v>FREDY GUILLERMO CACERES RAFAELANO</v>
          </cell>
        </row>
        <row r="288">
          <cell r="A288" t="str">
            <v>06140107690022</v>
          </cell>
          <cell r="B288" t="str">
            <v>CASA RIVAS S.A DE C.V.</v>
          </cell>
        </row>
        <row r="289">
          <cell r="A289" t="str">
            <v>05111408191011</v>
          </cell>
          <cell r="B289" t="str">
            <v>REPUESTOS CASTILLO S.A DE C.V.</v>
          </cell>
        </row>
        <row r="290">
          <cell r="A290" t="str">
            <v>05112011121013</v>
          </cell>
          <cell r="B290" t="str">
            <v>CENTRO DE DIAGNOSTICO Y EMISIONES DE EL SALVADOR</v>
          </cell>
        </row>
        <row r="291">
          <cell r="A291" t="str">
            <v>03120110741010</v>
          </cell>
          <cell r="B291" t="str">
            <v>JOSE FRANCISCO RIVAS</v>
          </cell>
        </row>
        <row r="292">
          <cell r="A292" t="str">
            <v>06140510560017</v>
          </cell>
          <cell r="B292" t="str">
            <v>PROYECTOS INDUSTRIALES S.A DE C.V.</v>
          </cell>
        </row>
        <row r="293">
          <cell r="A293" t="str">
            <v>05192207731018</v>
          </cell>
          <cell r="B293" t="str">
            <v>GERARDO ANTONIO MARTINEZ AMAYA</v>
          </cell>
        </row>
        <row r="294">
          <cell r="A294" t="str">
            <v>06142801880014</v>
          </cell>
          <cell r="B294" t="str">
            <v>PROCESADORA Y DISTRIBUIDORA NACIONAL S.A DE C.V.</v>
          </cell>
        </row>
        <row r="295">
          <cell r="A295" t="str">
            <v>04070802600010</v>
          </cell>
          <cell r="B295" t="str">
            <v>JOSE ELIAS ESCOBAR ROMERO</v>
          </cell>
        </row>
        <row r="296">
          <cell r="A296" t="str">
            <v>06142401061038</v>
          </cell>
          <cell r="B296" t="str">
            <v>LOS FRENOS S.A DE C.V.</v>
          </cell>
        </row>
        <row r="297">
          <cell r="A297" t="str">
            <v>05030502570014</v>
          </cell>
          <cell r="B297" t="str">
            <v>LAURA LOPEZ PEREZ</v>
          </cell>
        </row>
        <row r="298">
          <cell r="A298" t="str">
            <v>06141101181086</v>
          </cell>
          <cell r="B298" t="str">
            <v>LABCA</v>
          </cell>
        </row>
        <row r="299">
          <cell r="A299" t="str">
            <v>06142005091013</v>
          </cell>
          <cell r="B299" t="str">
            <v>ACAR S.A DE C.V.</v>
          </cell>
        </row>
        <row r="300">
          <cell r="A300" t="str">
            <v>02102603710016</v>
          </cell>
          <cell r="B300" t="str">
            <v>RAF S.A DE C.V.</v>
          </cell>
        </row>
        <row r="301">
          <cell r="A301" t="str">
            <v>06142603520108</v>
          </cell>
          <cell r="B301" t="str">
            <v>OSCAR ATILIO PLEITEZ JUAREZ</v>
          </cell>
        </row>
        <row r="302">
          <cell r="A302" t="str">
            <v>06140309760011</v>
          </cell>
          <cell r="B302" t="str">
            <v>PRODUCTOS TECNOLOGICOS</v>
          </cell>
        </row>
        <row r="303">
          <cell r="A303" t="str">
            <v>06141612061020</v>
          </cell>
          <cell r="B303" t="str">
            <v>DE LA PEÑA S.A DE C.V.</v>
          </cell>
        </row>
        <row r="304">
          <cell r="A304" t="str">
            <v>03012912811025</v>
          </cell>
          <cell r="B304" t="str">
            <v>JOSE EZEQUIEL AGUILAR PINEDA</v>
          </cell>
        </row>
        <row r="305">
          <cell r="A305" t="str">
            <v>05111504991010</v>
          </cell>
          <cell r="B305" t="str">
            <v>FERNANDA DAMARIS MENENDEZ ACOSTA</v>
          </cell>
        </row>
        <row r="306">
          <cell r="A306" t="str">
            <v>01071311731015</v>
          </cell>
          <cell r="B306" t="str">
            <v>LUIS ANGEL JIMENEZ BENITEZ</v>
          </cell>
        </row>
        <row r="307">
          <cell r="A307" t="str">
            <v>06141104191015</v>
          </cell>
          <cell r="B307" t="str">
            <v>DISTRIBUCIONES DCE EL SALVADOR</v>
          </cell>
        </row>
        <row r="308">
          <cell r="A308" t="str">
            <v>05061006761019</v>
          </cell>
          <cell r="B308" t="str">
            <v>ALEXANDER PERES MELARA</v>
          </cell>
        </row>
        <row r="309">
          <cell r="A309" t="str">
            <v>06142002121043</v>
          </cell>
          <cell r="B309" t="str">
            <v>PACK MAN S.A DE C.V.</v>
          </cell>
        </row>
        <row r="310">
          <cell r="A310" t="str">
            <v>06141407081042</v>
          </cell>
          <cell r="B310" t="str">
            <v>MADERAS EL TABLON S.A DE C.V.</v>
          </cell>
        </row>
        <row r="311">
          <cell r="A311" t="str">
            <v>06142709121040</v>
          </cell>
          <cell r="B311" t="str">
            <v>UNIVERSAL ENTERPRISE, S.A DE C.V.</v>
          </cell>
        </row>
        <row r="312">
          <cell r="A312" t="str">
            <v>06142901600027</v>
          </cell>
          <cell r="B312" t="str">
            <v>TOBIAS CHAVEZ MAYORGA</v>
          </cell>
        </row>
        <row r="313">
          <cell r="A313" t="str">
            <v>06141609031012</v>
          </cell>
          <cell r="B313" t="str">
            <v>COMLUB, S.A DE C.V.</v>
          </cell>
        </row>
        <row r="314">
          <cell r="A314" t="str">
            <v>06190311821020</v>
          </cell>
          <cell r="B314" t="str">
            <v>RICARDO ANTONIO GONZALEZ ESCOBAR</v>
          </cell>
        </row>
        <row r="315">
          <cell r="A315" t="str">
            <v>06141306081050</v>
          </cell>
          <cell r="B315" t="str">
            <v>TECNO DIAGNOSTICA DE EL SALVADOR</v>
          </cell>
        </row>
        <row r="316">
          <cell r="A316" t="str">
            <v>05012910941018</v>
          </cell>
          <cell r="B316" t="str">
            <v>ECOIM, S.A DE C.V.</v>
          </cell>
        </row>
        <row r="317">
          <cell r="A317" t="str">
            <v>12151607530013</v>
          </cell>
          <cell r="B317" t="str">
            <v>NORBERTO GOMEZ CAMPOS</v>
          </cell>
        </row>
        <row r="318">
          <cell r="A318" t="str">
            <v>06141211141047</v>
          </cell>
          <cell r="B318" t="str">
            <v>THE COFFE NET S.A DE C.V.</v>
          </cell>
        </row>
        <row r="319">
          <cell r="A319" t="str">
            <v>06142610770020</v>
          </cell>
          <cell r="B319" t="str">
            <v>CASTELLA SAGARRA S.A DE C.V.</v>
          </cell>
        </row>
        <row r="320">
          <cell r="A320" t="str">
            <v>11092509810011</v>
          </cell>
          <cell r="B320" t="str">
            <v xml:space="preserve">COOPERATIVA DE CAFICULTORES JUCUAPENSE </v>
          </cell>
        </row>
        <row r="321">
          <cell r="A321" t="str">
            <v>06140202181064</v>
          </cell>
          <cell r="B321" t="str">
            <v>RUTA CINCO CERO S.A DE C.V.</v>
          </cell>
        </row>
        <row r="322">
          <cell r="A322" t="str">
            <v>06142910901371</v>
          </cell>
          <cell r="B322" t="str">
            <v>WALTHER ASTUL TORREZ DIAZ</v>
          </cell>
        </row>
        <row r="323">
          <cell r="A323" t="str">
            <v>06141003951019</v>
          </cell>
          <cell r="B323" t="str">
            <v>SISTEMAS C Y C S.A DE C.V.</v>
          </cell>
        </row>
        <row r="324">
          <cell r="A324" t="str">
            <v>06141811971019</v>
          </cell>
          <cell r="B324" t="str">
            <v>MULTI-TECNOLOGICA S.A DE C.V.</v>
          </cell>
        </row>
        <row r="325">
          <cell r="A325" t="str">
            <v>06142904951227</v>
          </cell>
          <cell r="B325" t="str">
            <v>ULISES ALEJANDRO TEJADA</v>
          </cell>
        </row>
        <row r="326">
          <cell r="A326" t="str">
            <v>14122502721020</v>
          </cell>
          <cell r="B326" t="str">
            <v>RUTH MARICELA MAJANO</v>
          </cell>
        </row>
        <row r="327">
          <cell r="A327" t="str">
            <v>06142612701238</v>
          </cell>
          <cell r="B327" t="str">
            <v>ANA ARACELY REYES DE RIVAS</v>
          </cell>
        </row>
        <row r="328">
          <cell r="A328" t="str">
            <v>06141307921051</v>
          </cell>
          <cell r="B328" t="str">
            <v>ELECTROLAB MEDIC, S.A DE C.V.</v>
          </cell>
        </row>
        <row r="329">
          <cell r="A329" t="str">
            <v>06140411151040</v>
          </cell>
          <cell r="B329" t="str">
            <v>DIVERCELL S.A DE C.V.</v>
          </cell>
        </row>
        <row r="330">
          <cell r="A330" t="str">
            <v>07151508430012</v>
          </cell>
          <cell r="B330" t="str">
            <v>MARIA TRANSITO FIGUEROA</v>
          </cell>
        </row>
        <row r="331">
          <cell r="A331" t="str">
            <v>06142904051048</v>
          </cell>
          <cell r="B331" t="str">
            <v>PRODUCTOS INDUSTRIALES Y MAQUINARIA</v>
          </cell>
        </row>
        <row r="332">
          <cell r="A332" t="str">
            <v>06142401031015</v>
          </cell>
          <cell r="B332" t="str">
            <v>LA CENTROAMERICANA, S.A DE C.V.</v>
          </cell>
        </row>
        <row r="333">
          <cell r="A333" t="str">
            <v>06143009921068</v>
          </cell>
          <cell r="B333" t="str">
            <v>IMPORTADORA RAMIREZ S.A DE C.V.</v>
          </cell>
        </row>
        <row r="334">
          <cell r="A334" t="str">
            <v>08192509560019</v>
          </cell>
          <cell r="B334" t="str">
            <v>LUBRICANTES Y REPUESTOS DON ABEL</v>
          </cell>
        </row>
        <row r="335">
          <cell r="A335" t="str">
            <v>03152106731026</v>
          </cell>
          <cell r="B335" t="str">
            <v>JOSE MAURICIO MONCHEZ ESCOBAR</v>
          </cell>
        </row>
        <row r="336">
          <cell r="A336" t="str">
            <v>03151510541013</v>
          </cell>
          <cell r="B336" t="str">
            <v>RIGOBERTO ANGEL PEREZ RAMIREZ</v>
          </cell>
        </row>
        <row r="337">
          <cell r="A337" t="str">
            <v>06142707991055</v>
          </cell>
          <cell r="B337" t="str">
            <v>ESINSA EL SALVADOR S.A DE C.V.</v>
          </cell>
        </row>
        <row r="338">
          <cell r="A338" t="str">
            <v>06140403101085</v>
          </cell>
          <cell r="B338" t="str">
            <v>3A QUIMICOS, S.A DE C.V.</v>
          </cell>
        </row>
        <row r="339">
          <cell r="A339" t="str">
            <v>14162710661017</v>
          </cell>
          <cell r="B339" t="str">
            <v>JAVIER DANILO RUIZ MORALES</v>
          </cell>
        </row>
        <row r="340">
          <cell r="A340" t="str">
            <v>12171508811017</v>
          </cell>
          <cell r="B340" t="str">
            <v>MARIO ERNESTO CHAVEZ MARTINEZ</v>
          </cell>
        </row>
        <row r="341">
          <cell r="A341" t="str">
            <v>06142907151027</v>
          </cell>
          <cell r="B341" t="str">
            <v>CORPORACION ABARCA, S.A DE C.V.</v>
          </cell>
        </row>
        <row r="342">
          <cell r="A342" t="str">
            <v>04020305691017</v>
          </cell>
          <cell r="B342" t="str">
            <v>ERNESTO SERRANO AYALA</v>
          </cell>
        </row>
        <row r="343">
          <cell r="A343" t="str">
            <v>06142501191028</v>
          </cell>
          <cell r="B343" t="str">
            <v>A.V. PROVEEDORES, S.A DE C.V.</v>
          </cell>
        </row>
        <row r="344">
          <cell r="A344" t="str">
            <v>08210107731010</v>
          </cell>
          <cell r="B344" t="str">
            <v>ANDREA LIZETTE QUIJADA DE SIBRIAN</v>
          </cell>
        </row>
        <row r="345">
          <cell r="A345" t="str">
            <v>12171805670010</v>
          </cell>
          <cell r="B345" t="str">
            <v>CREDIQ S.A DE C.V.</v>
          </cell>
        </row>
        <row r="346">
          <cell r="A346" t="str">
            <v>05032703771014</v>
          </cell>
          <cell r="B346" t="str">
            <v>JUAN ANTONIO COLOCHO MEDRANO</v>
          </cell>
        </row>
        <row r="347">
          <cell r="A347" t="str">
            <v>05110101891010</v>
          </cell>
          <cell r="B347" t="str">
            <v>HUMRO, S.A DE C.V.</v>
          </cell>
        </row>
        <row r="348">
          <cell r="A348" t="str">
            <v>06142401941054</v>
          </cell>
          <cell r="B348" t="str">
            <v>MOLDTROK, S.A DE C.V.</v>
          </cell>
        </row>
        <row r="349">
          <cell r="A349" t="str">
            <v>06141110161047</v>
          </cell>
          <cell r="B349" t="str">
            <v>EQUIPLASTIC S.A DE C.V.</v>
          </cell>
        </row>
        <row r="350">
          <cell r="A350" t="str">
            <v>05030907701012</v>
          </cell>
          <cell r="B350" t="str">
            <v>HERBERT RODNEY JIMENEZ CARDONA</v>
          </cell>
        </row>
        <row r="351">
          <cell r="A351" t="str">
            <v>02073003650018</v>
          </cell>
          <cell r="B351" t="str">
            <v>ELIX NEFTALI UMAÑA UMAÑA</v>
          </cell>
        </row>
        <row r="352">
          <cell r="A352" t="str">
            <v>06140103580052</v>
          </cell>
          <cell r="B352" t="str">
            <v>MIGUEL ANGEL WILLIAM ALFARO CABRERA</v>
          </cell>
        </row>
        <row r="353">
          <cell r="A353" t="str">
            <v>07091702731012</v>
          </cell>
          <cell r="B353" t="str">
            <v>SAMUEL ELIAS RIVAS MOZ</v>
          </cell>
        </row>
        <row r="354">
          <cell r="A354" t="str">
            <v>06142504941010</v>
          </cell>
          <cell r="B354" t="str">
            <v>JOMIGA, S.A DE C.V.</v>
          </cell>
        </row>
        <row r="355">
          <cell r="A355" t="str">
            <v>06142008660025</v>
          </cell>
          <cell r="B355" t="str">
            <v>FRANCISCO JAVIER PORTILLO T</v>
          </cell>
        </row>
        <row r="356">
          <cell r="A356" t="str">
            <v>06142505731094</v>
          </cell>
          <cell r="B356" t="str">
            <v>EDWARD LEONIDAS GUITIERREZ PORTILLO</v>
          </cell>
        </row>
        <row r="357">
          <cell r="A357" t="str">
            <v>12170309081011</v>
          </cell>
          <cell r="B357" t="str">
            <v>GRUPO BLANCO S.A DE C.V.</v>
          </cell>
        </row>
        <row r="358">
          <cell r="A358" t="str">
            <v>06140611710010</v>
          </cell>
          <cell r="B358" t="str">
            <v>INGENIO EL ANGEL, S.A DE C.V.</v>
          </cell>
        </row>
        <row r="359">
          <cell r="A359" t="str">
            <v>06173003001010</v>
          </cell>
          <cell r="B359" t="str">
            <v>SALVAGRO S.A DE C.V.</v>
          </cell>
        </row>
        <row r="360">
          <cell r="A360" t="str">
            <v>06170103310012</v>
          </cell>
          <cell r="B360" t="str">
            <v>MINISTERIO DE AGRICULTURA Y GANADERIA</v>
          </cell>
        </row>
        <row r="361">
          <cell r="A361" t="str">
            <v>06140806450012</v>
          </cell>
          <cell r="B361" t="str">
            <v>VIDUC S.A DE C.V.</v>
          </cell>
        </row>
        <row r="362">
          <cell r="A362" t="str">
            <v>05110804510015</v>
          </cell>
          <cell r="B362" t="str">
            <v>CARLOS ALBERTO RAMIREZ VALIENTE</v>
          </cell>
        </row>
        <row r="363">
          <cell r="A363" t="str">
            <v>06140703001112</v>
          </cell>
          <cell r="B363" t="str">
            <v>SOFIA GRABRIELA CANALES MENA</v>
          </cell>
        </row>
        <row r="364">
          <cell r="A364" t="str">
            <v>06142203891254</v>
          </cell>
          <cell r="B364" t="str">
            <v>JOAQUIN ALBERTO QUINTEROS POSADA</v>
          </cell>
        </row>
        <row r="365">
          <cell r="A365" t="str">
            <v>06140801181021</v>
          </cell>
          <cell r="B365" t="str">
            <v>IMPORTADORA 1688 S.A DE C.V.</v>
          </cell>
        </row>
        <row r="366">
          <cell r="A366" t="str">
            <v>06140103161060</v>
          </cell>
          <cell r="B366" t="str">
            <v>GRUPO KHARIS S.A DE C.V.</v>
          </cell>
        </row>
        <row r="367">
          <cell r="A367" t="str">
            <v>06141004961026</v>
          </cell>
          <cell r="B367" t="str">
            <v>DIAGNOSTIKA CAPRIS S.A DE C.V.</v>
          </cell>
        </row>
        <row r="368">
          <cell r="A368" t="str">
            <v>10010105811024</v>
          </cell>
          <cell r="B368" t="str">
            <v>YASMIN ELIZABETH AREVALO</v>
          </cell>
        </row>
        <row r="369">
          <cell r="A369" t="str">
            <v>11181602731029</v>
          </cell>
          <cell r="B369" t="str">
            <v>ZENIA MARITZA MENDEZ DE FLORES</v>
          </cell>
        </row>
        <row r="370">
          <cell r="A370" t="str">
            <v>06140706750010</v>
          </cell>
          <cell r="B370" t="str">
            <v xml:space="preserve">BODEGAS GENERALES DE DEPOSITO S.A </v>
          </cell>
        </row>
        <row r="371">
          <cell r="A371" t="str">
            <v>06142708121046</v>
          </cell>
          <cell r="B371" t="str">
            <v>PCS CENTRAL AMERICA, S.A DE C.V.</v>
          </cell>
        </row>
        <row r="372">
          <cell r="A372" t="str">
            <v>11020404600018</v>
          </cell>
          <cell r="B372" t="str">
            <v>JOSE VICTORINO ARIAS DIAZ</v>
          </cell>
        </row>
        <row r="373">
          <cell r="A373" t="str">
            <v>06140507121070</v>
          </cell>
          <cell r="B373" t="str">
            <v>SISAFE S.A DE C.V.</v>
          </cell>
        </row>
        <row r="374">
          <cell r="A374" t="str">
            <v>94833101781011</v>
          </cell>
          <cell r="B374" t="str">
            <v>JUAN ERNESTO VOSSBERG ORDOÑEZ</v>
          </cell>
        </row>
        <row r="375">
          <cell r="A375" t="str">
            <v>07101003681021</v>
          </cell>
          <cell r="B375" t="str">
            <v>ANA GLORIA SEGURA VILLALOBOS</v>
          </cell>
        </row>
        <row r="376">
          <cell r="A376" t="str">
            <v>08170307771014</v>
          </cell>
          <cell r="B376" t="str">
            <v>SIXTO JESUS MARROQUIN RIVAS</v>
          </cell>
        </row>
        <row r="377">
          <cell r="A377" t="str">
            <v>06141212921011</v>
          </cell>
          <cell r="B377" t="str">
            <v>KOSMOQUIMICA S.A DE C.V.</v>
          </cell>
        </row>
        <row r="378">
          <cell r="A378" t="str">
            <v>06140305931029</v>
          </cell>
          <cell r="B378" t="str">
            <v>DOÑO S.A DE C.V.</v>
          </cell>
        </row>
        <row r="379">
          <cell r="A379" t="str">
            <v>06141004121079</v>
          </cell>
          <cell r="B379" t="str">
            <v>PART PLUS S.A DE C.V.</v>
          </cell>
        </row>
        <row r="380">
          <cell r="A380" t="str">
            <v>04052407610012</v>
          </cell>
          <cell r="B380" t="str">
            <v>JOSE FRANCISCO RIVERA GALDAMEZ</v>
          </cell>
        </row>
        <row r="381">
          <cell r="A381" t="str">
            <v>05111202881011</v>
          </cell>
          <cell r="B381" t="str">
            <v>AUTOINDUSRIAS S.A DE C.V.</v>
          </cell>
        </row>
        <row r="382">
          <cell r="A382" t="str">
            <v>06143006961425</v>
          </cell>
          <cell r="B382" t="str">
            <v>ERICK ERNESTO LOPEZ</v>
          </cell>
        </row>
        <row r="383">
          <cell r="A383" t="str">
            <v>06141208141028</v>
          </cell>
          <cell r="B383" t="str">
            <v>KATYA Y FABIO S.A DE C.V.</v>
          </cell>
        </row>
        <row r="384">
          <cell r="A384" t="str">
            <v>06141111931016</v>
          </cell>
          <cell r="B384" t="str">
            <v>ENMANUEL, S.A DE C.V.</v>
          </cell>
        </row>
        <row r="385">
          <cell r="A385" t="str">
            <v>06141505091030</v>
          </cell>
          <cell r="B385" t="str">
            <v>COMERCIALIZADORA BF INTERNACIONAL</v>
          </cell>
        </row>
        <row r="386">
          <cell r="A386" t="str">
            <v>01062306811028</v>
          </cell>
          <cell r="B386" t="str">
            <v>ELIAS AQUINO GOMEZ</v>
          </cell>
        </row>
        <row r="387">
          <cell r="A387" t="str">
            <v>09043007610018</v>
          </cell>
          <cell r="B387" t="str">
            <v>SAUL POCASANGRE ESCOBAR</v>
          </cell>
        </row>
        <row r="388">
          <cell r="A388" t="str">
            <v>09031604801015</v>
          </cell>
          <cell r="B388" t="str">
            <v>ELIAS MISAEL GUZMAN FRANCO</v>
          </cell>
        </row>
        <row r="389">
          <cell r="A389" t="str">
            <v>03010901761015</v>
          </cell>
          <cell r="B389" t="str">
            <v>JIMMY DOUGLAS ALVARADO RAMOS</v>
          </cell>
        </row>
        <row r="390">
          <cell r="A390" t="str">
            <v>06142003971032</v>
          </cell>
          <cell r="B390" t="str">
            <v>INDUSTRIAS MECANICAS DOS MIL S.A DE C.V.</v>
          </cell>
        </row>
        <row r="391">
          <cell r="A391" t="str">
            <v>06140206001036</v>
          </cell>
          <cell r="B391" t="str">
            <v>LINEAS PUBLICITARIAS S.A DE C.V.</v>
          </cell>
        </row>
        <row r="392">
          <cell r="A392" t="str">
            <v>06140803061031</v>
          </cell>
          <cell r="B392" t="str">
            <v>FURAGRO, S.A DE C.V.</v>
          </cell>
        </row>
        <row r="393">
          <cell r="A393" t="str">
            <v>06142908661118</v>
          </cell>
          <cell r="B393" t="str">
            <v>EDGARDO ANTONIO URQUILLA AYALA</v>
          </cell>
        </row>
        <row r="394">
          <cell r="A394" t="str">
            <v>12171207011015</v>
          </cell>
          <cell r="B394" t="str">
            <v>INVERSIONES EL AGUILA S.A DE C.V.</v>
          </cell>
        </row>
        <row r="395">
          <cell r="A395" t="str">
            <v>06141812981018</v>
          </cell>
          <cell r="B395" t="str">
            <v>DIGICEL S.A DE C.V.</v>
          </cell>
        </row>
        <row r="396">
          <cell r="A396" t="str">
            <v>06140607941015</v>
          </cell>
          <cell r="B396" t="str">
            <v>PROMEFAR S.A DE C.V.</v>
          </cell>
        </row>
        <row r="397">
          <cell r="A397" t="str">
            <v>09060403540016</v>
          </cell>
          <cell r="B397" t="str">
            <v>VICTOR MANUEL HERNANDEZ QUINTEROS</v>
          </cell>
        </row>
        <row r="398">
          <cell r="A398" t="str">
            <v>06142710610105</v>
          </cell>
          <cell r="B398" t="str">
            <v>SERGIO GALILEO BERMUDEZ</v>
          </cell>
        </row>
        <row r="399">
          <cell r="A399" t="str">
            <v>08050209680010</v>
          </cell>
          <cell r="B399" t="str">
            <v>MARIO ALONSO BAIRES RODRIGUEZ</v>
          </cell>
        </row>
        <row r="400">
          <cell r="A400" t="str">
            <v>06140607191024</v>
          </cell>
          <cell r="B400" t="str">
            <v>GRUPO CUSCATLAN S.A DE C.V.</v>
          </cell>
        </row>
        <row r="401">
          <cell r="A401" t="str">
            <v>05031906450017</v>
          </cell>
          <cell r="B401" t="str">
            <v>JUAN ANTONIO RECINOS</v>
          </cell>
        </row>
        <row r="402">
          <cell r="A402" t="str">
            <v>06141204051040</v>
          </cell>
          <cell r="B402" t="str">
            <v>AMERICAN IMPORTS, S.A DE C.V.</v>
          </cell>
        </row>
        <row r="403">
          <cell r="A403" t="str">
            <v>06141107971011</v>
          </cell>
          <cell r="B403" t="str">
            <v>INNOVACION DIGITAL, S.A DE C.V.</v>
          </cell>
        </row>
        <row r="404">
          <cell r="A404" t="str">
            <v>05031610151010</v>
          </cell>
          <cell r="B404" t="str">
            <v>GRUPO DUARTE LOPEZ S.A DE C.V</v>
          </cell>
        </row>
        <row r="405">
          <cell r="A405" t="str">
            <v>06140806951020</v>
          </cell>
          <cell r="B405" t="str">
            <v>SERVICIOS INTEGRALES MEDICOS</v>
          </cell>
        </row>
        <row r="406">
          <cell r="A406" t="str">
            <v>06171801721029</v>
          </cell>
          <cell r="B406" t="str">
            <v>MARIA MAGDALENA CABRERA DE RODRIGUEZ</v>
          </cell>
        </row>
        <row r="407">
          <cell r="A407" t="str">
            <v>09091004741011</v>
          </cell>
          <cell r="B407" t="str">
            <v>HECTOR WILFREDO DIAZ</v>
          </cell>
        </row>
        <row r="408">
          <cell r="A408" t="str">
            <v>09082807751017</v>
          </cell>
          <cell r="B408" t="str">
            <v>JOSE ARMANDO LOPEZ LAINEZ</v>
          </cell>
        </row>
        <row r="409">
          <cell r="A409" t="str">
            <v>06143012981020</v>
          </cell>
          <cell r="B409" t="str">
            <v>INDUSTRIAS VICAL S.A DE C.V.</v>
          </cell>
        </row>
        <row r="410">
          <cell r="A410" t="str">
            <v>04292409751011</v>
          </cell>
          <cell r="B410" t="str">
            <v>VIDAL HERNANDEZ ERAZO</v>
          </cell>
        </row>
        <row r="411">
          <cell r="A411" t="str">
            <v>06140611181076</v>
          </cell>
          <cell r="B411" t="str">
            <v>DISTRIBUIDORA LAGOS VICUÑA EL SALVADOR</v>
          </cell>
        </row>
        <row r="412">
          <cell r="A412" t="str">
            <v>11083110731013</v>
          </cell>
          <cell r="B412" t="str">
            <v>ANIBAL GALILEO BERMUDEZ BERMUDEZ</v>
          </cell>
        </row>
        <row r="413">
          <cell r="A413" t="str">
            <v>06140801871168</v>
          </cell>
          <cell r="B413" t="str">
            <v>CLAUDIA JUDITH QUINTEROS</v>
          </cell>
        </row>
        <row r="414">
          <cell r="A414" t="str">
            <v>06142803730056</v>
          </cell>
          <cell r="B414" t="str">
            <v>ASEGURADORA AGRICOLA COMERCIAL</v>
          </cell>
        </row>
        <row r="415">
          <cell r="A415" t="str">
            <v>06141203981028</v>
          </cell>
          <cell r="B415" t="str">
            <v>CARGA URGENTE DE EL SALVADOR S.A DE C.V.</v>
          </cell>
        </row>
        <row r="416">
          <cell r="A416" t="str">
            <v>06142601961025</v>
          </cell>
          <cell r="B416" t="str">
            <v>FASOR S.A DE C.V.</v>
          </cell>
        </row>
        <row r="417">
          <cell r="A417" t="str">
            <v>05112507891021</v>
          </cell>
          <cell r="B417" t="str">
            <v>AUTODO S.A DE C.V.</v>
          </cell>
        </row>
        <row r="418">
          <cell r="A418" t="str">
            <v>06141211131017</v>
          </cell>
          <cell r="B418" t="str">
            <v>CORPORACION PROSPERO S.A DE C.V.</v>
          </cell>
        </row>
        <row r="419">
          <cell r="A419" t="str">
            <v>06141804851075</v>
          </cell>
          <cell r="B419" t="str">
            <v>HENRY EDGARDO LARREYNAGA</v>
          </cell>
        </row>
        <row r="420">
          <cell r="A420" t="str">
            <v>06141801101040</v>
          </cell>
          <cell r="B420" t="str">
            <v>ERICK AUTO PARTS S.A DE C.V.</v>
          </cell>
        </row>
        <row r="421">
          <cell r="A421" t="str">
            <v>11012111771014</v>
          </cell>
          <cell r="B421" t="str">
            <v>JOSE REYNALDO ARGUERA GONZALES</v>
          </cell>
        </row>
        <row r="422">
          <cell r="A422" t="str">
            <v>08110901590016</v>
          </cell>
          <cell r="B422" t="str">
            <v>MANUEL DE JESUS HERNANDEZ RODRIGUEZ</v>
          </cell>
        </row>
        <row r="423">
          <cell r="A423" t="str">
            <v>06141008051067</v>
          </cell>
          <cell r="B423" t="str">
            <v>GMG COMERCIAL EL SALVADOR, S.A DE C.V.</v>
          </cell>
        </row>
        <row r="424">
          <cell r="A424" t="str">
            <v>06141711941104</v>
          </cell>
          <cell r="B424" t="str">
            <v>FUNDACION INSTITUTO SALVADOREÑO DEL CEMENTO</v>
          </cell>
        </row>
        <row r="425">
          <cell r="A425" t="str">
            <v>06141903931021</v>
          </cell>
          <cell r="B425" t="str">
            <v>T.V OFFER, S.A DE C.V.</v>
          </cell>
        </row>
        <row r="426">
          <cell r="A426" t="str">
            <v>06142905111010</v>
          </cell>
          <cell r="B426" t="str">
            <v>GRUPO VALMIX S.A DE C.V.</v>
          </cell>
        </row>
        <row r="427">
          <cell r="A427" t="str">
            <v>06141411171030</v>
          </cell>
          <cell r="B427" t="str">
            <v>TEXAS GAS INTERNACIONAL, S.A DE C.V.</v>
          </cell>
        </row>
        <row r="428">
          <cell r="A428" t="str">
            <v>06142001941055</v>
          </cell>
          <cell r="B428" t="str">
            <v>REPUESTOS MIGUELÑOS S.A DE C.V.</v>
          </cell>
        </row>
        <row r="429">
          <cell r="A429" t="str">
            <v>02100402741017</v>
          </cell>
          <cell r="B429" t="str">
            <v>DLMARK GIOVANNI ASCENCIO ORTIZ</v>
          </cell>
        </row>
        <row r="430">
          <cell r="A430" t="str">
            <v>10100312771023</v>
          </cell>
          <cell r="B430" t="str">
            <v>REINA ISABEL SANCHEZ HERNANDEZ</v>
          </cell>
        </row>
        <row r="431">
          <cell r="A431" t="str">
            <v>06142002730017</v>
          </cell>
          <cell r="B431" t="str">
            <v>COMERCIAL AGROPECUARIA S.A DE C.V.</v>
          </cell>
        </row>
        <row r="432">
          <cell r="A432" t="str">
            <v>06142908941013</v>
          </cell>
          <cell r="B432" t="str">
            <v>M3 ASOCIADOS S.A DE C.V.</v>
          </cell>
        </row>
        <row r="433">
          <cell r="A433" t="str">
            <v>06141306161010</v>
          </cell>
          <cell r="B433" t="str">
            <v>ECAT S.A DE C.V.</v>
          </cell>
        </row>
        <row r="434">
          <cell r="A434" t="str">
            <v>14082407031015</v>
          </cell>
          <cell r="B434" t="str">
            <v>SEPROMED, S.A DE C.V.</v>
          </cell>
        </row>
        <row r="435">
          <cell r="A435" t="str">
            <v>06140705921391</v>
          </cell>
          <cell r="B435" t="str">
            <v>ISAAC VLADIMIR CALLEJAS RIVAS</v>
          </cell>
        </row>
        <row r="436">
          <cell r="A436" t="str">
            <v>06140506141077</v>
          </cell>
          <cell r="B436" t="str">
            <v>REDIFAR S.A DE C.V.</v>
          </cell>
        </row>
        <row r="437">
          <cell r="A437" t="str">
            <v>06142306881010</v>
          </cell>
          <cell r="B437" t="str">
            <v>FERROCENTRO S.A DE C.V.</v>
          </cell>
        </row>
        <row r="438">
          <cell r="A438" t="str">
            <v>12170403031010</v>
          </cell>
          <cell r="B438" t="str">
            <v>INVERSIONES ZORTRERAS S.A DE C.V.</v>
          </cell>
        </row>
        <row r="439">
          <cell r="A439" t="str">
            <v>06140907021031</v>
          </cell>
          <cell r="B439" t="str">
            <v>DISEÑARTE S.A DE C.V.</v>
          </cell>
        </row>
        <row r="440">
          <cell r="A440" t="str">
            <v>06142801081062</v>
          </cell>
          <cell r="B440" t="str">
            <v>RADIADORES Y ALGO MAS S.A DE C.V.</v>
          </cell>
        </row>
        <row r="441">
          <cell r="A441" t="str">
            <v>06142709760012</v>
          </cell>
          <cell r="B441" t="str">
            <v>OMNISPORT S.A DE C.V.</v>
          </cell>
        </row>
        <row r="442">
          <cell r="A442" t="str">
            <v>06141112171074</v>
          </cell>
          <cell r="B442" t="str">
            <v>ARISA CONSULTING, S.A DE C.V.</v>
          </cell>
        </row>
        <row r="443">
          <cell r="A443" t="str">
            <v>05111202111011</v>
          </cell>
          <cell r="B443" t="str">
            <v>RESAUTO, S.A DE C.V.</v>
          </cell>
        </row>
        <row r="444">
          <cell r="A444" t="str">
            <v>12091712181010</v>
          </cell>
          <cell r="B444" t="str">
            <v>CEHIMI, S.A DE C.V.</v>
          </cell>
        </row>
        <row r="445">
          <cell r="A445" t="str">
            <v>06141806991010</v>
          </cell>
          <cell r="B445" t="str">
            <v>CENTRAL HIDRAULICA S.A DE C.V.</v>
          </cell>
        </row>
        <row r="446">
          <cell r="A446" t="str">
            <v>06141706091038</v>
          </cell>
          <cell r="B446" t="str">
            <v>DIDEMA, S.A DE C.V.</v>
          </cell>
        </row>
        <row r="447">
          <cell r="A447" t="str">
            <v>06140110191055</v>
          </cell>
          <cell r="B447" t="str">
            <v>HYM, S.A DE C.V.</v>
          </cell>
        </row>
        <row r="448">
          <cell r="A448" t="str">
            <v>06141903931072</v>
          </cell>
          <cell r="B448" t="str">
            <v>BALMORE ALEJANDRO MARTINEZ VIZCARRA</v>
          </cell>
        </row>
        <row r="449">
          <cell r="A449" t="str">
            <v>06140704081039</v>
          </cell>
          <cell r="B449" t="str">
            <v>HOLCIM CONCRETOS, S.A DE C.V.</v>
          </cell>
        </row>
        <row r="450">
          <cell r="A450" t="str">
            <v>06142003921027</v>
          </cell>
          <cell r="B450" t="str">
            <v>MAPRECO S.A DE C.V.</v>
          </cell>
        </row>
        <row r="451">
          <cell r="A451" t="str">
            <v>06142502211030</v>
          </cell>
          <cell r="B451" t="str">
            <v>GRUPO TIRE EXPRESS, S.A DE C.V.</v>
          </cell>
        </row>
        <row r="452">
          <cell r="A452" t="str">
            <v>06140204091054</v>
          </cell>
          <cell r="B452" t="str">
            <v>CEMCOL COMERCIAL, S.A DE C.V.</v>
          </cell>
        </row>
        <row r="453">
          <cell r="A453" t="str">
            <v>06140803991446</v>
          </cell>
          <cell r="B453" t="str">
            <v>TANIA MICHELLE DELGADO VASQUEZ</v>
          </cell>
        </row>
        <row r="454">
          <cell r="A454" t="str">
            <v>05111501901029</v>
          </cell>
          <cell r="B454" t="str">
            <v>ANDRES FRANCISCO ZELAYA ROMERO</v>
          </cell>
        </row>
        <row r="455">
          <cell r="A455" t="str">
            <v>06143101860017</v>
          </cell>
          <cell r="B455" t="str">
            <v>REPUESTOS CANAHUATI S.A DE C.V.</v>
          </cell>
        </row>
        <row r="456">
          <cell r="A456" t="str">
            <v>06140112820027</v>
          </cell>
          <cell r="B456" t="str">
            <v>HOTEL PRELAC S.A DE C.V.</v>
          </cell>
        </row>
        <row r="457">
          <cell r="A457" t="str">
            <v>14081402711011</v>
          </cell>
          <cell r="B457" t="str">
            <v>SERVICENTRO PUMA PRESIDENCIAL</v>
          </cell>
        </row>
        <row r="458">
          <cell r="A458" t="str">
            <v>06142305771172</v>
          </cell>
          <cell r="B458" t="str">
            <v>SALVADOR ANTONIO ESCOBAR DURAN</v>
          </cell>
        </row>
        <row r="459">
          <cell r="A459" t="str">
            <v>05112309861010</v>
          </cell>
          <cell r="B459" t="str">
            <v>LUIS ALBERTO RIVERA MIRANDA</v>
          </cell>
        </row>
        <row r="460">
          <cell r="A460" t="str">
            <v>05033001211017</v>
          </cell>
          <cell r="B460" t="str">
            <v>EDKASA, S.A DE C.V.</v>
          </cell>
        </row>
        <row r="461">
          <cell r="A461" t="str">
            <v>05021704650019</v>
          </cell>
          <cell r="B461" t="str">
            <v>ANBAL ARTEAGA RIVERA</v>
          </cell>
        </row>
        <row r="462">
          <cell r="A462" t="str">
            <v>06141805181057</v>
          </cell>
          <cell r="B462" t="str">
            <v>A &amp; A MULTISERVICIOS, S.A DE C.V.</v>
          </cell>
        </row>
        <row r="463">
          <cell r="A463" t="str">
            <v>06141210081024</v>
          </cell>
          <cell r="B463" t="str">
            <v>GEO CRISDAY S.A DE C.V.</v>
          </cell>
        </row>
        <row r="464">
          <cell r="A464" t="str">
            <v>06141605860015</v>
          </cell>
          <cell r="B464" t="str">
            <v>LIGERAMENTE USADAS, S.A DE C.V.</v>
          </cell>
        </row>
        <row r="465">
          <cell r="A465" t="str">
            <v>06140403931037</v>
          </cell>
          <cell r="B465" t="str">
            <v>TECNIAVES S.A DE C.V.</v>
          </cell>
        </row>
        <row r="466">
          <cell r="A466" t="str">
            <v>06142305881032</v>
          </cell>
          <cell r="B466" t="str">
            <v xml:space="preserve">LABORATORIO SALVADOREÑO DE INGENIERIA </v>
          </cell>
        </row>
        <row r="467">
          <cell r="A467" t="str">
            <v>06142010921011</v>
          </cell>
          <cell r="B467" t="str">
            <v>TS INGENIEROS</v>
          </cell>
        </row>
        <row r="468">
          <cell r="A468" t="str">
            <v>05200406480012</v>
          </cell>
          <cell r="B468" t="str">
            <v>JOSE MARIA CALLES RODAS</v>
          </cell>
        </row>
        <row r="469">
          <cell r="A469" t="str">
            <v>06141511770020</v>
          </cell>
          <cell r="B469" t="str">
            <v>CENTRAL DE RODAMIENTOS S.A DE C.V.</v>
          </cell>
        </row>
        <row r="470">
          <cell r="A470" t="str">
            <v>20220242694</v>
          </cell>
          <cell r="B470" t="str">
            <v>QUANGONG MACHINERY CO LTD</v>
          </cell>
        </row>
        <row r="471">
          <cell r="A471" t="str">
            <v>06140705121042</v>
          </cell>
          <cell r="B471" t="str">
            <v>AVANCORT S.A DE C.V.</v>
          </cell>
        </row>
        <row r="472">
          <cell r="A472" t="str">
            <v>06142004991029</v>
          </cell>
          <cell r="B472" t="str">
            <v>PINTURAS DEL SUR DE EL SALVADOR S.A DE C.V.</v>
          </cell>
        </row>
        <row r="473">
          <cell r="A473" t="str">
            <v>06142101771068</v>
          </cell>
          <cell r="B473" t="str">
            <v>CARLOS ALBERTO REYES GARCIA</v>
          </cell>
        </row>
        <row r="474">
          <cell r="A474" t="str">
            <v>06141501151046</v>
          </cell>
          <cell r="B474" t="str">
            <v>OLC, S.A DE C.V</v>
          </cell>
        </row>
        <row r="475">
          <cell r="A475" t="str">
            <v>06141008661043</v>
          </cell>
          <cell r="B475" t="str">
            <v>DAVID CANAHUATI PINEDA</v>
          </cell>
        </row>
        <row r="476">
          <cell r="A476" t="str">
            <v>10100107701012</v>
          </cell>
          <cell r="B476" t="str">
            <v>OMAR SAUL MERINO ROMERO</v>
          </cell>
        </row>
        <row r="477">
          <cell r="A477" t="str">
            <v>2022284428</v>
          </cell>
          <cell r="B477" t="str">
            <v>INTERMIX GROUP INC</v>
          </cell>
        </row>
        <row r="478">
          <cell r="A478" t="str">
            <v>06142307011043</v>
          </cell>
          <cell r="B478" t="str">
            <v>CORPORACION OCEANICA EL SALVADOR</v>
          </cell>
        </row>
        <row r="479">
          <cell r="A479" t="str">
            <v>06141705620038</v>
          </cell>
          <cell r="B479" t="str">
            <v>ASOCIACION DEMOGRAFICA SALVADOREÑA</v>
          </cell>
        </row>
        <row r="480">
          <cell r="A480" t="str">
            <v>11052105601010</v>
          </cell>
          <cell r="B480" t="str">
            <v>CARLOS HUMBERTO RODRIGUEZ</v>
          </cell>
        </row>
        <row r="481">
          <cell r="A481" t="str">
            <v>05111204540020</v>
          </cell>
          <cell r="B481" t="str">
            <v>JULIO ALBERTO PONCE</v>
          </cell>
        </row>
        <row r="482">
          <cell r="A482" t="str">
            <v>06141910891035</v>
          </cell>
          <cell r="B482" t="str">
            <v>CONSEJO SALVADOREÑO DEL CAFÉ</v>
          </cell>
        </row>
        <row r="483">
          <cell r="A483" t="str">
            <v>06142402061074</v>
          </cell>
          <cell r="B483" t="str">
            <v>PROMED DE EL SALVADOR S.A DE C.V.</v>
          </cell>
        </row>
        <row r="484">
          <cell r="A484" t="str">
            <v>01011807801010</v>
          </cell>
          <cell r="B484" t="str">
            <v>LUIS ERNESTO GARCIA PUENTES</v>
          </cell>
        </row>
        <row r="485">
          <cell r="A485" t="str">
            <v>06142109161080</v>
          </cell>
          <cell r="B485" t="str">
            <v>BUGSTING S.A DE C.V.</v>
          </cell>
        </row>
        <row r="486">
          <cell r="A486" t="str">
            <v>08190805801010</v>
          </cell>
          <cell r="B486" t="str">
            <v xml:space="preserve">ALBA LORENA MOLINA </v>
          </cell>
        </row>
        <row r="487">
          <cell r="A487" t="str">
            <v>06141802781118</v>
          </cell>
          <cell r="B487" t="str">
            <v>CARLOS FERNANDO MARTINEZ UMANZOR</v>
          </cell>
        </row>
        <row r="488">
          <cell r="A488" t="str">
            <v>06141310941010</v>
          </cell>
          <cell r="B488" t="str">
            <v>CENTRO COMERCIAL PLAZA MERLIOT</v>
          </cell>
        </row>
        <row r="489">
          <cell r="A489" t="str">
            <v>06140611720026</v>
          </cell>
          <cell r="B489" t="str">
            <v>CONCRETO PREESFORZADO SALVADOREÑO S.A DE C.V.</v>
          </cell>
        </row>
        <row r="490">
          <cell r="A490" t="str">
            <v>06082908951032</v>
          </cell>
          <cell r="B490" t="str">
            <v>JOSE DANIEL VILLANUEVA ESCOBAR</v>
          </cell>
        </row>
        <row r="491">
          <cell r="A491" t="str">
            <v>06140312931018</v>
          </cell>
          <cell r="B491" t="str">
            <v>BANCO DE AMERICA CENTRAL S.A</v>
          </cell>
        </row>
        <row r="492">
          <cell r="A492" t="str">
            <v>06140801201057</v>
          </cell>
          <cell r="B492" t="str">
            <v>UNION DE PERSONAS, MELENDEZ PITIN</v>
          </cell>
        </row>
        <row r="493">
          <cell r="A493" t="str">
            <v>06142110921080</v>
          </cell>
          <cell r="B493" t="str">
            <v>DAVID ALEJANDRO NAVAS RODRIGUEZ</v>
          </cell>
        </row>
        <row r="494">
          <cell r="A494" t="str">
            <v>02102610171022</v>
          </cell>
          <cell r="B494" t="str">
            <v>DISTRIBUIDORA RINO S.A DE C.V</v>
          </cell>
        </row>
        <row r="495">
          <cell r="A495" t="str">
            <v>06142708820025</v>
          </cell>
          <cell r="B495" t="str">
            <v>QUIMICAL S.A DE C.V.</v>
          </cell>
        </row>
        <row r="496">
          <cell r="A496" t="str">
            <v>06141810011038</v>
          </cell>
          <cell r="B496" t="str">
            <v>DIAGRI, S.A DE C.V.</v>
          </cell>
        </row>
        <row r="497">
          <cell r="A497" t="str">
            <v>06142911161029</v>
          </cell>
          <cell r="B497" t="str">
            <v>FAST CARGO, S.A DE C.V.</v>
          </cell>
        </row>
        <row r="498">
          <cell r="A498" t="str">
            <v>06142602821197</v>
          </cell>
          <cell r="B498" t="str">
            <v>MARIA ELENA  AVELAR OLIVARES</v>
          </cell>
        </row>
        <row r="499">
          <cell r="A499" t="str">
            <v>05110203121022</v>
          </cell>
          <cell r="B499" t="str">
            <v>INVERSIONES EL QUIJOTE S.A DE C.V.</v>
          </cell>
        </row>
        <row r="500">
          <cell r="A500" t="str">
            <v>06140212161088</v>
          </cell>
          <cell r="B500" t="str">
            <v>BEAUTY SUPPLY S.A DE C.V.</v>
          </cell>
        </row>
        <row r="501">
          <cell r="A501" t="str">
            <v>06140506171022</v>
          </cell>
          <cell r="B501" t="str">
            <v>PASOS VERDES S.A DE C.V.</v>
          </cell>
        </row>
        <row r="502">
          <cell r="A502" t="str">
            <v>06140411981043</v>
          </cell>
          <cell r="B502" t="str">
            <v>CORPORACION C&amp;M S.A DE C.V.</v>
          </cell>
        </row>
        <row r="503">
          <cell r="A503" t="str">
            <v>14081304540017</v>
          </cell>
          <cell r="B503" t="str">
            <v>MOISES H. VIDES OLIVA</v>
          </cell>
        </row>
        <row r="504">
          <cell r="A504" t="str">
            <v>05151612570010</v>
          </cell>
          <cell r="B504" t="str">
            <v>JOSE EDGARDO BARRIOS AREVALO</v>
          </cell>
        </row>
        <row r="505">
          <cell r="A505" t="str">
            <v>05110512941018</v>
          </cell>
          <cell r="B505" t="str">
            <v>SOBRES DE EL SALVADOR, S.A DE C.V.</v>
          </cell>
        </row>
        <row r="506">
          <cell r="A506" t="str">
            <v>06142009640022</v>
          </cell>
          <cell r="B506" t="str">
            <v>OSCAR ARMANDO MENDOZA MENENDEZ</v>
          </cell>
        </row>
        <row r="507">
          <cell r="A507" t="str">
            <v>06142405941040</v>
          </cell>
          <cell r="B507" t="str">
            <v>INVERSIONES TEXTILES MAS, S.A DE C.V.</v>
          </cell>
        </row>
        <row r="508">
          <cell r="A508" t="str">
            <v>06142007061014</v>
          </cell>
          <cell r="B508" t="str">
            <v>NUTRI CENTER S.A DE C.V.</v>
          </cell>
        </row>
        <row r="509">
          <cell r="A509" t="str">
            <v>06143007091033</v>
          </cell>
          <cell r="B509" t="str">
            <v>CRECE CENTRO AMERICA S.A DE C.V.</v>
          </cell>
        </row>
        <row r="510">
          <cell r="A510" t="str">
            <v>06142706001019</v>
          </cell>
          <cell r="B510" t="str">
            <v>FARMACIAS CAMILA</v>
          </cell>
        </row>
        <row r="511">
          <cell r="A511" t="str">
            <v>07150312791010</v>
          </cell>
          <cell r="B511" t="str">
            <v>MARLON CRISTIAN ARTIGA LEIVA</v>
          </cell>
        </row>
        <row r="512">
          <cell r="A512" t="str">
            <v>06140306211046</v>
          </cell>
          <cell r="B512" t="str">
            <v>CEMENTO CENTROAMERICANO S.A DE C.V</v>
          </cell>
        </row>
        <row r="513">
          <cell r="A513" t="str">
            <v>06140103791012</v>
          </cell>
          <cell r="B513" t="str">
            <v>ELIA ELIZABETH HERNANDEZ RAUDA</v>
          </cell>
        </row>
        <row r="514">
          <cell r="A514" t="str">
            <v>06031708540016</v>
          </cell>
          <cell r="B514" t="str">
            <v>MARIO ANTONIO NOUBLEAU VALENCIA</v>
          </cell>
        </row>
        <row r="515">
          <cell r="A515" t="str">
            <v>06142903111055</v>
          </cell>
          <cell r="B515" t="str">
            <v>SALVAMEDICA S.A DE C.V.</v>
          </cell>
        </row>
        <row r="516">
          <cell r="A516" t="str">
            <v>06142508161086</v>
          </cell>
          <cell r="B516" t="str">
            <v>MI SALUD S.A DE C.V.</v>
          </cell>
        </row>
        <row r="517">
          <cell r="A517" t="str">
            <v>10020601761016</v>
          </cell>
          <cell r="B517" t="str">
            <v>FREDY EDGARDO TORRES DURAN</v>
          </cell>
        </row>
        <row r="518">
          <cell r="A518" t="str">
            <v>06142904931030</v>
          </cell>
          <cell r="B518" t="str">
            <v>PEREZ BENAVIDES S.A DE C.V.</v>
          </cell>
        </row>
        <row r="519">
          <cell r="A519" t="str">
            <v>06140702171049</v>
          </cell>
          <cell r="B519" t="str">
            <v>TRANSPORTES ALAS S.A DE C.V.</v>
          </cell>
        </row>
        <row r="520">
          <cell r="A520" t="str">
            <v>05010703161018</v>
          </cell>
          <cell r="B520" t="str">
            <v>GASPRO EL SALVADOR S.A DE C.V.</v>
          </cell>
        </row>
        <row r="521">
          <cell r="A521" t="str">
            <v>02132105590013</v>
          </cell>
          <cell r="B521" t="str">
            <v>OSCAR ALBERTO FLORES MENJIVAR</v>
          </cell>
        </row>
        <row r="522">
          <cell r="A522" t="str">
            <v>06142309921233</v>
          </cell>
          <cell r="B522" t="str">
            <v>LUIS ENRIQUE RIVERA PINEDA</v>
          </cell>
        </row>
        <row r="523">
          <cell r="A523" t="str">
            <v>06141606770022</v>
          </cell>
          <cell r="B523" t="str">
            <v>LIBRERÍA CERVANTES S.A DE C.V.</v>
          </cell>
        </row>
        <row r="524">
          <cell r="A524" t="str">
            <v>06142103171041</v>
          </cell>
          <cell r="B524" t="str">
            <v>LORO, S.A DE C.V.</v>
          </cell>
        </row>
        <row r="525">
          <cell r="A525" t="str">
            <v>06142202161023</v>
          </cell>
          <cell r="B525" t="str">
            <v>COSMOITALIA, S.A DE C.V.</v>
          </cell>
        </row>
        <row r="526">
          <cell r="A526" t="str">
            <v>02102905680033</v>
          </cell>
          <cell r="B526" t="str">
            <v>EDGAR OVIDIO NUÑEZ ARTEAGA</v>
          </cell>
        </row>
        <row r="527">
          <cell r="A527" t="str">
            <v>06142909941068</v>
          </cell>
          <cell r="B527" t="str">
            <v>SERIPRISA, S.A DE C.V.</v>
          </cell>
        </row>
        <row r="528">
          <cell r="A528" t="str">
            <v>03150901881084</v>
          </cell>
          <cell r="B528" t="str">
            <v>DAVID ORLANDO RIVERA RODRIGUEZ</v>
          </cell>
        </row>
        <row r="529">
          <cell r="A529" t="str">
            <v>06142306941020</v>
          </cell>
          <cell r="B529" t="str">
            <v>SUMINISTRO INTERNACIONAL DE REPUESTOS S.A DE C.V.</v>
          </cell>
        </row>
        <row r="530">
          <cell r="A530" t="str">
            <v>06143012931015</v>
          </cell>
          <cell r="B530" t="str">
            <v>ACAXUAL S.A DE C.V.</v>
          </cell>
        </row>
        <row r="531">
          <cell r="A531" t="str">
            <v>06140512081078</v>
          </cell>
          <cell r="B531" t="str">
            <v>CORTE Y PRESICION DE METALES, S.A DE C.V.</v>
          </cell>
        </row>
        <row r="532">
          <cell r="A532" t="str">
            <v>96422206810012</v>
          </cell>
          <cell r="B532" t="str">
            <v>TROPIGAS DE EL SALVADOR S.A</v>
          </cell>
        </row>
        <row r="533">
          <cell r="A533" t="str">
            <v>06142506731012</v>
          </cell>
          <cell r="B533" t="str">
            <v>EDWIN FRANCISCO ORTIZ FIGUEROA</v>
          </cell>
        </row>
        <row r="534">
          <cell r="A534" t="str">
            <v>06141112141043</v>
          </cell>
          <cell r="B534" t="str">
            <v>HYDRAULIC PARTS S.A DE C.V.</v>
          </cell>
        </row>
        <row r="535">
          <cell r="A535" t="str">
            <v>02101302161028</v>
          </cell>
          <cell r="B535" t="str">
            <v>IMPORTADORA Y EXPORTADORA JMJ S.A DE C.V.</v>
          </cell>
        </row>
        <row r="536">
          <cell r="A536" t="str">
            <v>06142404061020</v>
          </cell>
          <cell r="B536" t="str">
            <v>SOLUCIONES DE LOGISTICA S.A DE C.V.</v>
          </cell>
        </row>
        <row r="537">
          <cell r="A537" t="str">
            <v>06142005820017</v>
          </cell>
          <cell r="B537" t="str">
            <v>AGROQUIMICAS INDUSTRIALES S.A DE C.V.</v>
          </cell>
        </row>
        <row r="538">
          <cell r="A538" t="str">
            <v>06141502770029</v>
          </cell>
          <cell r="B538" t="str">
            <v>BRENNTAG EL SALVADOR S.A DE C.V.</v>
          </cell>
        </row>
        <row r="539">
          <cell r="A539" t="str">
            <v>06140405211015</v>
          </cell>
          <cell r="B539" t="str">
            <v>INVERSIONES INDUSTRIALES AGRICOLAS</v>
          </cell>
        </row>
        <row r="540">
          <cell r="A540" t="str">
            <v>02101811971020</v>
          </cell>
          <cell r="B540" t="str">
            <v>NUTRI FERTIL S.A DE C.V.</v>
          </cell>
        </row>
        <row r="541">
          <cell r="A541" t="str">
            <v>94110804831019</v>
          </cell>
          <cell r="B541" t="str">
            <v>CECIA HERNANDEZ RODRIGUEZ</v>
          </cell>
        </row>
        <row r="542">
          <cell r="A542" t="str">
            <v>06192311201016</v>
          </cell>
          <cell r="B542" t="str">
            <v>TRANSPORTES JASA, S.A DE C.V.</v>
          </cell>
        </row>
        <row r="543">
          <cell r="A543" t="str">
            <v>12171406701039</v>
          </cell>
          <cell r="B543" t="str">
            <v>ANA FRANCISCA CEDILLOS</v>
          </cell>
        </row>
        <row r="544">
          <cell r="A544" t="str">
            <v>12051401931014</v>
          </cell>
          <cell r="B544" t="str">
            <v>JUAN JOSE QUINTANILLA MAJANO</v>
          </cell>
        </row>
        <row r="545">
          <cell r="A545" t="str">
            <v>06142209520012</v>
          </cell>
          <cell r="B545" t="str">
            <v>EMPRESAS ADOC, S.A DE C.V.</v>
          </cell>
        </row>
        <row r="546">
          <cell r="A546" t="str">
            <v>06141009650016</v>
          </cell>
          <cell r="B546" t="str">
            <v>INDUSTRIAS MIKE MIKE, S.A DE C.V.</v>
          </cell>
        </row>
        <row r="547">
          <cell r="A547" t="str">
            <v>06141406741073</v>
          </cell>
          <cell r="B547" t="str">
            <v>JOSE LUIS  CRUZ MEJIA</v>
          </cell>
        </row>
        <row r="548">
          <cell r="A548" t="str">
            <v>03151110951018</v>
          </cell>
          <cell r="B548" t="str">
            <v>KATHERINE DANIELA CASTANEDA</v>
          </cell>
        </row>
        <row r="549">
          <cell r="A549" t="str">
            <v>06140209051093</v>
          </cell>
          <cell r="B549" t="str">
            <v>MOBIPLUS</v>
          </cell>
        </row>
        <row r="550">
          <cell r="A550" t="str">
            <v>06141111071017</v>
          </cell>
          <cell r="B550" t="str">
            <v>TRITON LOGISTICS S.A DE C.V.</v>
          </cell>
        </row>
        <row r="551">
          <cell r="A551" t="str">
            <v>06142303091115</v>
          </cell>
          <cell r="B551" t="str">
            <v>SERVICIOS Y TERMINALES S.A DE C.V.</v>
          </cell>
        </row>
        <row r="552">
          <cell r="A552" t="str">
            <v>06141305031024</v>
          </cell>
          <cell r="B552" t="str">
            <v>COMPAÑÍA DE LOGISTICA Y TRANSPORTE S.A DE C.V.</v>
          </cell>
        </row>
        <row r="553">
          <cell r="A553" t="str">
            <v>09032406620010</v>
          </cell>
          <cell r="B553" t="str">
            <v>JUAN ANTONIO RODAS RIVAS</v>
          </cell>
        </row>
        <row r="554">
          <cell r="A554" t="str">
            <v>06140103011033</v>
          </cell>
          <cell r="B554" t="str">
            <v>CARDOCOFFEE S.A DE C.V.</v>
          </cell>
        </row>
        <row r="555">
          <cell r="A555" t="str">
            <v>06140108140066</v>
          </cell>
          <cell r="B555" t="str">
            <v>DIRECCION GENERAL DE TESORERIA</v>
          </cell>
        </row>
        <row r="556">
          <cell r="A556" t="str">
            <v>04071607051010</v>
          </cell>
          <cell r="B556" t="str">
            <v>DIHARE S.A DE C.V.</v>
          </cell>
        </row>
        <row r="557">
          <cell r="A557" t="str">
            <v>10102803791010</v>
          </cell>
          <cell r="B557" t="str">
            <v>CESAR ANTONIO CASTILLO MARTINEZ</v>
          </cell>
        </row>
        <row r="558">
          <cell r="A558" t="str">
            <v>039938434</v>
          </cell>
          <cell r="B558" t="str">
            <v>EVELIA ESMERALDA MENDEZ</v>
          </cell>
        </row>
        <row r="559">
          <cell r="A559" t="str">
            <v>06142510720020</v>
          </cell>
          <cell r="B559" t="str">
            <v>PROVEEDORES INDUSTRIALES S.A DE C.V.</v>
          </cell>
        </row>
        <row r="560">
          <cell r="A560" t="str">
            <v>06140411191034</v>
          </cell>
          <cell r="B560" t="str">
            <v>CTMSAL LOGISTICS S.A DE C.V.</v>
          </cell>
        </row>
        <row r="561">
          <cell r="A561" t="str">
            <v>06141407771049</v>
          </cell>
          <cell r="B561" t="str">
            <v>MIGUEL ENRIQUE BUENDIA PICHE</v>
          </cell>
        </row>
        <row r="562">
          <cell r="A562" t="str">
            <v>02102509680048</v>
          </cell>
          <cell r="B562" t="str">
            <v>CARLOS HUMBERTO GARCIA RODRIGUEZ</v>
          </cell>
        </row>
        <row r="563">
          <cell r="A563" t="str">
            <v>06141812171024</v>
          </cell>
          <cell r="B563" t="str">
            <v>TRANSEMSA S.A DE C.V.</v>
          </cell>
        </row>
        <row r="564">
          <cell r="A564" t="str">
            <v>11211512530010</v>
          </cell>
          <cell r="B564" t="str">
            <v>JOSE RENE SARAVIA NIETO</v>
          </cell>
        </row>
        <row r="565">
          <cell r="A565" t="str">
            <v>05130906831014</v>
          </cell>
          <cell r="B565" t="str">
            <v>LILIAN ISABEL SEGOVIA DE MORALES</v>
          </cell>
        </row>
        <row r="566">
          <cell r="A566" t="str">
            <v>06143112791113</v>
          </cell>
          <cell r="B566" t="str">
            <v>MAURICIO ANTONIO CANALES BARRERA</v>
          </cell>
        </row>
        <row r="567">
          <cell r="A567" t="str">
            <v>06140202151068</v>
          </cell>
          <cell r="B567" t="str">
            <v>BRAU S.A DE C.V.</v>
          </cell>
        </row>
        <row r="568">
          <cell r="A568" t="str">
            <v>01012702670017</v>
          </cell>
          <cell r="B568" t="str">
            <v>VICTOR MANUEL AGUILAR CHINCHILLA</v>
          </cell>
        </row>
        <row r="569">
          <cell r="A569" t="str">
            <v>06141308931638</v>
          </cell>
          <cell r="B569" t="str">
            <v>OLIVER ALEXANDER CARRILLO HERNANDEZ</v>
          </cell>
        </row>
        <row r="570">
          <cell r="A570" t="str">
            <v>06142701691173</v>
          </cell>
          <cell r="B570" t="str">
            <v>ABRAHAM ANGEL ROMERO PERALTA</v>
          </cell>
        </row>
        <row r="571">
          <cell r="A571" t="str">
            <v>11152808751018</v>
          </cell>
          <cell r="B571" t="str">
            <v>JOEL DE JESUS ESCOBAR ZELAYA</v>
          </cell>
        </row>
        <row r="572">
          <cell r="A572" t="str">
            <v>03062505781046</v>
          </cell>
          <cell r="B572" t="str">
            <v>JOEL ELISEO PINTI MISMIT</v>
          </cell>
        </row>
        <row r="573">
          <cell r="A573" t="str">
            <v>06141408201025</v>
          </cell>
          <cell r="B573" t="str">
            <v>SERVICIOS ADUANEROS S.A DE C.V.</v>
          </cell>
        </row>
        <row r="574">
          <cell r="A574" t="str">
            <v>03011612731015</v>
          </cell>
          <cell r="B574" t="str">
            <v>RAFAEL AMAYA TOVAR</v>
          </cell>
        </row>
        <row r="575">
          <cell r="A575" t="str">
            <v>05111703630014</v>
          </cell>
          <cell r="B575" t="str">
            <v>JOSE RICARDO ANTONIO MOLINA</v>
          </cell>
        </row>
        <row r="576">
          <cell r="A576" t="str">
            <v>06072301881064</v>
          </cell>
          <cell r="B576" t="str">
            <v>MONICA LISET DURAN ALARCON</v>
          </cell>
        </row>
        <row r="577">
          <cell r="A577" t="str">
            <v>12172005540015</v>
          </cell>
          <cell r="B577" t="str">
            <v>JOSE ARNOLDO NUILA</v>
          </cell>
        </row>
        <row r="578">
          <cell r="A578" t="str">
            <v>05110504221014</v>
          </cell>
          <cell r="B578" t="str">
            <v>KOREA INYECTORES EL SALVADOR</v>
          </cell>
        </row>
        <row r="579">
          <cell r="A579" t="str">
            <v>02121402701012</v>
          </cell>
          <cell r="B579" t="str">
            <v>JORGE ALBERTO ALVAREZ RAMOS</v>
          </cell>
        </row>
        <row r="580">
          <cell r="A580" t="str">
            <v>06140502201024</v>
          </cell>
          <cell r="B580" t="str">
            <v>REPUESTOS REYES PESADOS DE EL SALVADOR</v>
          </cell>
        </row>
        <row r="581">
          <cell r="A581" t="str">
            <v>06141111981048</v>
          </cell>
          <cell r="B581" t="str">
            <v>CONTINENTAL MOTORES S.A DE C.V.</v>
          </cell>
        </row>
        <row r="582">
          <cell r="A582" t="str">
            <v>06142107031031</v>
          </cell>
          <cell r="B582" t="str">
            <v>GRUPO EXTREMO S.A DE C.V.</v>
          </cell>
        </row>
        <row r="583">
          <cell r="A583" t="str">
            <v>06142208811224</v>
          </cell>
          <cell r="B583" t="str">
            <v>JOSSELINE BEATRIZ MURILLO DE CAMPOS</v>
          </cell>
        </row>
        <row r="584">
          <cell r="A584" t="str">
            <v>06140210871142</v>
          </cell>
          <cell r="B584" t="str">
            <v>JOSE FELICIANO RIVERA SUNCIN</v>
          </cell>
        </row>
        <row r="585">
          <cell r="A585" t="str">
            <v>06142310971031</v>
          </cell>
          <cell r="B585" t="str">
            <v>FARMACIAS UNO S.A DE C.V.</v>
          </cell>
        </row>
        <row r="586">
          <cell r="A586" t="str">
            <v>06142409151044</v>
          </cell>
          <cell r="B586" t="str">
            <v>GRUPO ESCOBAR DUARTE S.A DE C.V.</v>
          </cell>
        </row>
        <row r="587">
          <cell r="A587" t="str">
            <v>01011201931032</v>
          </cell>
          <cell r="B587" t="str">
            <v>CESAR ROBERTO VALDIVIESO FLORES</v>
          </cell>
        </row>
        <row r="588">
          <cell r="A588" t="str">
            <v>06141407201064</v>
          </cell>
          <cell r="B588" t="str">
            <v>EXPLORER THE TRAVEL STORE S.A DE C.V.</v>
          </cell>
        </row>
        <row r="589">
          <cell r="A589" t="str">
            <v>06140909921056</v>
          </cell>
          <cell r="B589" t="str">
            <v>INTERGRES S.A DE C.V.</v>
          </cell>
        </row>
        <row r="590">
          <cell r="A590" t="str">
            <v>06142404821440</v>
          </cell>
          <cell r="B590" t="str">
            <v>VICKY JEANNETTE ZELAYA DE FIGUEROA</v>
          </cell>
        </row>
        <row r="591">
          <cell r="A591" t="str">
            <v>06142112991043</v>
          </cell>
          <cell r="B591" t="str">
            <v>SERVICIOS DE MANTENIMIENTO Y CONSTRUCCION DE OBRAS</v>
          </cell>
        </row>
        <row r="592">
          <cell r="A592" t="str">
            <v>11090105841010</v>
          </cell>
          <cell r="B592" t="str">
            <v>JOSE MAURICIO LOZA RODRIGUEZ</v>
          </cell>
        </row>
        <row r="593">
          <cell r="A593" t="str">
            <v>02100801991019</v>
          </cell>
          <cell r="B593" t="str">
            <v>SANTANI S.A DE C.V.</v>
          </cell>
        </row>
        <row r="594">
          <cell r="A594" t="str">
            <v>07010809771017</v>
          </cell>
          <cell r="B594" t="str">
            <v>RODOLFO ARQUIMIDES VASQUEZ RAMIREZ</v>
          </cell>
        </row>
        <row r="595">
          <cell r="A595" t="str">
            <v>12072208680013</v>
          </cell>
          <cell r="B595" t="str">
            <v>IMPORTADORA PELETERA COMERCIAL HIPOS</v>
          </cell>
        </row>
        <row r="596">
          <cell r="A596" t="str">
            <v>06140406191018</v>
          </cell>
          <cell r="B596" t="str">
            <v>FORZA ENERGY S.A DE C.V.</v>
          </cell>
        </row>
        <row r="597">
          <cell r="A597" t="str">
            <v>06142504701175</v>
          </cell>
          <cell r="B597" t="str">
            <v>ANA AMELIA HERNANDEZ GOMEZ</v>
          </cell>
        </row>
        <row r="598">
          <cell r="A598" t="str">
            <v>06140704841084</v>
          </cell>
          <cell r="B598" t="str">
            <v>JORGE ALBERTO MENJIVAR</v>
          </cell>
        </row>
        <row r="599">
          <cell r="A599" t="str">
            <v>06143008051124</v>
          </cell>
          <cell r="B599" t="str">
            <v>EXODO 14 S.A DE C.V.</v>
          </cell>
        </row>
        <row r="600">
          <cell r="A600" t="str">
            <v>01082009761012</v>
          </cell>
          <cell r="B600" t="str">
            <v>JOSE ANTONIO ESCOBAR ORELLANA</v>
          </cell>
        </row>
        <row r="601">
          <cell r="A601" t="str">
            <v>06141807221013</v>
          </cell>
          <cell r="B601" t="str">
            <v>BEMIAN S.A DE C.V.</v>
          </cell>
        </row>
        <row r="602">
          <cell r="A602" t="str">
            <v>06140102941061</v>
          </cell>
          <cell r="B602" t="str">
            <v>IMPRESA TALLERES S.A DE C.V.</v>
          </cell>
        </row>
        <row r="603">
          <cell r="A603" t="str">
            <v>94832106801022</v>
          </cell>
          <cell r="B603" t="str">
            <v>OLVIN ESTUARDO PACHECO NAVAS</v>
          </cell>
        </row>
        <row r="604">
          <cell r="A604" t="str">
            <v>06190806771029</v>
          </cell>
          <cell r="B604" t="str">
            <v>GLORIA ELIZABETH GONZALEZ VENTURA</v>
          </cell>
        </row>
        <row r="605">
          <cell r="A605" t="str">
            <v>09091105520014</v>
          </cell>
          <cell r="B605" t="str">
            <v>JOSE EDUARDO MELENDEZ HERNANDEZ</v>
          </cell>
        </row>
        <row r="606">
          <cell r="A606" t="str">
            <v>06140803211025</v>
          </cell>
          <cell r="B606" t="str">
            <v>GUEVARA HERMANOS S.A DE C.V.</v>
          </cell>
        </row>
        <row r="607">
          <cell r="A607" t="str">
            <v>06071003821010</v>
          </cell>
          <cell r="B607" t="str">
            <v>JOSE RICARDO MORATAYA MAGARIN</v>
          </cell>
        </row>
        <row r="608">
          <cell r="A608" t="str">
            <v>06141611161047</v>
          </cell>
          <cell r="B608" t="str">
            <v>BRB PARTES Y ACCESORIOS S.A DE C.V.</v>
          </cell>
        </row>
        <row r="609">
          <cell r="A609" t="str">
            <v>06142502211049</v>
          </cell>
          <cell r="B609" t="str">
            <v>CARS CENTER S.A DE C.V.</v>
          </cell>
        </row>
        <row r="610">
          <cell r="A610" t="str">
            <v>06140611201093</v>
          </cell>
          <cell r="B610" t="str">
            <v>RED DE IMPRESIONES, S.A DE C.V.</v>
          </cell>
        </row>
        <row r="611">
          <cell r="A611" t="str">
            <v>06140910911030</v>
          </cell>
          <cell r="B611" t="str">
            <v>HOPIMEDIC S.A DE C.V.</v>
          </cell>
        </row>
        <row r="612">
          <cell r="A612" t="str">
            <v>08210507660026</v>
          </cell>
          <cell r="B612" t="str">
            <v>JOSE LUIS VILLALTA CARCAMO</v>
          </cell>
        </row>
        <row r="613">
          <cell r="A613" t="str">
            <v>05110104100011</v>
          </cell>
          <cell r="B613" t="str">
            <v>ENRIQUE ALVAREZ CORDOVA</v>
          </cell>
        </row>
        <row r="614">
          <cell r="A614" t="str">
            <v>05112308101011</v>
          </cell>
          <cell r="B614" t="str">
            <v>EL NUEVO MILAGRO, S.A DE C.V.</v>
          </cell>
        </row>
        <row r="615">
          <cell r="A615" t="str">
            <v>06141405191037</v>
          </cell>
          <cell r="B615" t="str">
            <v>CONSTRUCTORA SERVICE S.A DE C.V.</v>
          </cell>
        </row>
        <row r="616">
          <cell r="A616" t="str">
            <v>11020507540020</v>
          </cell>
          <cell r="B616" t="str">
            <v>SILVIA ESTELA AYALA CRUZ</v>
          </cell>
        </row>
        <row r="617">
          <cell r="A617" t="str">
            <v>10060310690010</v>
          </cell>
          <cell r="B617" t="str">
            <v>CARLOS ADALBERTO CARRILLO</v>
          </cell>
        </row>
        <row r="618">
          <cell r="A618" t="str">
            <v>09040412560016</v>
          </cell>
          <cell r="B618" t="str">
            <v>NOE ALBERTO GUILLEN</v>
          </cell>
        </row>
        <row r="619">
          <cell r="A619" t="str">
            <v>06141503560018</v>
          </cell>
          <cell r="B619" t="str">
            <v xml:space="preserve">INDUSTRIAS TOPAZ, S.A </v>
          </cell>
        </row>
        <row r="620">
          <cell r="A620" t="str">
            <v>06142806830013</v>
          </cell>
          <cell r="B620" t="str">
            <v>HASGAL, S.A DE C.V.</v>
          </cell>
        </row>
        <row r="621">
          <cell r="A621" t="str">
            <v>12180111791019</v>
          </cell>
          <cell r="B621" t="str">
            <v>CARLOS ROBERTO JAIME TREJO</v>
          </cell>
        </row>
        <row r="622">
          <cell r="A622" t="str">
            <v>06141009971020</v>
          </cell>
          <cell r="B622" t="str">
            <v>MARISOL, S.A DE C.V.</v>
          </cell>
        </row>
        <row r="623">
          <cell r="A623" t="str">
            <v>06162008530014</v>
          </cell>
          <cell r="B623" t="str">
            <v>MARIO VASQUEZ ESCOBAR</v>
          </cell>
        </row>
        <row r="624">
          <cell r="A624" t="str">
            <v>04161407861017</v>
          </cell>
          <cell r="B624" t="str">
            <v>RIDER MISAEL LANDAVERDE TEJADA</v>
          </cell>
        </row>
        <row r="625">
          <cell r="A625" t="str">
            <v>11230406791057</v>
          </cell>
          <cell r="B625" t="str">
            <v>MARCOS ISIDRO GONZALEZ MELENDEZ</v>
          </cell>
        </row>
        <row r="626">
          <cell r="A626" t="str">
            <v>10130308711020</v>
          </cell>
          <cell r="B626" t="str">
            <v>GERBER BALMORE HENRIQUEZ</v>
          </cell>
        </row>
        <row r="627">
          <cell r="A627" t="str">
            <v>10061912741017</v>
          </cell>
          <cell r="B627" t="str">
            <v>ERIS MAURICIO CERRITOS UMAÑA</v>
          </cell>
        </row>
        <row r="628">
          <cell r="A628" t="str">
            <v>06171409650019</v>
          </cell>
          <cell r="B628" t="str">
            <v>JOSE WILFREDO HERNANDEZ ALBERTO</v>
          </cell>
        </row>
        <row r="629">
          <cell r="A629" t="str">
            <v>06172310831015</v>
          </cell>
          <cell r="B629" t="str">
            <v>HECTOR ALEXANDER SANCHEZ VASQUEZ</v>
          </cell>
        </row>
        <row r="630">
          <cell r="A630" t="str">
            <v>06141606051039</v>
          </cell>
          <cell r="B630" t="str">
            <v>COMERCIALIZADORA DE PRODUCTOS DIVERSOS</v>
          </cell>
        </row>
        <row r="631">
          <cell r="A631" t="str">
            <v>03082012771026</v>
          </cell>
          <cell r="B631" t="str">
            <v>ADAN ESAU HERNANDEZ AGUILAR</v>
          </cell>
        </row>
        <row r="632">
          <cell r="A632" t="str">
            <v>06172101031010</v>
          </cell>
          <cell r="B632" t="str">
            <v>EQUIPOS DE ALQUILER S.A DE C.V.</v>
          </cell>
        </row>
        <row r="633">
          <cell r="A633" t="str">
            <v>04262906621010</v>
          </cell>
          <cell r="B633" t="str">
            <v>FRANCISCO TOBAR MIRANDA</v>
          </cell>
        </row>
        <row r="634">
          <cell r="A634" t="str">
            <v>94832601101010</v>
          </cell>
          <cell r="B634" t="str">
            <v>ELECTROPUERTAS S.A DE C.V.</v>
          </cell>
        </row>
        <row r="635">
          <cell r="A635" t="str">
            <v>06141510971013</v>
          </cell>
          <cell r="B635" t="str">
            <v>COMSI DEL EL SALVADOR S.A DE C.V.</v>
          </cell>
        </row>
        <row r="636">
          <cell r="A636" t="str">
            <v>06142201101086</v>
          </cell>
          <cell r="B636" t="str">
            <v>GEMELAS IMPORT, S.A DE C.V.</v>
          </cell>
        </row>
        <row r="637">
          <cell r="A637" t="str">
            <v>06140507161047</v>
          </cell>
          <cell r="B637" t="str">
            <v>DISTRIBUIDORA DE ALIMENTOS BASICOS S.A DE C.V.</v>
          </cell>
        </row>
        <row r="638">
          <cell r="A638" t="str">
            <v>06140210151050</v>
          </cell>
          <cell r="B638" t="str">
            <v>JNT INVERSIONES, S.A DE C.V.</v>
          </cell>
        </row>
        <row r="639">
          <cell r="A639" t="str">
            <v>06141211841120</v>
          </cell>
          <cell r="B639" t="str">
            <v>KARLA TATIANA HUEZO CODOVA</v>
          </cell>
        </row>
        <row r="640">
          <cell r="A640" t="str">
            <v>06142612801135</v>
          </cell>
          <cell r="B640" t="str">
            <v>DANIEL ERNESTO FERNANDEZ DE LA CRUZ</v>
          </cell>
        </row>
        <row r="641">
          <cell r="A641" t="str">
            <v>13190802641020</v>
          </cell>
          <cell r="B641" t="str">
            <v>ROSIBEL RIVERA DE IGLESIAS</v>
          </cell>
        </row>
        <row r="642">
          <cell r="A642" t="str">
            <v>06141310221036</v>
          </cell>
          <cell r="B642" t="str">
            <v>INVERSIONES EL ELYON S.A DE C.V.</v>
          </cell>
        </row>
        <row r="643">
          <cell r="A643" t="str">
            <v>06142308191088</v>
          </cell>
          <cell r="B643" t="str">
            <v>COMINTERSAL S.A DE C.V.</v>
          </cell>
        </row>
        <row r="644">
          <cell r="A644" t="str">
            <v>06030301931016</v>
          </cell>
          <cell r="B644" t="str">
            <v>DAVID JOSE DIAZ ESCOBAR</v>
          </cell>
        </row>
        <row r="645">
          <cell r="A645" t="str">
            <v>12172906071011</v>
          </cell>
          <cell r="B645" t="str">
            <v>CORPORACION DE INVERSIONES TURISTICAS</v>
          </cell>
        </row>
        <row r="646">
          <cell r="A646" t="str">
            <v>06142503091039</v>
          </cell>
          <cell r="B646" t="str">
            <v>DISTRIBUIDORA DE BALEROS Y TORNILLOS S.A DE C.V.</v>
          </cell>
        </row>
        <row r="647">
          <cell r="A647" t="str">
            <v>06161808951024</v>
          </cell>
          <cell r="B647" t="str">
            <v>KERI ADALBERTO SANCHEZ PERALTA</v>
          </cell>
        </row>
        <row r="648">
          <cell r="A648" t="str">
            <v>07151402711012</v>
          </cell>
          <cell r="B648" t="str">
            <v>SERBELIO DE JESUS VENTURA LANDAVERDE</v>
          </cell>
        </row>
        <row r="649">
          <cell r="A649" t="str">
            <v>06142002061024</v>
          </cell>
          <cell r="B649" t="str">
            <v>INVERSIONES ARROYO, S.A DE C.V.</v>
          </cell>
        </row>
        <row r="650">
          <cell r="A650" t="str">
            <v>06140912991022</v>
          </cell>
          <cell r="B650" t="str">
            <v>INDUSTRIAS MIGUEL ANGEL, S.A DE C.V.</v>
          </cell>
        </row>
        <row r="651">
          <cell r="A651" t="str">
            <v>05032812680014</v>
          </cell>
          <cell r="B651" t="str">
            <v>OSCAR CHAVEZ JOACHIN</v>
          </cell>
        </row>
        <row r="652">
          <cell r="A652" t="str">
            <v>06140906921055</v>
          </cell>
          <cell r="B652" t="str">
            <v>INDELPIN, S.A DE C.V.</v>
          </cell>
        </row>
        <row r="653">
          <cell r="A653" t="str">
            <v>06142001001630</v>
          </cell>
          <cell r="B653" t="str">
            <v>DAVID OMAR REYES MARTINEZ</v>
          </cell>
        </row>
        <row r="654">
          <cell r="A654" t="str">
            <v>06141002211020</v>
          </cell>
          <cell r="B654" t="str">
            <v>SH SISTEMAS HIDRAULICOS S.A DE C.V.</v>
          </cell>
        </row>
        <row r="655">
          <cell r="A655" t="str">
            <v>06142206701014</v>
          </cell>
          <cell r="B655" t="str">
            <v>CESAR AUGUSTO RAMIREZ GRANDE</v>
          </cell>
        </row>
        <row r="656">
          <cell r="A656" t="str">
            <v>06140702901055</v>
          </cell>
          <cell r="B656" t="str">
            <v>JOSE RENE PORTILLO AYALA</v>
          </cell>
        </row>
        <row r="657">
          <cell r="A657" t="str">
            <v>06142811081044</v>
          </cell>
          <cell r="B657" t="str">
            <v>ASSA COMPAÑÍA DE SEGUROS</v>
          </cell>
        </row>
        <row r="658">
          <cell r="A658" t="str">
            <v>05111012891037</v>
          </cell>
          <cell r="B658" t="str">
            <v>ALIRIO ERNESTO SARAVIA LOPEZ</v>
          </cell>
        </row>
        <row r="659">
          <cell r="A659" t="str">
            <v>06143112510011</v>
          </cell>
          <cell r="B659" t="str">
            <v>DISTRIBUIDORA DE AUTOMOVILES S.A DE C.V.</v>
          </cell>
        </row>
        <row r="660">
          <cell r="A660" t="str">
            <v>05152102771012</v>
          </cell>
          <cell r="B660" t="str">
            <v>PEDRO ANTONIO NAJARRO ALVARADO</v>
          </cell>
        </row>
        <row r="661">
          <cell r="A661" t="str">
            <v>06141302891030</v>
          </cell>
          <cell r="B661" t="str">
            <v>VIVEROS SANTAMARIA S.A DE C.V.</v>
          </cell>
        </row>
        <row r="662">
          <cell r="A662" t="str">
            <v>06142311791037</v>
          </cell>
          <cell r="B662" t="str">
            <v>JUDITH ILEANAFLAMENCO MONTERROSA</v>
          </cell>
        </row>
        <row r="663">
          <cell r="A663" t="str">
            <v>06140307171030</v>
          </cell>
          <cell r="B663" t="str">
            <v>GOOD DAY GREEN S.A DE C.V.</v>
          </cell>
        </row>
        <row r="664">
          <cell r="A664" t="str">
            <v>05012501101016</v>
          </cell>
          <cell r="B664" t="str">
            <v>AUTO EXPRESS EL SALVADOR S.A DE C.V.</v>
          </cell>
        </row>
        <row r="665">
          <cell r="A665" t="str">
            <v>05113010011016</v>
          </cell>
          <cell r="B665" t="str">
            <v>INDUSTRIAS GAMEZ S.A DE C.V.</v>
          </cell>
        </row>
        <row r="666">
          <cell r="A666" t="str">
            <v>06141211201163</v>
          </cell>
          <cell r="B666" t="str">
            <v>PANDA PRINT S.A DE C.V.</v>
          </cell>
        </row>
        <row r="667">
          <cell r="A667" t="str">
            <v>06142109851176</v>
          </cell>
          <cell r="B667" t="str">
            <v>NATHALI VANESSA HENRIQUEZ DE ASCENCIO</v>
          </cell>
        </row>
        <row r="668">
          <cell r="B668" t="str">
            <v xml:space="preserve"> 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PROVEEDORES"/>
      <sheetName val="Hoja1"/>
    </sheetNames>
    <sheetDataSet>
      <sheetData sheetId="0">
        <row r="1">
          <cell r="A1" t="str">
            <v>NIT</v>
          </cell>
          <cell r="B1" t="str">
            <v>PROVEEDOR</v>
          </cell>
          <cell r="C1" t="str">
            <v>DUI</v>
          </cell>
        </row>
        <row r="2">
          <cell r="A2" t="str">
            <v>02023112741019</v>
          </cell>
          <cell r="B2" t="str">
            <v>OLGA ELIZABETH RIVAS DE ORELLANA</v>
          </cell>
          <cell r="C2" t="str">
            <v>ACTUALICE</v>
          </cell>
        </row>
        <row r="3">
          <cell r="A3" t="str">
            <v>02040305560017</v>
          </cell>
          <cell r="B3" t="str">
            <v xml:space="preserve">RICARDO E.G SANTOS </v>
          </cell>
          <cell r="C3" t="str">
            <v>ACTUALICE</v>
          </cell>
        </row>
        <row r="4">
          <cell r="A4" t="str">
            <v>02071902091019</v>
          </cell>
          <cell r="B4" t="str">
            <v>EL INDIO S.A DE C.V</v>
          </cell>
          <cell r="C4" t="str">
            <v>ACTUALICE</v>
          </cell>
        </row>
        <row r="5">
          <cell r="A5" t="str">
            <v>02100108750017</v>
          </cell>
          <cell r="B5" t="str">
            <v xml:space="preserve">CARLOS EDUARDO MARTINEZ </v>
          </cell>
          <cell r="C5" t="str">
            <v>ACTUALICE</v>
          </cell>
        </row>
        <row r="6">
          <cell r="A6" t="str">
            <v>02101810771036</v>
          </cell>
          <cell r="B6" t="str">
            <v>JOSE OMAR CARPIO ALARCON</v>
          </cell>
          <cell r="C6" t="str">
            <v>ACTUALICE</v>
          </cell>
        </row>
        <row r="7">
          <cell r="A7" t="str">
            <v>02101911710016</v>
          </cell>
          <cell r="B7" t="str">
            <v>ALMACENES VIDRI, S.A DE C.V.</v>
          </cell>
          <cell r="C7" t="str">
            <v>ACTUALICE</v>
          </cell>
        </row>
        <row r="8">
          <cell r="A8" t="str">
            <v>02102309931011</v>
          </cell>
          <cell r="B8" t="str">
            <v xml:space="preserve">ELECTRO INDUSTRIALES EL PACIFICO S.A DE C.V </v>
          </cell>
          <cell r="C8" t="str">
            <v>ACTUALICE</v>
          </cell>
        </row>
        <row r="9">
          <cell r="A9" t="str">
            <v>02102701001014</v>
          </cell>
          <cell r="B9" t="str">
            <v>UNILLANTAS S.A DE C.V.</v>
          </cell>
          <cell r="C9" t="str">
            <v>ACTUALICE</v>
          </cell>
        </row>
        <row r="10">
          <cell r="A10" t="str">
            <v>02102908061017</v>
          </cell>
          <cell r="B10" t="str">
            <v xml:space="preserve">V &amp; G DE EL SALVADOR S.A DE C.V </v>
          </cell>
          <cell r="C10" t="str">
            <v>ACTUALICE</v>
          </cell>
        </row>
        <row r="11">
          <cell r="A11" t="str">
            <v>02133003651018</v>
          </cell>
          <cell r="B11" t="str">
            <v>JOSE ADAN MAGAÑA</v>
          </cell>
          <cell r="C11" t="str">
            <v>ACTUALICE</v>
          </cell>
        </row>
        <row r="12">
          <cell r="A12" t="str">
            <v>03020203061023</v>
          </cell>
          <cell r="B12" t="str">
            <v xml:space="preserve">ELEKTROLAZER S.A DE C.V </v>
          </cell>
          <cell r="C12" t="str">
            <v>ACTUALICE</v>
          </cell>
        </row>
        <row r="13">
          <cell r="A13" t="str">
            <v>03062109801018</v>
          </cell>
          <cell r="B13" t="str">
            <v>DOUGLAS ORLANDO TEPATA TEPATA</v>
          </cell>
          <cell r="C13" t="str">
            <v>ACTUALICE</v>
          </cell>
        </row>
        <row r="14">
          <cell r="A14" t="str">
            <v>03150309971011</v>
          </cell>
          <cell r="B14" t="str">
            <v>SO S.A DE C.V.</v>
          </cell>
          <cell r="C14" t="str">
            <v>ACTUALICE</v>
          </cell>
        </row>
        <row r="15">
          <cell r="A15" t="str">
            <v>03151608560012</v>
          </cell>
          <cell r="B15" t="str">
            <v xml:space="preserve">JORGE ALBERTO LUNA </v>
          </cell>
          <cell r="C15" t="str">
            <v>ACTUALICE</v>
          </cell>
        </row>
        <row r="16">
          <cell r="A16" t="str">
            <v>04072309650015</v>
          </cell>
          <cell r="B16" t="str">
            <v>ULISES RODRIGUEZ SOSA</v>
          </cell>
          <cell r="C16" t="str">
            <v>ACTUALICE</v>
          </cell>
        </row>
        <row r="17">
          <cell r="A17" t="str">
            <v>04161506530021</v>
          </cell>
          <cell r="B17" t="str">
            <v>NOELIA TEJADA DE REYES</v>
          </cell>
          <cell r="C17" t="str">
            <v>ACTUALICE</v>
          </cell>
        </row>
        <row r="18">
          <cell r="A18" t="str">
            <v>04312511630011</v>
          </cell>
          <cell r="B18" t="str">
            <v xml:space="preserve">MARIA LIDUVINA CARDOZA </v>
          </cell>
          <cell r="C18" t="str">
            <v>ACTUALICE</v>
          </cell>
        </row>
        <row r="19">
          <cell r="A19" t="str">
            <v>05030412821038</v>
          </cell>
          <cell r="B19" t="str">
            <v>JOSE GUILLERMO CRUZ PAREDES</v>
          </cell>
          <cell r="C19" t="str">
            <v>ACTUALICE</v>
          </cell>
        </row>
        <row r="20">
          <cell r="A20" t="str">
            <v>05032201151020</v>
          </cell>
          <cell r="B20" t="str">
            <v>ELECTRICOS OMEGA S.A DE C.V.</v>
          </cell>
          <cell r="C20" t="str">
            <v>ACTUALICE</v>
          </cell>
        </row>
        <row r="21">
          <cell r="A21" t="str">
            <v>05043110741013</v>
          </cell>
          <cell r="B21" t="str">
            <v>OSCAR HUMBERTO RIVAS INTERIANO</v>
          </cell>
          <cell r="C21" t="str">
            <v>ACTUALICE</v>
          </cell>
        </row>
        <row r="22">
          <cell r="A22" t="str">
            <v>05062912691016</v>
          </cell>
          <cell r="B22" t="str">
            <v xml:space="preserve">DAVID EVORA GUZMAN </v>
          </cell>
          <cell r="C22" t="str">
            <v>ACTUALICE</v>
          </cell>
        </row>
        <row r="23">
          <cell r="A23" t="str">
            <v>05081710540010</v>
          </cell>
          <cell r="B23" t="str">
            <v xml:space="preserve">MARCOS ANTONIO PORTILLO </v>
          </cell>
          <cell r="C23" t="str">
            <v>ACTUALICE</v>
          </cell>
        </row>
        <row r="24">
          <cell r="A24" t="str">
            <v>05090101650011</v>
          </cell>
          <cell r="B24" t="str">
            <v>ISRAEL ALVARADO</v>
          </cell>
          <cell r="C24" t="str">
            <v>ACTUALICE</v>
          </cell>
        </row>
        <row r="25">
          <cell r="A25" t="str">
            <v>05091510071011</v>
          </cell>
          <cell r="B25" t="str">
            <v>AGROFERRETERIA SAN RAFAEL</v>
          </cell>
          <cell r="C25" t="str">
            <v>ACTUALICE</v>
          </cell>
        </row>
        <row r="26">
          <cell r="A26" t="str">
            <v>05091606111014</v>
          </cell>
          <cell r="B26" t="str">
            <v>PULSEM DE C.V.</v>
          </cell>
          <cell r="C26" t="str">
            <v>ACTUALICE</v>
          </cell>
        </row>
        <row r="27">
          <cell r="A27" t="str">
            <v>05092604480012</v>
          </cell>
          <cell r="B27" t="str">
            <v>ROBERTO HERNANDEZ MENJIVAR</v>
          </cell>
          <cell r="C27" t="str">
            <v>ACTUALICE</v>
          </cell>
        </row>
        <row r="28">
          <cell r="A28" t="str">
            <v>05110610820011</v>
          </cell>
          <cell r="B28" t="str">
            <v>EL SURCO S.A DE C.V</v>
          </cell>
          <cell r="C28" t="str">
            <v>ACTUALICE</v>
          </cell>
        </row>
        <row r="29">
          <cell r="A29" t="str">
            <v>05111302771027</v>
          </cell>
          <cell r="B29" t="str">
            <v>JOSE RIGOBERTO CORDOBA BARRERA</v>
          </cell>
          <cell r="C29" t="str">
            <v>ACTUALICE</v>
          </cell>
        </row>
        <row r="30">
          <cell r="A30" t="str">
            <v>05111703630014</v>
          </cell>
          <cell r="B30" t="str">
            <v>JOSE RICARDO ANTONIO MOLINA</v>
          </cell>
          <cell r="C30" t="str">
            <v>ACTUALICE</v>
          </cell>
        </row>
        <row r="31">
          <cell r="A31" t="str">
            <v>05112105901012</v>
          </cell>
          <cell r="B31" t="str">
            <v xml:space="preserve">SUMER S.A DE C.V </v>
          </cell>
          <cell r="C31" t="str">
            <v>ACTUALICE</v>
          </cell>
        </row>
        <row r="32">
          <cell r="A32" t="str">
            <v>05112411991017</v>
          </cell>
          <cell r="B32" t="str">
            <v>REPUESTOS NOE S.A DE C.V.</v>
          </cell>
          <cell r="C32" t="str">
            <v>ACTUALICE</v>
          </cell>
        </row>
        <row r="33">
          <cell r="A33" t="str">
            <v>05120305630027</v>
          </cell>
          <cell r="B33" t="str">
            <v>TONY ALBERTO PEREZ</v>
          </cell>
          <cell r="C33" t="str">
            <v>ACTUALICE</v>
          </cell>
        </row>
        <row r="34">
          <cell r="A34" t="str">
            <v>06023010921017</v>
          </cell>
          <cell r="B34" t="str">
            <v>TALLERES SOLDATOR S.A DE C.V.</v>
          </cell>
          <cell r="C34" t="str">
            <v>ACTUALICE</v>
          </cell>
        </row>
        <row r="35">
          <cell r="A35" t="str">
            <v>06140101840022</v>
          </cell>
          <cell r="B35" t="str">
            <v>INDUPAL S.A DE C.V</v>
          </cell>
          <cell r="C35" t="str">
            <v>ACTUALICE</v>
          </cell>
        </row>
        <row r="36">
          <cell r="A36" t="str">
            <v>06140102001050</v>
          </cell>
          <cell r="B36" t="str">
            <v>COMPRES, S.A DE C.V.</v>
          </cell>
          <cell r="C36" t="str">
            <v>ACTUALICE</v>
          </cell>
        </row>
        <row r="37">
          <cell r="A37" t="str">
            <v>06140104620021</v>
          </cell>
          <cell r="B37" t="str">
            <v xml:space="preserve">TALLER DIDEA S.A DE C.V </v>
          </cell>
          <cell r="C37" t="str">
            <v>ACTUALICE</v>
          </cell>
        </row>
        <row r="38">
          <cell r="A38" t="str">
            <v>06140108580017</v>
          </cell>
          <cell r="B38" t="str">
            <v>FREUND S.A DE C.V.</v>
          </cell>
          <cell r="C38" t="str">
            <v>ACTUALICE</v>
          </cell>
        </row>
        <row r="39">
          <cell r="A39" t="str">
            <v>06140109770045</v>
          </cell>
          <cell r="B39" t="str">
            <v>AGDO, S.A</v>
          </cell>
          <cell r="C39" t="str">
            <v>ACTUALICE</v>
          </cell>
        </row>
        <row r="40">
          <cell r="A40" t="str">
            <v>06140205031020</v>
          </cell>
          <cell r="B40" t="str">
            <v>TESSA S.A DE C.V.</v>
          </cell>
          <cell r="C40" t="str">
            <v>ACTUALICE</v>
          </cell>
        </row>
        <row r="41">
          <cell r="A41" t="str">
            <v>06140207081033</v>
          </cell>
          <cell r="B41" t="str">
            <v>POWER SUPPLY S.A DE C.V</v>
          </cell>
          <cell r="C41" t="str">
            <v>ACTUALICE</v>
          </cell>
        </row>
        <row r="42">
          <cell r="A42" t="str">
            <v>06140209111053</v>
          </cell>
          <cell r="B42" t="str">
            <v>Vip Marketing, S.A de C.V.</v>
          </cell>
          <cell r="C42" t="str">
            <v>ACTUALICE</v>
          </cell>
        </row>
        <row r="43">
          <cell r="A43" t="str">
            <v>06140212971020</v>
          </cell>
          <cell r="B43" t="str">
            <v>MANEJO INTEGRAL DE DESECHOS SOLIDOS SEM DE C.V.</v>
          </cell>
          <cell r="C43" t="str">
            <v>ACTUALICE</v>
          </cell>
        </row>
        <row r="44">
          <cell r="A44" t="str">
            <v>06140302870017</v>
          </cell>
          <cell r="B44" t="str">
            <v>ACEROS Y SALES SALVADOREÑOS S.A DE C.V.</v>
          </cell>
          <cell r="C44" t="str">
            <v>ACTUALICE</v>
          </cell>
        </row>
        <row r="45">
          <cell r="A45" t="str">
            <v>06140310061067</v>
          </cell>
          <cell r="B45" t="str">
            <v xml:space="preserve">PROVEEDORA ELECTRICA DE EL SALVADOR S.A DE CV. </v>
          </cell>
          <cell r="C45" t="str">
            <v>ACTUALICE</v>
          </cell>
        </row>
        <row r="46">
          <cell r="A46" t="str">
            <v>06140311171036</v>
          </cell>
          <cell r="B46" t="str">
            <v>SOLARTECH CENTROAMERICA S.A DE C.V</v>
          </cell>
          <cell r="C46" t="str">
            <v>ACTUALICE</v>
          </cell>
        </row>
        <row r="47">
          <cell r="A47" t="str">
            <v>06140311991017</v>
          </cell>
          <cell r="B47" t="str">
            <v>AGROQUIMICA INTERNACIONAL S.A DE C.V</v>
          </cell>
          <cell r="C47" t="str">
            <v>ACTUALICE</v>
          </cell>
        </row>
        <row r="48">
          <cell r="A48" t="str">
            <v>06140402001010</v>
          </cell>
          <cell r="B48" t="str">
            <v xml:space="preserve">STAR MAIL S.A DE C.V </v>
          </cell>
          <cell r="C48" t="str">
            <v>ACTUALICE</v>
          </cell>
        </row>
        <row r="49">
          <cell r="A49" t="str">
            <v>06140409670019</v>
          </cell>
          <cell r="B49" t="str">
            <v>STEINER S.A DE C.V</v>
          </cell>
          <cell r="C49" t="str">
            <v>ACTUALICE</v>
          </cell>
        </row>
        <row r="50">
          <cell r="A50" t="str">
            <v>06140410011032</v>
          </cell>
          <cell r="B50" t="str">
            <v>ACERO NOPA STEEL S.A DE C.V.</v>
          </cell>
          <cell r="C50" t="str">
            <v>ACTUALICE</v>
          </cell>
        </row>
        <row r="51">
          <cell r="A51" t="str">
            <v>06140509171066</v>
          </cell>
          <cell r="B51" t="str">
            <v xml:space="preserve">AQUASISTEMAS DE EL SALVADOR S.A DE C.V </v>
          </cell>
          <cell r="C51" t="str">
            <v>ACTUALICE</v>
          </cell>
        </row>
        <row r="52">
          <cell r="A52" t="str">
            <v>06140602031037</v>
          </cell>
          <cell r="B52" t="str">
            <v>FONDO DE ACTIVIDADES ESPECIALES</v>
          </cell>
          <cell r="C52" t="str">
            <v>ACTUALICE</v>
          </cell>
        </row>
        <row r="53">
          <cell r="A53" t="str">
            <v>06140607161028</v>
          </cell>
          <cell r="B53" t="str">
            <v>PROVEEDORA DE RODAMIENTOS S.A DE C.V.</v>
          </cell>
          <cell r="C53" t="str">
            <v>ACTUALICE</v>
          </cell>
        </row>
        <row r="54">
          <cell r="A54" t="str">
            <v>06140611750055</v>
          </cell>
          <cell r="B54" t="str">
            <v>TECNICA UNIVERSAL SALVADOREÑA S.A DE C.V</v>
          </cell>
          <cell r="C54" t="str">
            <v>ACTUALICE</v>
          </cell>
        </row>
        <row r="55">
          <cell r="A55" t="str">
            <v>06140705651014</v>
          </cell>
          <cell r="B55" t="str">
            <v xml:space="preserve">FELIX RAMIREZ ABREGO </v>
          </cell>
          <cell r="C55" t="str">
            <v>ACTUALICE</v>
          </cell>
        </row>
        <row r="56">
          <cell r="A56" t="str">
            <v>06140705901331</v>
          </cell>
          <cell r="B56" t="str">
            <v>WILLIAM JOSE GUEVARA</v>
          </cell>
          <cell r="C56" t="str">
            <v>ACTUALICE</v>
          </cell>
        </row>
        <row r="57">
          <cell r="A57" t="str">
            <v>06140706891011</v>
          </cell>
          <cell r="B57" t="str">
            <v>PROYECTOS DE METAL MECANICA S.A DE C.V.</v>
          </cell>
          <cell r="C57" t="str">
            <v>ACTUALICE</v>
          </cell>
        </row>
        <row r="58">
          <cell r="A58" t="str">
            <v>06140707061020</v>
          </cell>
          <cell r="B58" t="str">
            <v>CALDEGA S.A DE C.V.</v>
          </cell>
          <cell r="C58" t="str">
            <v>ACTUALICE</v>
          </cell>
        </row>
        <row r="59">
          <cell r="A59" t="str">
            <v>06140711071030</v>
          </cell>
          <cell r="B59" t="str">
            <v xml:space="preserve">OD EL SALVADOR LIMITADA DE C.V </v>
          </cell>
          <cell r="C59" t="str">
            <v>ACTUALICE</v>
          </cell>
        </row>
        <row r="60">
          <cell r="A60" t="str">
            <v>06140803111012</v>
          </cell>
          <cell r="B60" t="str">
            <v xml:space="preserve">CELASA INGENIERIAS Y EQUIPOS S.A DE C.V </v>
          </cell>
          <cell r="C60" t="str">
            <v>ACTUALICE</v>
          </cell>
        </row>
        <row r="61">
          <cell r="A61" t="str">
            <v>06140804161013</v>
          </cell>
          <cell r="B61" t="str">
            <v>GRUPO ROMEN S.A DE C.V.</v>
          </cell>
          <cell r="C61" t="str">
            <v>ACTUALICE</v>
          </cell>
        </row>
        <row r="62">
          <cell r="A62" t="str">
            <v>06140806720015</v>
          </cell>
          <cell r="B62" t="str">
            <v xml:space="preserve">BANCO CUSCATLAN S.A </v>
          </cell>
          <cell r="C62" t="str">
            <v>ACTUALICE</v>
          </cell>
        </row>
        <row r="63">
          <cell r="A63" t="str">
            <v>06140807141021</v>
          </cell>
          <cell r="B63" t="str">
            <v xml:space="preserve">SEGURIDAD E INVERSIONES S.A DE C.V </v>
          </cell>
          <cell r="C63" t="str">
            <v>ACTUALICE</v>
          </cell>
        </row>
        <row r="64">
          <cell r="A64" t="str">
            <v>06140807770026</v>
          </cell>
          <cell r="B64" t="str">
            <v>MAPRIMA S.A DE C.V.</v>
          </cell>
          <cell r="C64" t="str">
            <v>ACTUALICE</v>
          </cell>
        </row>
        <row r="65">
          <cell r="A65" t="str">
            <v>06140902091023</v>
          </cell>
          <cell r="B65" t="str">
            <v xml:space="preserve">DISTRIBUIDORA B &amp; P S.A DE C.V </v>
          </cell>
          <cell r="C65" t="str">
            <v>ACTUALICE</v>
          </cell>
        </row>
        <row r="66">
          <cell r="A66" t="str">
            <v>06140911041039</v>
          </cell>
          <cell r="B66" t="str">
            <v>IMPORTADORA DEL RIO S.A DE C.V</v>
          </cell>
          <cell r="C66" t="str">
            <v>ACTUALICE</v>
          </cell>
        </row>
        <row r="67">
          <cell r="A67" t="str">
            <v>06141007011010</v>
          </cell>
          <cell r="B67" t="str">
            <v xml:space="preserve">CHIA HO HSING S.A DE C.V </v>
          </cell>
          <cell r="C67" t="str">
            <v>ACTUALICE</v>
          </cell>
        </row>
        <row r="68">
          <cell r="A68" t="str">
            <v>06141008901028</v>
          </cell>
          <cell r="B68" t="str">
            <v>TRANPORTES PESADOS S.A DE C.V.</v>
          </cell>
          <cell r="C68" t="str">
            <v>ACTUALICE</v>
          </cell>
        </row>
        <row r="69">
          <cell r="A69" t="str">
            <v>06141106660010</v>
          </cell>
          <cell r="B69" t="str">
            <v>HENRIQUEZ S.A DE C.V.</v>
          </cell>
          <cell r="C69" t="str">
            <v>ACTUALICE</v>
          </cell>
        </row>
        <row r="70">
          <cell r="A70" t="str">
            <v>06141107870011</v>
          </cell>
          <cell r="B70" t="str">
            <v>COVI S.A DE C.V.</v>
          </cell>
          <cell r="C70" t="str">
            <v>ACTUALICE</v>
          </cell>
        </row>
        <row r="71">
          <cell r="A71" t="str">
            <v>06141108001032</v>
          </cell>
          <cell r="B71" t="str">
            <v>UNION COMERCIAL S.A DE C.V.</v>
          </cell>
          <cell r="C71" t="str">
            <v>ACTUALICE</v>
          </cell>
        </row>
        <row r="72">
          <cell r="A72" t="str">
            <v>06141211810023</v>
          </cell>
          <cell r="B72" t="str">
            <v>GRUPO SOLID S.A DE C.V</v>
          </cell>
          <cell r="C72" t="str">
            <v>ACTUALICE</v>
          </cell>
        </row>
        <row r="73">
          <cell r="A73" t="str">
            <v>06141301840030</v>
          </cell>
          <cell r="B73" t="str">
            <v xml:space="preserve">SOLVENTES E INTERMEDIOS INDUSTRIALES S.A DE C.V </v>
          </cell>
          <cell r="C73" t="str">
            <v>ACTUALICE</v>
          </cell>
        </row>
        <row r="74">
          <cell r="A74" t="str">
            <v>06141306680052</v>
          </cell>
          <cell r="B74" t="str">
            <v>ALEXANDER ANTONIO CORNEJO</v>
          </cell>
          <cell r="C74" t="str">
            <v>ACTUALICE</v>
          </cell>
        </row>
        <row r="75">
          <cell r="A75" t="str">
            <v>06141307760018</v>
          </cell>
          <cell r="B75" t="str">
            <v>REPRESENTACIONES DIVERSAS S.A DE C.V.</v>
          </cell>
          <cell r="C75" t="str">
            <v>ACTUALICE</v>
          </cell>
        </row>
        <row r="76">
          <cell r="A76" t="str">
            <v>06141311131065</v>
          </cell>
          <cell r="B76" t="str">
            <v>INVERSIONES ASIATICAS S.A DE C.V</v>
          </cell>
          <cell r="C76" t="str">
            <v>ACTUALICE</v>
          </cell>
        </row>
        <row r="77">
          <cell r="A77" t="str">
            <v>06141312850038</v>
          </cell>
          <cell r="B77" t="str">
            <v>IMPRESSA S.A DE C.V.</v>
          </cell>
          <cell r="C77" t="str">
            <v>ACTUALICE</v>
          </cell>
        </row>
        <row r="78">
          <cell r="A78" t="str">
            <v>06141402051099</v>
          </cell>
          <cell r="B78" t="str">
            <v xml:space="preserve">JEA S.A DE C.V. </v>
          </cell>
          <cell r="C78" t="str">
            <v>ACTUALICE</v>
          </cell>
        </row>
        <row r="79">
          <cell r="A79" t="str">
            <v>06141402370078</v>
          </cell>
          <cell r="B79" t="str">
            <v>CEPA S.A DE C.V</v>
          </cell>
          <cell r="C79" t="str">
            <v>ACTUALICE</v>
          </cell>
        </row>
        <row r="80">
          <cell r="A80" t="str">
            <v>06141402560013</v>
          </cell>
          <cell r="B80" t="str">
            <v>FERRETERIA LA PALMA S.A DE C.V.</v>
          </cell>
          <cell r="C80" t="str">
            <v>ACTUALICE</v>
          </cell>
        </row>
        <row r="81">
          <cell r="A81" t="str">
            <v>06141403161033</v>
          </cell>
          <cell r="B81" t="str">
            <v>ECSA OPERADORA EL SALVADOR S.A DE C.V.</v>
          </cell>
          <cell r="C81" t="str">
            <v>ACTUALICE</v>
          </cell>
        </row>
        <row r="82">
          <cell r="A82" t="str">
            <v>06141404161045</v>
          </cell>
          <cell r="B82" t="str">
            <v>GRUPO FERRESAL Y JM CONSTRUCCIONES</v>
          </cell>
          <cell r="C82" t="str">
            <v>ACTUALICE</v>
          </cell>
        </row>
        <row r="83">
          <cell r="A83" t="str">
            <v>06141407001014</v>
          </cell>
          <cell r="B83" t="str">
            <v>INVERSIONES LEMUS S.A DE C.V.</v>
          </cell>
          <cell r="C83" t="str">
            <v>ACTUALICE</v>
          </cell>
        </row>
        <row r="84">
          <cell r="A84" t="str">
            <v>06141407830018</v>
          </cell>
          <cell r="B84" t="str">
            <v xml:space="preserve">LA CENTRAL DE SEGUROS Y FIANZAS S.A DE C.V </v>
          </cell>
          <cell r="C84" t="str">
            <v>ACTUALICE</v>
          </cell>
        </row>
        <row r="85">
          <cell r="A85" t="str">
            <v>06141408711090</v>
          </cell>
          <cell r="B85" t="str">
            <v>BENJAMIN ALFREDO ABARCA</v>
          </cell>
          <cell r="C85" t="str">
            <v>ACTUALICE</v>
          </cell>
        </row>
        <row r="86">
          <cell r="A86" t="str">
            <v>06141409121050</v>
          </cell>
          <cell r="B86" t="str">
            <v>CAMPOS ESCOBAR S.A DE C.V.</v>
          </cell>
          <cell r="C86" t="str">
            <v>ACTUALICE</v>
          </cell>
        </row>
        <row r="87">
          <cell r="A87" t="str">
            <v>06141412921024</v>
          </cell>
          <cell r="B87" t="str">
            <v xml:space="preserve">INVERSIONES VIDA S.A DE C.V </v>
          </cell>
          <cell r="C87" t="str">
            <v>ACTUALICE</v>
          </cell>
        </row>
        <row r="88">
          <cell r="A88" t="str">
            <v>06141501850054</v>
          </cell>
          <cell r="B88" t="str">
            <v xml:space="preserve">GALVANIS S.A DE C.V </v>
          </cell>
          <cell r="C88" t="str">
            <v>ACTUALICE</v>
          </cell>
        </row>
        <row r="89">
          <cell r="A89" t="str">
            <v>06141509891057</v>
          </cell>
          <cell r="B89" t="str">
            <v xml:space="preserve">F.ROLANDO CANIZALES </v>
          </cell>
          <cell r="C89" t="str">
            <v>ACTUALICE</v>
          </cell>
        </row>
        <row r="90">
          <cell r="A90" t="str">
            <v>06141601800012</v>
          </cell>
          <cell r="B90" t="str">
            <v>LA CASA DEL SOLDADOR S.A DE C.V.</v>
          </cell>
          <cell r="C90" t="str">
            <v>ACTUALICE</v>
          </cell>
        </row>
        <row r="91">
          <cell r="A91" t="str">
            <v>06141606691119</v>
          </cell>
          <cell r="B91" t="str">
            <v>CARLOS ROBERTO HERNANDEZ</v>
          </cell>
          <cell r="C91" t="str">
            <v>ACTUALICE</v>
          </cell>
        </row>
        <row r="92">
          <cell r="A92" t="str">
            <v>06141608021030</v>
          </cell>
          <cell r="B92" t="str">
            <v>GRIFERIA Y CERRADURAS INTERNACIONALES S.A DE C.V</v>
          </cell>
          <cell r="C92" t="str">
            <v>ACTUALICE</v>
          </cell>
        </row>
        <row r="93">
          <cell r="A93" t="str">
            <v>06141608111039</v>
          </cell>
          <cell r="B93" t="str">
            <v>GRUPO SANTA SOFIA, S.A DE C.V.</v>
          </cell>
          <cell r="C93" t="str">
            <v>ACTUALICE</v>
          </cell>
        </row>
        <row r="94">
          <cell r="A94" t="str">
            <v>06141611951013</v>
          </cell>
          <cell r="B94" t="str">
            <v>DISTRIBUIDORA DE ELECTRICIDAD DELSUR</v>
          </cell>
          <cell r="C94" t="str">
            <v>ACTUALICE</v>
          </cell>
        </row>
        <row r="95">
          <cell r="A95" t="str">
            <v>06141612991019</v>
          </cell>
          <cell r="B95" t="str">
            <v xml:space="preserve">DISTRIBUIDORA DE LUBRICANTES Y COMBUSTIBLES S.A DE C.V </v>
          </cell>
          <cell r="C95" t="str">
            <v>ACTUALICE</v>
          </cell>
        </row>
        <row r="96">
          <cell r="A96" t="str">
            <v>06141702061037</v>
          </cell>
          <cell r="B96" t="str">
            <v>TORCO INDUSTRIAL S.A DE C.V.</v>
          </cell>
          <cell r="C96" t="str">
            <v>ACTUALICE</v>
          </cell>
        </row>
        <row r="97">
          <cell r="A97" t="str">
            <v>06141703061090</v>
          </cell>
          <cell r="B97" t="str">
            <v xml:space="preserve">SUMINISTROS Y FERETERIA GENESIS S.A DE C.V. </v>
          </cell>
          <cell r="C97" t="str">
            <v>ACTUALICE</v>
          </cell>
        </row>
        <row r="98">
          <cell r="A98" t="str">
            <v>06141705790011</v>
          </cell>
          <cell r="B98" t="str">
            <v>INVERCALMA S.A DE C.V.</v>
          </cell>
          <cell r="C98" t="str">
            <v>ACTUALICE</v>
          </cell>
        </row>
        <row r="99">
          <cell r="A99" t="str">
            <v>06141807011060</v>
          </cell>
          <cell r="B99" t="str">
            <v>CORIASA S.A DE C.V.</v>
          </cell>
          <cell r="C99" t="str">
            <v>ACTUALICE</v>
          </cell>
        </row>
        <row r="100">
          <cell r="A100" t="str">
            <v>06141807051010</v>
          </cell>
          <cell r="B100" t="str">
            <v>FRIOAIRE S.A DE C.V.</v>
          </cell>
          <cell r="C100" t="str">
            <v>ACTUALICE</v>
          </cell>
        </row>
        <row r="101">
          <cell r="A101" t="str">
            <v>06141902730011</v>
          </cell>
          <cell r="B101" t="str">
            <v>PRODUCTOS AGROQUIMICOS DE CENTROAMERICA</v>
          </cell>
          <cell r="C101" t="str">
            <v>ACTUALICE</v>
          </cell>
        </row>
        <row r="102">
          <cell r="A102" t="str">
            <v>06142001101022</v>
          </cell>
          <cell r="B102" t="str">
            <v>DISTRIBUIDORA DE PROVEEDORES DE PETROLEOS</v>
          </cell>
          <cell r="C102" t="str">
            <v>ACTUALICE</v>
          </cell>
        </row>
        <row r="103">
          <cell r="A103" t="str">
            <v>06142006031022</v>
          </cell>
          <cell r="B103" t="str">
            <v>FERRUSAL S.A DE C.V.</v>
          </cell>
          <cell r="C103" t="str">
            <v>ACTUALICE</v>
          </cell>
        </row>
        <row r="104">
          <cell r="A104" t="str">
            <v>06142007911239</v>
          </cell>
          <cell r="B104" t="str">
            <v xml:space="preserve">ESTELA BEATRIZ ALAS </v>
          </cell>
          <cell r="C104" t="str">
            <v>ACTUALICE</v>
          </cell>
        </row>
        <row r="105">
          <cell r="A105" t="str">
            <v>06142009161075</v>
          </cell>
          <cell r="B105" t="str">
            <v>COMERCIAL E.C.A. S.A DE C.V.</v>
          </cell>
          <cell r="C105" t="str">
            <v>ACTUALICE</v>
          </cell>
        </row>
        <row r="106">
          <cell r="A106" t="str">
            <v>06142101111025</v>
          </cell>
          <cell r="B106" t="str">
            <v>RODAMIENTOS DE CENTROAMERICAS S.A DE C.V.</v>
          </cell>
          <cell r="C106" t="str">
            <v>ACTUALICE</v>
          </cell>
        </row>
        <row r="107">
          <cell r="A107" t="str">
            <v>06142201071012</v>
          </cell>
          <cell r="B107" t="str">
            <v>IMGRAL S.A DE C.V.</v>
          </cell>
          <cell r="C107" t="str">
            <v>ACTUALICE</v>
          </cell>
        </row>
        <row r="108">
          <cell r="A108" t="str">
            <v>06142202770023</v>
          </cell>
          <cell r="B108" t="str">
            <v>INFRA DE EL SALVADOR, S.A DE C.V.</v>
          </cell>
          <cell r="C108" t="str">
            <v>ACTUALICE</v>
          </cell>
        </row>
        <row r="109">
          <cell r="A109" t="str">
            <v>06142302770010</v>
          </cell>
          <cell r="B109" t="str">
            <v>ALPINA S.A DE C.V.</v>
          </cell>
          <cell r="C109" t="str">
            <v>ACTUALICE</v>
          </cell>
        </row>
        <row r="110">
          <cell r="A110" t="str">
            <v>06142303911015</v>
          </cell>
          <cell r="B110" t="str">
            <v>TELEMOVIL EL SALVADOR S.A DE C.V.</v>
          </cell>
          <cell r="C110" t="str">
            <v>ACTUALICE</v>
          </cell>
        </row>
        <row r="111">
          <cell r="A111" t="str">
            <v>06142403770051</v>
          </cell>
          <cell r="B111" t="str">
            <v>ANA GLADYS CORDOBA</v>
          </cell>
          <cell r="C111" t="str">
            <v>ACTUALICE</v>
          </cell>
        </row>
        <row r="112">
          <cell r="A112" t="str">
            <v>06142410141010</v>
          </cell>
          <cell r="B112" t="str">
            <v xml:space="preserve">ACTIVIDADES PETROLERAS DE EL SALVADOR S.A DE C.V </v>
          </cell>
          <cell r="C112" t="str">
            <v>ACTUALICE</v>
          </cell>
        </row>
        <row r="113">
          <cell r="A113" t="str">
            <v>06142506670028</v>
          </cell>
          <cell r="B113" t="str">
            <v xml:space="preserve">CORINA MARGARITA MENDEZ DE SOSA </v>
          </cell>
          <cell r="C113" t="str">
            <v>ACTUALICE</v>
          </cell>
        </row>
        <row r="114">
          <cell r="A114" t="str">
            <v>06142603981015</v>
          </cell>
          <cell r="B114" t="str">
            <v>CEMEX EL SALVADOR, S.A DE C.V.</v>
          </cell>
          <cell r="C114" t="str">
            <v>ACTUALICE</v>
          </cell>
        </row>
        <row r="115">
          <cell r="A115" t="str">
            <v>06142604071063</v>
          </cell>
          <cell r="B115" t="str">
            <v>INVERSIONES RAMIREZ QUINTANILLA S.A DE C.V.</v>
          </cell>
          <cell r="C115" t="str">
            <v>ACTUALICE</v>
          </cell>
        </row>
        <row r="116">
          <cell r="A116" t="str">
            <v>06142609701090</v>
          </cell>
          <cell r="B116" t="str">
            <v xml:space="preserve">SAMUEL ARMANDO DUBON </v>
          </cell>
          <cell r="C116" t="str">
            <v>ACTUALICE</v>
          </cell>
        </row>
        <row r="117">
          <cell r="A117" t="str">
            <v>06142609941015</v>
          </cell>
          <cell r="B117" t="str">
            <v xml:space="preserve">COMDISANPABLO S.A DE C.V </v>
          </cell>
          <cell r="C117" t="str">
            <v>ACTUALICE</v>
          </cell>
        </row>
        <row r="118">
          <cell r="A118" t="str">
            <v>06142610201025</v>
          </cell>
          <cell r="B118" t="str">
            <v>RODAMIENTOS Y REPUESTOS PARA MOTOCICLETA</v>
          </cell>
          <cell r="C118" t="str">
            <v>ACTUALICE</v>
          </cell>
        </row>
        <row r="119">
          <cell r="A119" t="str">
            <v>06142610981012</v>
          </cell>
          <cell r="B119" t="str">
            <v>CTE TELECOM PERSONAL S.A DE C.V.</v>
          </cell>
          <cell r="C119" t="str">
            <v>ACTUALICE</v>
          </cell>
        </row>
        <row r="120">
          <cell r="A120" t="str">
            <v>06142709061020</v>
          </cell>
          <cell r="B120" t="str">
            <v>SOLUCIONES Y HERRAMIENTAS S.A DE C.V.</v>
          </cell>
          <cell r="C120" t="str">
            <v>ACTUALICE</v>
          </cell>
        </row>
        <row r="121">
          <cell r="A121" t="str">
            <v>06142710780023</v>
          </cell>
          <cell r="B121" t="str">
            <v>QUIMICA INDUSTRIAL S.A DE C.V.</v>
          </cell>
          <cell r="C121" t="str">
            <v>ACTUALICE</v>
          </cell>
        </row>
        <row r="122">
          <cell r="A122" t="str">
            <v>06142711870044</v>
          </cell>
          <cell r="B122" t="str">
            <v>PROMOTORA COMERCIAL, S.A DE C.V.</v>
          </cell>
          <cell r="C122" t="str">
            <v>ACTUALICE</v>
          </cell>
        </row>
        <row r="123">
          <cell r="A123" t="str">
            <v>06142803171026</v>
          </cell>
          <cell r="B123" t="str">
            <v xml:space="preserve">COPPER GROUP S.A DE C.V </v>
          </cell>
          <cell r="C123" t="str">
            <v>ACTUALICE</v>
          </cell>
        </row>
        <row r="124">
          <cell r="A124" t="str">
            <v>06142805011034</v>
          </cell>
          <cell r="B124" t="str">
            <v>REPUESTOS IZALCO S.A DE C.V.</v>
          </cell>
          <cell r="C124" t="str">
            <v>ACTUALICE</v>
          </cell>
        </row>
        <row r="125">
          <cell r="A125" t="str">
            <v>06142807810010</v>
          </cell>
          <cell r="B125" t="str">
            <v>TRANVA S.A DE C.V.</v>
          </cell>
          <cell r="C125" t="str">
            <v>ACTUALICE</v>
          </cell>
        </row>
        <row r="126">
          <cell r="A126" t="str">
            <v>06142809061036</v>
          </cell>
          <cell r="B126" t="str">
            <v xml:space="preserve">DURECO DE EL SALVADOR S.A DE C.V </v>
          </cell>
          <cell r="C126" t="str">
            <v>ACTUALICE</v>
          </cell>
        </row>
        <row r="127">
          <cell r="A127" t="str">
            <v>06142809981046</v>
          </cell>
          <cell r="B127" t="str">
            <v>CORPORACION ACME  S.A DE C.V.</v>
          </cell>
          <cell r="C127" t="str">
            <v>ACTUALICE</v>
          </cell>
        </row>
        <row r="128">
          <cell r="A128" t="str">
            <v>06142810061058</v>
          </cell>
          <cell r="B128" t="str">
            <v xml:space="preserve">CELULOSA Y COLORANTES EL SALVADOR S.A DE C.V </v>
          </cell>
          <cell r="C128" t="str">
            <v>ACTUALICE</v>
          </cell>
        </row>
        <row r="129">
          <cell r="A129" t="str">
            <v>06143001780012</v>
          </cell>
          <cell r="B129" t="str">
            <v xml:space="preserve">LA CASA DEL REPUESTO S.A DE C.V. </v>
          </cell>
          <cell r="C129" t="str">
            <v>ACTUALICE</v>
          </cell>
        </row>
        <row r="130">
          <cell r="A130" t="str">
            <v>06143006991022</v>
          </cell>
          <cell r="B130" t="str">
            <v>AMERICAN PETROLEUM DE EL SALVADOR S.A DE C.V.</v>
          </cell>
          <cell r="C130" t="str">
            <v>ACTUALICE</v>
          </cell>
        </row>
        <row r="131">
          <cell r="A131" t="str">
            <v>06143011931011</v>
          </cell>
          <cell r="B131" t="str">
            <v>DISTRIBUIDORA GRANADA S.A DE C.V</v>
          </cell>
          <cell r="C131" t="str">
            <v>ACTUALICE</v>
          </cell>
        </row>
        <row r="132">
          <cell r="A132" t="str">
            <v>06143012871071</v>
          </cell>
          <cell r="B132" t="str">
            <v>CORINA MARGARITA SOSA DE HERNANDEZ</v>
          </cell>
          <cell r="C132" t="str">
            <v>ACTUALICE</v>
          </cell>
        </row>
        <row r="133">
          <cell r="A133" t="str">
            <v>06143101750030</v>
          </cell>
          <cell r="B133" t="str">
            <v>PEDREDA PROTERSA, S.A DE C.V.</v>
          </cell>
          <cell r="C133" t="str">
            <v>ACTUALICE</v>
          </cell>
        </row>
        <row r="134">
          <cell r="A134" t="str">
            <v>06143108061020</v>
          </cell>
          <cell r="B134" t="str">
            <v>PROVEEDORES DE INSUMOS DIVERSOS S.A DE C.V.</v>
          </cell>
          <cell r="C134" t="str">
            <v>ACTUALICE</v>
          </cell>
        </row>
        <row r="135">
          <cell r="A135" t="str">
            <v>06161109771010</v>
          </cell>
          <cell r="B135" t="str">
            <v xml:space="preserve">CLAUDIA BEATRIZ PERALTA </v>
          </cell>
          <cell r="C135" t="str">
            <v>ACTUALICE</v>
          </cell>
        </row>
        <row r="136">
          <cell r="A136" t="str">
            <v>07021712941025</v>
          </cell>
          <cell r="B136" t="str">
            <v>EMELY BEATRIZ AGUILAR MARTINEZ</v>
          </cell>
          <cell r="C136" t="str">
            <v>ACTUALICE</v>
          </cell>
        </row>
        <row r="137">
          <cell r="A137" t="str">
            <v>08150103801010</v>
          </cell>
          <cell r="B137" t="str">
            <v>JOSE ROBERTO PINEDA HERNANDEZ</v>
          </cell>
          <cell r="C137" t="str">
            <v>ACTUALICE</v>
          </cell>
        </row>
        <row r="138">
          <cell r="A138" t="str">
            <v>08210805530029</v>
          </cell>
          <cell r="B138" t="str">
            <v>MIGUEL NICOMEDES ANTONIO ABARCA BARRERA</v>
          </cell>
          <cell r="C138" t="str">
            <v>ACTUALICE</v>
          </cell>
        </row>
        <row r="139">
          <cell r="A139" t="str">
            <v>08211906711010</v>
          </cell>
          <cell r="B139" t="str">
            <v>VILLALTA ALVARENGA MARCO ANTONIO</v>
          </cell>
          <cell r="C139" t="str">
            <v>ACTUALICE</v>
          </cell>
        </row>
        <row r="140">
          <cell r="A140" t="str">
            <v>08212209761021</v>
          </cell>
          <cell r="B140" t="str">
            <v>OSCAR MAURICIO MENJIVAR</v>
          </cell>
          <cell r="C140" t="str">
            <v>ACTUALICE</v>
          </cell>
        </row>
        <row r="141">
          <cell r="A141" t="str">
            <v>09030806550024</v>
          </cell>
          <cell r="B141" t="str">
            <v>EFRAIN MEDARDO PEÑA</v>
          </cell>
          <cell r="C141" t="str">
            <v>ACTUALICE</v>
          </cell>
        </row>
        <row r="142">
          <cell r="A142" t="str">
            <v>09042007670016</v>
          </cell>
          <cell r="B142" t="str">
            <v>JOSE ELIAS CASTELLANOS ARTIGA</v>
          </cell>
          <cell r="C142" t="str">
            <v>ACTUALICE</v>
          </cell>
        </row>
        <row r="143">
          <cell r="A143" t="str">
            <v>10100911580029</v>
          </cell>
          <cell r="B143" t="str">
            <v xml:space="preserve">HUGO OSSIRIS AYALA </v>
          </cell>
          <cell r="C143" t="str">
            <v>ACTUALICE</v>
          </cell>
        </row>
        <row r="144">
          <cell r="A144" t="str">
            <v>12171609921018</v>
          </cell>
          <cell r="B144" t="str">
            <v>DISTRIBUIDORA PAREDES VELA S.A DE C.V.</v>
          </cell>
          <cell r="C144" t="str">
            <v>ACTUALICE</v>
          </cell>
        </row>
        <row r="145">
          <cell r="A145" t="str">
            <v>12172509901024</v>
          </cell>
          <cell r="B145" t="str">
            <v>REPUESTOS Y SERVICIOS AUTOMOTRICES, S.A DE C.V.</v>
          </cell>
          <cell r="C145" t="str">
            <v>ACTUALICE</v>
          </cell>
        </row>
        <row r="146">
          <cell r="A146" t="str">
            <v>13153101741036</v>
          </cell>
          <cell r="B146" t="str">
            <v>WILFREDO ANTONIO ARGUETA RAMOS</v>
          </cell>
          <cell r="C146" t="str">
            <v>ACTUALICE</v>
          </cell>
        </row>
        <row r="147">
          <cell r="A147" t="str">
            <v>14052604531015</v>
          </cell>
          <cell r="B147" t="str">
            <v>MARCOS REYES PALACIOS</v>
          </cell>
          <cell r="C147" t="str">
            <v>ACTUALICE</v>
          </cell>
        </row>
        <row r="148">
          <cell r="A148" t="str">
            <v>14152702711018</v>
          </cell>
          <cell r="B148" t="str">
            <v>OSMAR ANTONIO PORTILLO</v>
          </cell>
          <cell r="C148" t="str">
            <v>ACTUALICE</v>
          </cell>
        </row>
        <row r="149">
          <cell r="A149" t="str">
            <v>14182903801011</v>
          </cell>
          <cell r="B149" t="str">
            <v>CARLOS ERNESTO GUTIERREZ BENITEZ</v>
          </cell>
          <cell r="C149" t="str">
            <v>ACTUALICE</v>
          </cell>
        </row>
        <row r="150">
          <cell r="A150" t="str">
            <v>14082309500010</v>
          </cell>
          <cell r="B150" t="str">
            <v>LUIS ANTONIO BENITEZ HIDALGO</v>
          </cell>
          <cell r="C150" t="str">
            <v>ACTUALICE</v>
          </cell>
        </row>
        <row r="151">
          <cell r="A151" t="str">
            <v>06122308121011</v>
          </cell>
          <cell r="B151" t="str">
            <v>AUTOCONTROL S.A DE C.V.</v>
          </cell>
          <cell r="C151" t="str">
            <v>ACTUALICE</v>
          </cell>
        </row>
        <row r="152">
          <cell r="A152" t="str">
            <v>06140611870024</v>
          </cell>
          <cell r="B152" t="str">
            <v>MONOLIT DE EL SALVADOR S.A DE C.V.</v>
          </cell>
          <cell r="C152" t="str">
            <v>ACTUALICE</v>
          </cell>
        </row>
        <row r="153">
          <cell r="A153" t="str">
            <v>06142809931049</v>
          </cell>
          <cell r="B153" t="str">
            <v>GENERAL DE VEHICULOS S.A DE C.V.</v>
          </cell>
          <cell r="C153" t="str">
            <v>ACTUALICE</v>
          </cell>
        </row>
        <row r="154">
          <cell r="A154" t="str">
            <v>06141612021044</v>
          </cell>
          <cell r="B154" t="str">
            <v>LUIGEMI S.A DE C.V.</v>
          </cell>
          <cell r="C154" t="str">
            <v>ACTUALICE</v>
          </cell>
        </row>
        <row r="155">
          <cell r="A155" t="str">
            <v>02101809761019</v>
          </cell>
          <cell r="B155" t="str">
            <v>ALEJANDRO FRANCISCO MONTOYA GIRON</v>
          </cell>
          <cell r="C155" t="str">
            <v>ACTUALICE</v>
          </cell>
        </row>
        <row r="156">
          <cell r="A156" t="str">
            <v>06140207670045</v>
          </cell>
          <cell r="B156" t="str">
            <v>MARIO ALBERTO MIRANDA FONSECA</v>
          </cell>
          <cell r="C156" t="str">
            <v>ACTUALICE</v>
          </cell>
        </row>
        <row r="157">
          <cell r="A157" t="str">
            <v>06142904630160</v>
          </cell>
          <cell r="B157" t="str">
            <v>ASETCA</v>
          </cell>
          <cell r="C157" t="str">
            <v>ACTUALICE</v>
          </cell>
        </row>
        <row r="158">
          <cell r="A158" t="str">
            <v>06141511720027</v>
          </cell>
          <cell r="B158" t="str">
            <v xml:space="preserve">SUPER REPUESTOS EL SALVADOR </v>
          </cell>
          <cell r="C158" t="str">
            <v>ACTUALICE</v>
          </cell>
        </row>
        <row r="159">
          <cell r="A159" t="str">
            <v>06141708001052</v>
          </cell>
          <cell r="B159" t="str">
            <v>SERTRACEN S.A DE C.V.</v>
          </cell>
          <cell r="C159" t="str">
            <v>ACTUALICE</v>
          </cell>
        </row>
        <row r="160">
          <cell r="A160" t="str">
            <v>06141205111012</v>
          </cell>
          <cell r="B160" t="str">
            <v>CORPORACION LEMUS S.A DE C.V.</v>
          </cell>
          <cell r="C160" t="str">
            <v>ACTUALICE</v>
          </cell>
        </row>
        <row r="161">
          <cell r="A161" t="str">
            <v>06140204810014</v>
          </cell>
          <cell r="B161" t="str">
            <v>MUNFRE S.A DE C.V.</v>
          </cell>
          <cell r="C161" t="str">
            <v>ACTUALICE</v>
          </cell>
        </row>
        <row r="162">
          <cell r="A162" t="str">
            <v>02102203191019</v>
          </cell>
          <cell r="B162" t="str">
            <v>REPUESTOS ALSAN S.A DE C.V.</v>
          </cell>
          <cell r="C162" t="str">
            <v>ACTUALICE</v>
          </cell>
        </row>
        <row r="163">
          <cell r="A163" t="str">
            <v>06140202111023</v>
          </cell>
          <cell r="B163" t="str">
            <v>REPUESTOS E IMPORTACIONES ACEITUNO</v>
          </cell>
          <cell r="C163" t="str">
            <v>ACTUALICE</v>
          </cell>
        </row>
        <row r="164">
          <cell r="A164" t="str">
            <v>06141502131049</v>
          </cell>
          <cell r="B164" t="str">
            <v>LLANTAS Y ACCESORIOS S.A DE C.V.</v>
          </cell>
          <cell r="C164" t="str">
            <v>ACTUALICE</v>
          </cell>
        </row>
        <row r="165">
          <cell r="A165" t="str">
            <v>06141707870010</v>
          </cell>
          <cell r="B165" t="str">
            <v>MYERS DE EL SALVADOR S.A DE C.V.</v>
          </cell>
          <cell r="C165" t="str">
            <v>ACTUALICE</v>
          </cell>
        </row>
        <row r="166">
          <cell r="A166" t="str">
            <v>06010811680011</v>
          </cell>
          <cell r="B166" t="str">
            <v>JOSE MARIA SALINAS DERAS</v>
          </cell>
          <cell r="C166" t="str">
            <v>ACTUALICE</v>
          </cell>
        </row>
        <row r="167">
          <cell r="A167" t="str">
            <v>06140103031026</v>
          </cell>
          <cell r="B167" t="str">
            <v>CLUTCH EXPRESS S.A DE C.V.</v>
          </cell>
          <cell r="C167" t="str">
            <v>ACTUALICE</v>
          </cell>
        </row>
        <row r="168">
          <cell r="A168" t="str">
            <v>06142204860027</v>
          </cell>
          <cell r="B168" t="str">
            <v>MAURICIO NAPOLEON S.A DE C.V.</v>
          </cell>
          <cell r="C168" t="str">
            <v>ACTUALICE</v>
          </cell>
        </row>
        <row r="169">
          <cell r="A169" t="str">
            <v>06141702660013</v>
          </cell>
          <cell r="B169" t="str">
            <v>ALSI S.A DE C.V.</v>
          </cell>
          <cell r="C169" t="str">
            <v>ACTUALICE</v>
          </cell>
        </row>
        <row r="170">
          <cell r="A170" t="str">
            <v>06141202620014</v>
          </cell>
          <cell r="B170" t="str">
            <v>SEGUROS E INVERSIONES S.A</v>
          </cell>
          <cell r="C170" t="str">
            <v>ACTUALICE</v>
          </cell>
        </row>
        <row r="171">
          <cell r="A171" t="str">
            <v>06142307091063</v>
          </cell>
          <cell r="B171" t="str">
            <v>CENTROAMERICA COMERCIAL S.A DE C.V.</v>
          </cell>
          <cell r="C171" t="str">
            <v>ACTUALICE</v>
          </cell>
        </row>
        <row r="172">
          <cell r="A172" t="str">
            <v>06142209111080</v>
          </cell>
          <cell r="B172" t="str">
            <v>REFILL S.A DE C.V.</v>
          </cell>
          <cell r="C172" t="str">
            <v>ACTUALICE</v>
          </cell>
        </row>
        <row r="173">
          <cell r="A173" t="str">
            <v>11220301630016</v>
          </cell>
          <cell r="B173" t="str">
            <v>DINA DEL CARMEN SARAVIA DE ARGUETA</v>
          </cell>
          <cell r="C173" t="str">
            <v>ACTUALICE</v>
          </cell>
        </row>
        <row r="174">
          <cell r="A174" t="str">
            <v>06140304941160</v>
          </cell>
          <cell r="B174" t="str">
            <v>DANIEL ALBETO RUBIO CARCAMO</v>
          </cell>
          <cell r="C174" t="str">
            <v>ACTUALICE</v>
          </cell>
        </row>
        <row r="175">
          <cell r="A175" t="str">
            <v>06141901191039</v>
          </cell>
          <cell r="B175" t="str">
            <v>BODEGA DE COLORES SANTO S.A DE C.V.</v>
          </cell>
          <cell r="C175" t="str">
            <v>ACTUALICE</v>
          </cell>
        </row>
        <row r="176">
          <cell r="A176" t="str">
            <v>06141909001034</v>
          </cell>
          <cell r="B176" t="str">
            <v>RAMIREZ VENTURA S.A DE C.V.</v>
          </cell>
          <cell r="C176" t="str">
            <v>ACTUALICE</v>
          </cell>
        </row>
        <row r="177">
          <cell r="A177" t="str">
            <v>05110205951057</v>
          </cell>
          <cell r="B177" t="str">
            <v>MELIZA ORTIZ PEDROZA</v>
          </cell>
          <cell r="C177" t="str">
            <v>ACTUALICE</v>
          </cell>
        </row>
        <row r="178">
          <cell r="A178" t="str">
            <v>10091907771010</v>
          </cell>
          <cell r="B178" t="str">
            <v>MIRIAN GAMEZ DE MENJIVAR</v>
          </cell>
          <cell r="C178" t="str">
            <v>ACTUALICE</v>
          </cell>
        </row>
        <row r="179">
          <cell r="A179" t="str">
            <v>05032807091015</v>
          </cell>
          <cell r="B179" t="str">
            <v>VARRELL S.A DE C.V.</v>
          </cell>
          <cell r="C179" t="str">
            <v>ACTUALICE</v>
          </cell>
        </row>
        <row r="180">
          <cell r="A180" t="str">
            <v>05021701781010</v>
          </cell>
          <cell r="B180" t="str">
            <v>RENE IVAN LOPEZ ALAS</v>
          </cell>
          <cell r="C180" t="str">
            <v>ACTUALICE</v>
          </cell>
        </row>
        <row r="181">
          <cell r="A181" t="str">
            <v>02102506011013</v>
          </cell>
          <cell r="B181" t="str">
            <v>SERVI REPUESTOS S.A DE C.V.</v>
          </cell>
          <cell r="C181" t="str">
            <v>ACTUALICE</v>
          </cell>
        </row>
        <row r="182">
          <cell r="A182" t="str">
            <v>06141709881013</v>
          </cell>
          <cell r="B182" t="str">
            <v>ABASTECEDORA INDUSTRIAL S.A DE C.V.</v>
          </cell>
          <cell r="C182" t="str">
            <v>ACTUALICE</v>
          </cell>
        </row>
        <row r="183">
          <cell r="A183" t="str">
            <v>96150710591021</v>
          </cell>
          <cell r="B183" t="str">
            <v>IVAN ANTONIO EUGARRIOS PEREZ</v>
          </cell>
          <cell r="C183" t="str">
            <v>ACTUALICE</v>
          </cell>
        </row>
        <row r="184">
          <cell r="A184" t="str">
            <v>06142212650014</v>
          </cell>
          <cell r="B184" t="str">
            <v>FASANI S.A DE C.V</v>
          </cell>
          <cell r="C184" t="str">
            <v>ACTUALICE</v>
          </cell>
        </row>
        <row r="185">
          <cell r="A185" t="str">
            <v>06143005051069</v>
          </cell>
          <cell r="B185" t="str">
            <v>PROAGROFE S.A DE C.V.</v>
          </cell>
          <cell r="C185" t="str">
            <v>ACTUALICE</v>
          </cell>
        </row>
        <row r="186">
          <cell r="A186" t="str">
            <v>06140101670050</v>
          </cell>
          <cell r="B186" t="str">
            <v>NELSON ANTONIO DOÑAN</v>
          </cell>
          <cell r="C186" t="str">
            <v>ACTUALICE</v>
          </cell>
        </row>
        <row r="187">
          <cell r="A187" t="str">
            <v>06142708101053</v>
          </cell>
          <cell r="B187" t="str">
            <v>GRUPO NSV S.A DE C.V.</v>
          </cell>
          <cell r="C187" t="str">
            <v>ACTUALICE</v>
          </cell>
        </row>
        <row r="188">
          <cell r="A188" t="str">
            <v>06142909951047</v>
          </cell>
          <cell r="B188" t="str">
            <v>FARLAB S.A DE C.V.</v>
          </cell>
          <cell r="C188" t="str">
            <v>ACTUALICE</v>
          </cell>
        </row>
        <row r="189">
          <cell r="A189" t="str">
            <v>10092504680019</v>
          </cell>
          <cell r="B189" t="str">
            <v>ALFREDO ANTONIO RODRIGUEZ DURAN</v>
          </cell>
          <cell r="C189" t="str">
            <v>ACTUALICE</v>
          </cell>
        </row>
        <row r="190">
          <cell r="A190" t="str">
            <v>06140510091041</v>
          </cell>
          <cell r="B190" t="str">
            <v>DISTRIBUIDORA MARANATHA S.A DE C.V.</v>
          </cell>
          <cell r="C190" t="str">
            <v>ACTUALICE</v>
          </cell>
        </row>
        <row r="191">
          <cell r="A191" t="str">
            <v>06142403071030</v>
          </cell>
          <cell r="B191" t="str">
            <v>VISOR S.A DE C.V.</v>
          </cell>
          <cell r="C191" t="str">
            <v>ACTUALICE</v>
          </cell>
        </row>
        <row r="192">
          <cell r="A192" t="str">
            <v>06140210081052</v>
          </cell>
          <cell r="B192" t="str">
            <v>FERRETERIA EPA S.A DE C.V.</v>
          </cell>
          <cell r="C192" t="str">
            <v>ACTUALICE</v>
          </cell>
        </row>
        <row r="193">
          <cell r="A193" t="str">
            <v>06142710761257</v>
          </cell>
          <cell r="B193" t="str">
            <v>SANDRA YANETH PEÑATE DE GUZMAN</v>
          </cell>
          <cell r="C193" t="str">
            <v>ACTUALICE</v>
          </cell>
        </row>
        <row r="194">
          <cell r="A194" t="str">
            <v>06141902091038</v>
          </cell>
          <cell r="B194" t="str">
            <v>PRODYLAB S.A DE C.V.</v>
          </cell>
          <cell r="C194" t="str">
            <v>ACTUALICE</v>
          </cell>
        </row>
        <row r="195">
          <cell r="A195" t="str">
            <v>14080506360015</v>
          </cell>
          <cell r="B195" t="str">
            <v>LUIS ALFREDO VENTURA ELVIR</v>
          </cell>
          <cell r="C195" t="str">
            <v>ACTUALICE</v>
          </cell>
        </row>
        <row r="196">
          <cell r="A196" t="str">
            <v>06143110181121</v>
          </cell>
          <cell r="B196" t="str">
            <v>COMPETROL S.A DE C.V.</v>
          </cell>
          <cell r="C196" t="str">
            <v>ACTUALICE</v>
          </cell>
        </row>
        <row r="197">
          <cell r="A197" t="str">
            <v>06143107620016</v>
          </cell>
          <cell r="B197" t="str">
            <v>REPUESTOS DIDEA S.A DE C.V.</v>
          </cell>
          <cell r="C197" t="str">
            <v>ACTUALICE</v>
          </cell>
        </row>
        <row r="198">
          <cell r="A198" t="str">
            <v>06191411771018</v>
          </cell>
          <cell r="B198" t="str">
            <v>WILLIAN ERNESTO BARRIENTOS</v>
          </cell>
          <cell r="C198" t="str">
            <v>ACTUALICE</v>
          </cell>
        </row>
        <row r="199">
          <cell r="A199" t="str">
            <v>06143008061057</v>
          </cell>
          <cell r="B199" t="str">
            <v>OCON S.A DE C.V.</v>
          </cell>
          <cell r="C199" t="str">
            <v>ACTUALICE</v>
          </cell>
        </row>
        <row r="200">
          <cell r="A200" t="str">
            <v>06141901001027</v>
          </cell>
          <cell r="B200" t="str">
            <v>SERVICIOS ESPECIALIZADOS S.A DE C.V.</v>
          </cell>
          <cell r="C200" t="str">
            <v>ACTUALICE</v>
          </cell>
        </row>
        <row r="201">
          <cell r="A201" t="str">
            <v>06142911101042</v>
          </cell>
          <cell r="B201" t="str">
            <v>INVERSIONES CAPITOL S.A DE C.V.</v>
          </cell>
          <cell r="C201" t="str">
            <v>ACTUALICE</v>
          </cell>
        </row>
        <row r="202">
          <cell r="A202" t="str">
            <v>06141709011035</v>
          </cell>
          <cell r="B202" t="str">
            <v>IMPORTADORA MANHATTAN S.A DE C.V.</v>
          </cell>
          <cell r="C202" t="str">
            <v>ACTUALICE</v>
          </cell>
        </row>
        <row r="203">
          <cell r="A203" t="str">
            <v>06142501101070</v>
          </cell>
          <cell r="B203" t="str">
            <v>SERVICIOS Y LOGISTICA DE CARGA WALNYS</v>
          </cell>
          <cell r="C203" t="str">
            <v>ACTUALICE</v>
          </cell>
        </row>
        <row r="204">
          <cell r="A204" t="str">
            <v>06141410901506</v>
          </cell>
          <cell r="B204" t="str">
            <v>ARTERIA ESTUDIO</v>
          </cell>
          <cell r="C204" t="str">
            <v>ACTUALICE</v>
          </cell>
        </row>
        <row r="205">
          <cell r="A205" t="str">
            <v>06141808941052</v>
          </cell>
          <cell r="B205" t="str">
            <v>CASA MUÑOZ S.A DE C.V.</v>
          </cell>
          <cell r="C205" t="str">
            <v>ACTUALICE</v>
          </cell>
        </row>
        <row r="206">
          <cell r="A206" t="str">
            <v>06140611800022</v>
          </cell>
          <cell r="B206" t="str">
            <v>LABORATORIOS SUIZOS S.A DE C.V.</v>
          </cell>
          <cell r="C206" t="str">
            <v>ACTUALICE</v>
          </cell>
        </row>
        <row r="207">
          <cell r="A207" t="str">
            <v>05112311161017</v>
          </cell>
          <cell r="B207" t="str">
            <v>PAMELA BEAUTY SUPPLY S.A DE C.V.</v>
          </cell>
          <cell r="C207" t="str">
            <v>ACTUALICE</v>
          </cell>
        </row>
        <row r="208">
          <cell r="A208" t="str">
            <v>06141603991030</v>
          </cell>
          <cell r="B208" t="str">
            <v>PRICEMART EL SALVADOR S.A DE C.V.</v>
          </cell>
          <cell r="C208" t="str">
            <v>ACTUALICE</v>
          </cell>
        </row>
        <row r="209">
          <cell r="A209" t="str">
            <v>06143107670019</v>
          </cell>
          <cell r="B209" t="str">
            <v>CASA AMA S.A DE C.V.</v>
          </cell>
          <cell r="C209" t="str">
            <v>ACTUALICE</v>
          </cell>
        </row>
        <row r="210">
          <cell r="A210" t="str">
            <v>06141408850049</v>
          </cell>
          <cell r="B210" t="str">
            <v>CORPORACION DE METALES S.A DE C.V.</v>
          </cell>
          <cell r="C210" t="str">
            <v>ACTUALICE</v>
          </cell>
        </row>
        <row r="211">
          <cell r="A211" t="str">
            <v>06140404001025</v>
          </cell>
          <cell r="B211" t="str">
            <v>SERVITEK S.A DE C.V.</v>
          </cell>
          <cell r="C211" t="str">
            <v>ACTUALICE</v>
          </cell>
        </row>
        <row r="212">
          <cell r="A212" t="str">
            <v>12171306680010</v>
          </cell>
          <cell r="B212" t="str">
            <v>GRUPO Q EL SALVADOR S.A DE C.V.</v>
          </cell>
          <cell r="C212" t="str">
            <v>ACTUALICE</v>
          </cell>
        </row>
        <row r="213">
          <cell r="A213" t="str">
            <v>05102905901015</v>
          </cell>
          <cell r="B213" t="str">
            <v>CRISTIAN ERICSON MONTERROSA GOMEZ</v>
          </cell>
          <cell r="C213" t="str">
            <v>ACTUALICE</v>
          </cell>
        </row>
        <row r="214">
          <cell r="A214" t="str">
            <v>06141104780023</v>
          </cell>
          <cell r="B214" t="str">
            <v>COPLASA S.A DE C.V.</v>
          </cell>
          <cell r="C214" t="str">
            <v>ACTUALICE</v>
          </cell>
        </row>
        <row r="215">
          <cell r="A215" t="str">
            <v>14070503650018</v>
          </cell>
          <cell r="B215" t="str">
            <v>CARLOS DANIS RAMIREZ VENTURA</v>
          </cell>
          <cell r="C215" t="str">
            <v>ACTUALICE</v>
          </cell>
        </row>
        <row r="216">
          <cell r="A216" t="str">
            <v>06141105951030</v>
          </cell>
          <cell r="B216" t="str">
            <v>SOLUCIONES S.A DE C.V.</v>
          </cell>
          <cell r="C216" t="str">
            <v>ACTUALICE</v>
          </cell>
        </row>
        <row r="217">
          <cell r="A217" t="str">
            <v>11180112320023</v>
          </cell>
          <cell r="B217" t="str">
            <v xml:space="preserve">MARTA HERMINIA MARTINEZ </v>
          </cell>
          <cell r="C217" t="str">
            <v>ACTUALICE</v>
          </cell>
        </row>
        <row r="218">
          <cell r="A218" t="str">
            <v>06142208921011</v>
          </cell>
          <cell r="B218" t="str">
            <v>IMPORT CARS S.A DE C.V.</v>
          </cell>
          <cell r="C218" t="str">
            <v>ACTUALICE</v>
          </cell>
        </row>
        <row r="219">
          <cell r="A219" t="str">
            <v>06141501590019</v>
          </cell>
          <cell r="B219" t="str">
            <v>LA IBERICA S.A DE C.V.</v>
          </cell>
          <cell r="C219" t="str">
            <v>ACTUALICE</v>
          </cell>
        </row>
        <row r="220">
          <cell r="A220" t="str">
            <v>06142603721196</v>
          </cell>
          <cell r="B220" t="str">
            <v>JOSE NEFTALI HERNANDEZ SANCHEZ</v>
          </cell>
          <cell r="C220" t="str">
            <v>ACTUALICE</v>
          </cell>
        </row>
        <row r="221">
          <cell r="A221" t="str">
            <v>06142407500017</v>
          </cell>
          <cell r="B221" t="str">
            <v>GUILLERMO E. MIGUEL B.</v>
          </cell>
          <cell r="C221" t="str">
            <v>ACTUALICE</v>
          </cell>
        </row>
        <row r="222">
          <cell r="A222" t="str">
            <v>06142312610117</v>
          </cell>
          <cell r="B222" t="str">
            <v>RODRIGO ANTONIO ARGUETA ECHEGOYEN</v>
          </cell>
          <cell r="C222" t="str">
            <v>ACTUALICE</v>
          </cell>
        </row>
        <row r="223">
          <cell r="A223" t="str">
            <v>06143108911074</v>
          </cell>
          <cell r="B223" t="str">
            <v>EDUARDO JAVIER ROCHAC FERRUFINO</v>
          </cell>
          <cell r="C223" t="str">
            <v>ACTUALICE</v>
          </cell>
        </row>
        <row r="224">
          <cell r="A224" t="str">
            <v>02102311620052</v>
          </cell>
          <cell r="B224" t="str">
            <v xml:space="preserve">ANGEL MAURICIO TRUJILLO </v>
          </cell>
          <cell r="C224" t="str">
            <v>ACTUALICE</v>
          </cell>
        </row>
        <row r="225">
          <cell r="A225" t="str">
            <v>06142803931012</v>
          </cell>
          <cell r="B225" t="str">
            <v>AUTOMATIZACION Y CONTROL INDUSTRIAL</v>
          </cell>
          <cell r="C225" t="str">
            <v>ACTUALICE</v>
          </cell>
        </row>
        <row r="226">
          <cell r="A226" t="str">
            <v>06082511590014</v>
          </cell>
          <cell r="B226" t="str">
            <v>CARLOS ERNESTO MEJIA RIVAS</v>
          </cell>
          <cell r="C226" t="str">
            <v>ACTUALICE</v>
          </cell>
        </row>
        <row r="227">
          <cell r="A227" t="str">
            <v>06141101690011</v>
          </cell>
          <cell r="B227" t="str">
            <v>CALLEJA S.A DE C.V.</v>
          </cell>
          <cell r="C227" t="str">
            <v>ACTUALICE</v>
          </cell>
        </row>
        <row r="228">
          <cell r="A228" t="str">
            <v>04330307590010</v>
          </cell>
          <cell r="B228" t="str">
            <v>MARIA ISABEL AVELAR</v>
          </cell>
          <cell r="C228" t="str">
            <v>ACTUALICE</v>
          </cell>
        </row>
        <row r="229">
          <cell r="A229" t="str">
            <v>06140701091041</v>
          </cell>
          <cell r="B229" t="str">
            <v>INVERSIONES ACEITUNO S.A DE C.V.</v>
          </cell>
          <cell r="C229" t="str">
            <v>ACTUALICE</v>
          </cell>
        </row>
        <row r="230">
          <cell r="A230" t="str">
            <v>06141106071025</v>
          </cell>
          <cell r="B230" t="str">
            <v>FARMACIAS EUROPEAS</v>
          </cell>
          <cell r="C230" t="str">
            <v>ACTUALICE</v>
          </cell>
        </row>
        <row r="231">
          <cell r="A231" t="str">
            <v>06143101550016</v>
          </cell>
          <cell r="B231" t="str">
            <v xml:space="preserve">BANCO AGRICOLA, S.A </v>
          </cell>
          <cell r="C231" t="str">
            <v>ACTUALICE</v>
          </cell>
        </row>
        <row r="232">
          <cell r="A232" t="str">
            <v>12171906520017</v>
          </cell>
          <cell r="B232" t="str">
            <v>RAFAEL RENE CANALES PINAUD</v>
          </cell>
          <cell r="C232" t="str">
            <v>ACTUALICE</v>
          </cell>
        </row>
        <row r="233">
          <cell r="A233" t="str">
            <v>06140910131034</v>
          </cell>
          <cell r="B233" t="str">
            <v>PRONEGOCIOS S.A DE C.V.</v>
          </cell>
          <cell r="C233" t="str">
            <v>ACTUALICE</v>
          </cell>
        </row>
        <row r="234">
          <cell r="A234" t="str">
            <v>06140607921022</v>
          </cell>
          <cell r="B234" t="str">
            <v>DISTRIBUIDORA JAR S.A DE C.V.</v>
          </cell>
          <cell r="C234" t="str">
            <v>ACTUALICE</v>
          </cell>
        </row>
        <row r="235">
          <cell r="A235" t="str">
            <v>06040302650016</v>
          </cell>
          <cell r="B235" t="str">
            <v>ULISES OLMEDO SANCHEZ</v>
          </cell>
          <cell r="C235" t="str">
            <v>ACTUALICE</v>
          </cell>
        </row>
        <row r="236">
          <cell r="A236" t="str">
            <v>06142904720020</v>
          </cell>
          <cell r="B236" t="str">
            <v>TIENDA MORENA S.A DE C.V.</v>
          </cell>
          <cell r="C236" t="str">
            <v>ACTUALICE</v>
          </cell>
        </row>
        <row r="237">
          <cell r="A237" t="str">
            <v>06142908171021</v>
          </cell>
          <cell r="B237" t="str">
            <v>JOPEGALAMB. S.A DE C.V.</v>
          </cell>
          <cell r="C237" t="str">
            <v>ACTUALICE</v>
          </cell>
        </row>
        <row r="238">
          <cell r="A238" t="str">
            <v>06141706141027</v>
          </cell>
          <cell r="B238" t="str">
            <v>GRUPO ENDO S.A DE C.V.</v>
          </cell>
          <cell r="C238" t="str">
            <v>ACTUALICE</v>
          </cell>
        </row>
        <row r="239">
          <cell r="A239" t="str">
            <v>06142011151036</v>
          </cell>
          <cell r="B239" t="str">
            <v>IMPORTACIONES LEON S.A DE C.V.</v>
          </cell>
          <cell r="C239" t="str">
            <v>ACTUALICE</v>
          </cell>
        </row>
        <row r="240">
          <cell r="A240" t="str">
            <v>06143005151012</v>
          </cell>
          <cell r="B240" t="str">
            <v>CONEXIONES DEL PACIFICO S.A DE C.V.</v>
          </cell>
          <cell r="C240" t="str">
            <v>ACTUALICE</v>
          </cell>
        </row>
        <row r="241">
          <cell r="A241" t="str">
            <v>06142908131038</v>
          </cell>
          <cell r="B241" t="str">
            <v>MEILUO TRADING S.A DE C.V.</v>
          </cell>
          <cell r="C241" t="str">
            <v>ACTUALICE</v>
          </cell>
        </row>
        <row r="242">
          <cell r="A242" t="str">
            <v>09061901771024</v>
          </cell>
          <cell r="B242" t="str">
            <v>MARTHA TORRES LOPEZ</v>
          </cell>
          <cell r="C242" t="str">
            <v>ACTUALICE</v>
          </cell>
        </row>
        <row r="243">
          <cell r="A243" t="str">
            <v>14152005551010</v>
          </cell>
          <cell r="B243" t="str">
            <v>FRANCISCO ANTONIO FLORES</v>
          </cell>
          <cell r="C243" t="str">
            <v>ACTUALICE</v>
          </cell>
        </row>
        <row r="244">
          <cell r="A244" t="str">
            <v>06140102021043</v>
          </cell>
          <cell r="B244" t="str">
            <v>INVERSIONES GIBRALTAR S.A DE C.V.</v>
          </cell>
          <cell r="C244" t="str">
            <v>ACTUALICE</v>
          </cell>
        </row>
        <row r="245">
          <cell r="A245" t="str">
            <v>06141310881010</v>
          </cell>
          <cell r="B245" t="str">
            <v>TRANSPORT S.A DE C.V.</v>
          </cell>
          <cell r="C245" t="str">
            <v>ACTUALICE</v>
          </cell>
        </row>
        <row r="246">
          <cell r="A246" t="str">
            <v>06140302981017</v>
          </cell>
          <cell r="B246" t="str">
            <v>SERVICIOS PROFESIONALES DE MAQUINARIA</v>
          </cell>
          <cell r="C246" t="str">
            <v>ACTUALICE</v>
          </cell>
        </row>
        <row r="247">
          <cell r="A247" t="str">
            <v>06141604071016</v>
          </cell>
          <cell r="B247" t="str">
            <v>CARS LAND S.A DE C.V.</v>
          </cell>
          <cell r="C247" t="str">
            <v>ACTUALICE</v>
          </cell>
        </row>
        <row r="248">
          <cell r="A248" t="str">
            <v>06140103750012</v>
          </cell>
          <cell r="B248" t="str">
            <v>ALMACENES DE REPUESTOS MONTERREY</v>
          </cell>
          <cell r="C248" t="str">
            <v>ACTUALICE</v>
          </cell>
        </row>
        <row r="249">
          <cell r="A249" t="str">
            <v>06141507131039</v>
          </cell>
          <cell r="B249" t="str">
            <v>AUTOZAMA S.A DE C.V.</v>
          </cell>
          <cell r="C249" t="str">
            <v>ACTUALICE</v>
          </cell>
        </row>
        <row r="250">
          <cell r="A250" t="str">
            <v>06140703530140</v>
          </cell>
          <cell r="B250" t="str">
            <v>H. BARON S.A DE C.V.</v>
          </cell>
          <cell r="C250" t="str">
            <v>ACTUALICE</v>
          </cell>
        </row>
        <row r="251">
          <cell r="A251" t="str">
            <v>06140106710037</v>
          </cell>
          <cell r="B251" t="str">
            <v>CENTRO DE RESORTES S.A DE C.V.</v>
          </cell>
          <cell r="C251" t="str">
            <v>ACTUALICE</v>
          </cell>
        </row>
        <row r="252">
          <cell r="A252" t="str">
            <v>14041507881018</v>
          </cell>
          <cell r="B252" t="str">
            <v>OSCAR ALEJANDRO ALVARENGA BONILLA</v>
          </cell>
          <cell r="C252" t="str">
            <v>ACTUALICE</v>
          </cell>
        </row>
        <row r="253">
          <cell r="A253" t="str">
            <v>06141501101073</v>
          </cell>
          <cell r="B253" t="str">
            <v>ROSA AUTOPARTS S.A DE C.V.</v>
          </cell>
          <cell r="C253" t="str">
            <v>ACTUALICE</v>
          </cell>
        </row>
        <row r="254">
          <cell r="A254" t="str">
            <v>06142101860018</v>
          </cell>
          <cell r="B254" t="str">
            <v>VILLAVAR S.A DE C.V.</v>
          </cell>
          <cell r="C254" t="str">
            <v>ACTUALICE</v>
          </cell>
        </row>
        <row r="255">
          <cell r="A255" t="str">
            <v>06140302851016</v>
          </cell>
          <cell r="B255" t="str">
            <v xml:space="preserve">ABREGO MULTISERVICIOS </v>
          </cell>
          <cell r="C255" t="str">
            <v>ACTUALICE</v>
          </cell>
        </row>
        <row r="256">
          <cell r="A256" t="str">
            <v>06141105101010</v>
          </cell>
          <cell r="B256" t="str">
            <v>CARGOMANIA S.A DE C.V.</v>
          </cell>
          <cell r="C256" t="str">
            <v>ACTUALICE</v>
          </cell>
        </row>
        <row r="257">
          <cell r="A257" t="str">
            <v>20217243259</v>
          </cell>
          <cell r="B257" t="str">
            <v>LATCO INTERNACIONAL INC</v>
          </cell>
          <cell r="C257" t="str">
            <v>ACTUALICE</v>
          </cell>
        </row>
        <row r="258">
          <cell r="A258" t="str">
            <v>06143107971090</v>
          </cell>
          <cell r="B258" t="str">
            <v>OPERADORA DEL SUR S.A DE C.V.</v>
          </cell>
          <cell r="C258" t="str">
            <v>ACTUALICE</v>
          </cell>
        </row>
        <row r="259">
          <cell r="A259" t="str">
            <v>04310608891017</v>
          </cell>
          <cell r="B259" t="str">
            <v>SALVADOR ERNESTO GALAN</v>
          </cell>
          <cell r="C259" t="str">
            <v>ACTUALICE</v>
          </cell>
        </row>
        <row r="260">
          <cell r="A260" t="str">
            <v>05110606161016</v>
          </cell>
          <cell r="B260" t="str">
            <v>ZONA DIGITAL, S.A. DE C.V.</v>
          </cell>
          <cell r="C260" t="str">
            <v>ACTUALICE</v>
          </cell>
        </row>
        <row r="261">
          <cell r="A261" t="str">
            <v>05172512691017</v>
          </cell>
          <cell r="B261" t="str">
            <v>SUSY DEL CARMEN SOLORZANO DE FIGUERO</v>
          </cell>
          <cell r="C261" t="str">
            <v>ACTUALICE</v>
          </cell>
        </row>
        <row r="262">
          <cell r="A262" t="str">
            <v>06140307951051</v>
          </cell>
          <cell r="B262" t="str">
            <v>ROCELI CONSULTORES, S.A DE C.V.</v>
          </cell>
          <cell r="C262" t="str">
            <v>ACTUALICE</v>
          </cell>
        </row>
        <row r="263">
          <cell r="A263" t="str">
            <v>06140703091022</v>
          </cell>
          <cell r="B263" t="str">
            <v>GRUPO L&amp;J, S.A. DE C.V.</v>
          </cell>
          <cell r="C263" t="str">
            <v>ACTUALICE</v>
          </cell>
        </row>
        <row r="264">
          <cell r="A264" t="str">
            <v>06141310941110</v>
          </cell>
          <cell r="B264" t="str">
            <v>PLAZA MERLIOT</v>
          </cell>
          <cell r="C264" t="str">
            <v>ACTUALICE</v>
          </cell>
        </row>
        <row r="265">
          <cell r="A265" t="str">
            <v>06141311741092</v>
          </cell>
          <cell r="B265" t="str">
            <v>ROSA MIRIAM GONZALEZ DE ROMERO</v>
          </cell>
          <cell r="C265" t="str">
            <v>ACTUALICE</v>
          </cell>
        </row>
        <row r="266">
          <cell r="A266" t="str">
            <v>06141911121047</v>
          </cell>
          <cell r="B266" t="str">
            <v>ALFARN, S.A. DE C.V.</v>
          </cell>
          <cell r="C266" t="str">
            <v>ACTUALICE</v>
          </cell>
        </row>
        <row r="267">
          <cell r="A267" t="str">
            <v>06142011101020</v>
          </cell>
          <cell r="B267" t="str">
            <v>TECNOMOVIL</v>
          </cell>
          <cell r="C267" t="str">
            <v>ACTUALICE</v>
          </cell>
        </row>
        <row r="268">
          <cell r="A268" t="str">
            <v>06142012121033</v>
          </cell>
          <cell r="B268" t="str">
            <v>INVERSIONES ULTRAMAR</v>
          </cell>
          <cell r="C268" t="str">
            <v>ACTUALICE</v>
          </cell>
        </row>
        <row r="269">
          <cell r="A269" t="str">
            <v>06140810151020</v>
          </cell>
          <cell r="B269" t="str">
            <v>ISHOP EL SALVADOR S.A DE C.V.</v>
          </cell>
          <cell r="C269" t="str">
            <v>ACTUALICE</v>
          </cell>
        </row>
        <row r="270">
          <cell r="A270" t="str">
            <v>06142812111010</v>
          </cell>
          <cell r="B270" t="str">
            <v>PUBLIMAX PROMOS S.A DE C.V.</v>
          </cell>
          <cell r="C270" t="str">
            <v>ACTUALICE</v>
          </cell>
        </row>
        <row r="271">
          <cell r="A271" t="str">
            <v>06141502201020</v>
          </cell>
          <cell r="B271" t="str">
            <v>J Y A S.A DE C.V.</v>
          </cell>
          <cell r="C271" t="str">
            <v>ACTUALICE</v>
          </cell>
        </row>
        <row r="272">
          <cell r="A272" t="str">
            <v>06142611141050</v>
          </cell>
          <cell r="B272" t="str">
            <v>GRUPO CENTRA S.A DE C.V.</v>
          </cell>
          <cell r="C272" t="str">
            <v>ACTUALICE</v>
          </cell>
        </row>
        <row r="273">
          <cell r="A273" t="str">
            <v>08130203001010</v>
          </cell>
          <cell r="B273" t="str">
            <v>INTCOMEX S.A DE C.V.</v>
          </cell>
          <cell r="C273" t="str">
            <v>ACTUALICE</v>
          </cell>
        </row>
        <row r="274">
          <cell r="A274" t="str">
            <v>05020712861028</v>
          </cell>
          <cell r="B274" t="str">
            <v>GARDENIA FLOR DE MARIA LOPEZ</v>
          </cell>
          <cell r="C274" t="str">
            <v>ACTUALICE</v>
          </cell>
        </row>
        <row r="275">
          <cell r="A275" t="str">
            <v>06141204840017</v>
          </cell>
          <cell r="B275" t="str">
            <v>RECINOS SCHONBORN S.A DE C.V.</v>
          </cell>
          <cell r="C275" t="str">
            <v>ACTUALICE</v>
          </cell>
        </row>
        <row r="276">
          <cell r="A276" t="str">
            <v>06140106700019</v>
          </cell>
          <cell r="B276" t="str">
            <v>F.A. DALTON Y CO</v>
          </cell>
          <cell r="C276" t="str">
            <v>ACTUALICE</v>
          </cell>
        </row>
        <row r="277">
          <cell r="A277" t="str">
            <v>06141208131022</v>
          </cell>
          <cell r="B277" t="str">
            <v>MOTORES Y VEHICULOS S.A DE C.V.</v>
          </cell>
          <cell r="C277" t="str">
            <v>ACTUALICE</v>
          </cell>
        </row>
        <row r="278">
          <cell r="A278" t="str">
            <v>03152712881017</v>
          </cell>
          <cell r="B278" t="str">
            <v>ALSEDI S.A DE C.V.</v>
          </cell>
          <cell r="C278" t="str">
            <v>ACTUALICE</v>
          </cell>
        </row>
        <row r="279">
          <cell r="A279" t="str">
            <v>06142102971044</v>
          </cell>
          <cell r="B279" t="str">
            <v>COMPAÑÍA TELECOMUNICACIONES DE LE SALVADOR</v>
          </cell>
          <cell r="C279" t="str">
            <v>ACTUALICE</v>
          </cell>
        </row>
        <row r="280">
          <cell r="A280" t="str">
            <v>06143010031041</v>
          </cell>
          <cell r="B280" t="str">
            <v>HOSPITAL DE LA PIEL S.A DE C.V.</v>
          </cell>
          <cell r="C280" t="str">
            <v>ACTUALICE</v>
          </cell>
        </row>
        <row r="281">
          <cell r="A281" t="str">
            <v>06140104680029</v>
          </cell>
          <cell r="B281" t="str">
            <v>SERVICIO AGRICOLA SALVADOREÑO S.A DE C.V</v>
          </cell>
          <cell r="C281" t="str">
            <v>ACTUALICE</v>
          </cell>
        </row>
        <row r="282">
          <cell r="A282" t="str">
            <v>03151705191025</v>
          </cell>
          <cell r="B282" t="str">
            <v>SUMINISTROS ELECTRICOS Y TECNOENERGIA S.A DE C.V.</v>
          </cell>
          <cell r="C282" t="str">
            <v>ACTUALICE</v>
          </cell>
        </row>
        <row r="283">
          <cell r="A283" t="str">
            <v>06140301081039</v>
          </cell>
          <cell r="B283" t="str">
            <v>LA CASA DE LAS BATERIAS S.A DE C.V.</v>
          </cell>
          <cell r="C283" t="str">
            <v>ACTUALICE</v>
          </cell>
        </row>
        <row r="284">
          <cell r="A284" t="str">
            <v>06140106131048</v>
          </cell>
          <cell r="B284" t="str">
            <v>ATCASAL DE EL SALVADOR</v>
          </cell>
          <cell r="C284" t="str">
            <v>ACTUALICE</v>
          </cell>
        </row>
        <row r="285">
          <cell r="A285" t="str">
            <v>08191209580014</v>
          </cell>
          <cell r="B285" t="str">
            <v>TRINIDAD HERNANDEZ MOLINA</v>
          </cell>
          <cell r="C285" t="str">
            <v>ACTUALICE</v>
          </cell>
        </row>
        <row r="286">
          <cell r="A286" t="str">
            <v>07021404520020</v>
          </cell>
          <cell r="B286" t="str">
            <v>NELSON EDY MEJIA OSORIO</v>
          </cell>
          <cell r="C286" t="str">
            <v>ACTUALICE</v>
          </cell>
        </row>
        <row r="287">
          <cell r="A287" t="str">
            <v>07162602711019</v>
          </cell>
          <cell r="B287" t="str">
            <v>FREDY GUILLERMO CACERES RAFAELANO</v>
          </cell>
          <cell r="C287" t="str">
            <v>ACTUALICE</v>
          </cell>
        </row>
        <row r="288">
          <cell r="A288" t="str">
            <v>06140107690022</v>
          </cell>
          <cell r="B288" t="str">
            <v>CASA RIVAS S.A DE C.V.</v>
          </cell>
          <cell r="C288" t="str">
            <v>ACTUALICE</v>
          </cell>
        </row>
        <row r="289">
          <cell r="A289" t="str">
            <v>05111408191011</v>
          </cell>
          <cell r="B289" t="str">
            <v>REPUESTOS CASTILLO S.A DE C.V.</v>
          </cell>
          <cell r="C289" t="str">
            <v>ACTUALICE</v>
          </cell>
        </row>
        <row r="290">
          <cell r="A290" t="str">
            <v>05112011121013</v>
          </cell>
          <cell r="B290" t="str">
            <v>CENTRO DE DIAGNOSTICO Y EMISIONES DE EL SALVADOR</v>
          </cell>
          <cell r="C290" t="str">
            <v>ACTUALICE</v>
          </cell>
        </row>
        <row r="291">
          <cell r="A291" t="str">
            <v>03120110741010</v>
          </cell>
          <cell r="B291" t="str">
            <v>JOSE FRANCISCO RIVAS</v>
          </cell>
          <cell r="C291" t="str">
            <v>ACTUALICE</v>
          </cell>
        </row>
        <row r="292">
          <cell r="A292" t="str">
            <v>06140510560017</v>
          </cell>
          <cell r="B292" t="str">
            <v>PROYECTOS INDUSTRIALES S.A DE C.V.</v>
          </cell>
          <cell r="C292" t="str">
            <v>ACTUALICE</v>
          </cell>
        </row>
        <row r="293">
          <cell r="A293" t="str">
            <v>05192207731018</v>
          </cell>
          <cell r="B293" t="str">
            <v>GERARDO ANTONIO MARTINEZ AMAYA</v>
          </cell>
          <cell r="C293" t="str">
            <v>ACTUALICE</v>
          </cell>
        </row>
        <row r="294">
          <cell r="A294" t="str">
            <v>06142801880014</v>
          </cell>
          <cell r="B294" t="str">
            <v>PROCESADORA Y DISTRIBUIDORA NACIONAL S.A DE C.V.</v>
          </cell>
          <cell r="C294" t="str">
            <v>ACTUALICE</v>
          </cell>
        </row>
        <row r="295">
          <cell r="A295" t="str">
            <v>04070802600010</v>
          </cell>
          <cell r="B295" t="str">
            <v>JOSE ELIAS ESCOBAR ROMERO</v>
          </cell>
          <cell r="C295" t="str">
            <v>ACTUALICE</v>
          </cell>
        </row>
        <row r="296">
          <cell r="A296" t="str">
            <v>06142401061038</v>
          </cell>
          <cell r="B296" t="str">
            <v>LOS FRENOS S.A DE C.V.</v>
          </cell>
          <cell r="C296" t="str">
            <v>ACTUALICE</v>
          </cell>
        </row>
        <row r="297">
          <cell r="A297" t="str">
            <v>05030502570014</v>
          </cell>
          <cell r="B297" t="str">
            <v>LAURA LOPEZ PEREZ</v>
          </cell>
          <cell r="C297" t="str">
            <v>ACTUALICE</v>
          </cell>
        </row>
        <row r="298">
          <cell r="A298" t="str">
            <v>06141101181086</v>
          </cell>
          <cell r="B298" t="str">
            <v>LABCA</v>
          </cell>
          <cell r="C298" t="str">
            <v>ACTUALICE</v>
          </cell>
        </row>
        <row r="299">
          <cell r="A299" t="str">
            <v>06142005091013</v>
          </cell>
          <cell r="B299" t="str">
            <v>ACAR S.A DE C.V.</v>
          </cell>
          <cell r="C299" t="str">
            <v>ACTUALICE</v>
          </cell>
        </row>
        <row r="300">
          <cell r="A300" t="str">
            <v>02102603710016</v>
          </cell>
          <cell r="B300" t="str">
            <v>RAF S.A DE C.V.</v>
          </cell>
          <cell r="C300" t="str">
            <v>ACTUALICE</v>
          </cell>
        </row>
        <row r="301">
          <cell r="A301" t="str">
            <v>06142603520108</v>
          </cell>
          <cell r="B301" t="str">
            <v>OSCAR ATILIO PLEITEZ JUAREZ</v>
          </cell>
          <cell r="C301" t="str">
            <v>ACTUALICE</v>
          </cell>
        </row>
        <row r="302">
          <cell r="A302" t="str">
            <v>06140309760011</v>
          </cell>
          <cell r="B302" t="str">
            <v>PRODUCTOS TECNOLOGICOS</v>
          </cell>
          <cell r="C302" t="str">
            <v>ACTUALICE</v>
          </cell>
        </row>
        <row r="303">
          <cell r="A303" t="str">
            <v>06141612061020</v>
          </cell>
          <cell r="B303" t="str">
            <v>DE LA PEÑA S.A DE C.V.</v>
          </cell>
          <cell r="C303" t="str">
            <v>ACTUALICE</v>
          </cell>
        </row>
        <row r="304">
          <cell r="A304" t="str">
            <v>03012912811025</v>
          </cell>
          <cell r="B304" t="str">
            <v>JOSE EZEQUIEL AGUILAR PINEDA</v>
          </cell>
          <cell r="C304" t="str">
            <v>ACTUALICE</v>
          </cell>
        </row>
        <row r="305">
          <cell r="A305" t="str">
            <v>05111504991010</v>
          </cell>
          <cell r="B305" t="str">
            <v>FERNANDA DAMARIS MENENDEZ ACOSTA</v>
          </cell>
          <cell r="C305" t="str">
            <v>ACTUALICE</v>
          </cell>
        </row>
        <row r="306">
          <cell r="A306" t="str">
            <v>01071311731015</v>
          </cell>
          <cell r="B306" t="str">
            <v>LUIS ANGEL JIMENEZ BENITEZ</v>
          </cell>
          <cell r="C306" t="str">
            <v>ACTUALICE</v>
          </cell>
        </row>
        <row r="307">
          <cell r="A307" t="str">
            <v>06141104191015</v>
          </cell>
          <cell r="B307" t="str">
            <v>DISTRIBUCIONES DCE EL SALVADOR</v>
          </cell>
          <cell r="C307" t="str">
            <v>ACTUALICE</v>
          </cell>
        </row>
        <row r="308">
          <cell r="A308" t="str">
            <v>05061006761019</v>
          </cell>
          <cell r="B308" t="str">
            <v>ALEXANDER PERES MELARA</v>
          </cell>
          <cell r="C308" t="str">
            <v>ACTUALICE</v>
          </cell>
        </row>
        <row r="309">
          <cell r="A309" t="str">
            <v>06142002121043</v>
          </cell>
          <cell r="B309" t="str">
            <v>PACK MAN S.A DE C.V.</v>
          </cell>
          <cell r="C309" t="str">
            <v>ACTUALICE</v>
          </cell>
        </row>
        <row r="310">
          <cell r="A310" t="str">
            <v>06141407081042</v>
          </cell>
          <cell r="B310" t="str">
            <v>MADERAS EL TABLON S.A DE C.V.</v>
          </cell>
          <cell r="C310" t="str">
            <v>ACTUALICE</v>
          </cell>
        </row>
        <row r="311">
          <cell r="A311" t="str">
            <v>06142709121040</v>
          </cell>
          <cell r="B311" t="str">
            <v>UNIVERSAL ENTERPRISE, S.A DE C.V.</v>
          </cell>
          <cell r="C311" t="str">
            <v>ACTUALICE</v>
          </cell>
        </row>
        <row r="312">
          <cell r="A312" t="str">
            <v>06142901600027</v>
          </cell>
          <cell r="B312" t="str">
            <v>TOBIAS CHAVEZ MAYORGA</v>
          </cell>
          <cell r="C312" t="str">
            <v>ACTUALICE</v>
          </cell>
        </row>
        <row r="313">
          <cell r="A313" t="str">
            <v>06141609031012</v>
          </cell>
          <cell r="B313" t="str">
            <v>COMLUB, S.A DE C.V.</v>
          </cell>
          <cell r="C313" t="str">
            <v>ACTUALICE</v>
          </cell>
        </row>
        <row r="314">
          <cell r="A314" t="str">
            <v>06190311821020</v>
          </cell>
          <cell r="B314" t="str">
            <v>RICARDO ANTONIO GONZALEZ ESCOBAR</v>
          </cell>
          <cell r="C314" t="str">
            <v>ACTUALICE</v>
          </cell>
        </row>
        <row r="315">
          <cell r="A315" t="str">
            <v>06141306081050</v>
          </cell>
          <cell r="B315" t="str">
            <v>TECNO DIAGNOSTICA DE EL SALVADOR</v>
          </cell>
          <cell r="C315" t="str">
            <v>ACTUALICE</v>
          </cell>
        </row>
        <row r="316">
          <cell r="A316" t="str">
            <v>05012910941018</v>
          </cell>
          <cell r="B316" t="str">
            <v>ECOIM, S.A DE C.V.</v>
          </cell>
          <cell r="C316" t="str">
            <v>ACTUALICE</v>
          </cell>
        </row>
        <row r="317">
          <cell r="A317" t="str">
            <v>12151607530013</v>
          </cell>
          <cell r="B317" t="str">
            <v>NORBERTO GOMEZ CAMPOS</v>
          </cell>
          <cell r="C317" t="str">
            <v>ACTUALICE</v>
          </cell>
        </row>
        <row r="318">
          <cell r="A318" t="str">
            <v>06141211141047</v>
          </cell>
          <cell r="B318" t="str">
            <v>THE COFFE NET S.A DE C.V.</v>
          </cell>
          <cell r="C318" t="str">
            <v>ACTUALICE</v>
          </cell>
        </row>
        <row r="319">
          <cell r="A319" t="str">
            <v>06142610770020</v>
          </cell>
          <cell r="B319" t="str">
            <v>CASTELLA SAGARRA S.A DE C.V.</v>
          </cell>
          <cell r="C319" t="str">
            <v>ACTUALICE</v>
          </cell>
        </row>
        <row r="320">
          <cell r="A320" t="str">
            <v>11092509810011</v>
          </cell>
          <cell r="B320" t="str">
            <v xml:space="preserve">COOPERATIVA DE CAFICULTORES JUCUAPENSE </v>
          </cell>
          <cell r="C320" t="str">
            <v>ACTUALICE</v>
          </cell>
        </row>
        <row r="321">
          <cell r="A321" t="str">
            <v>06140202181064</v>
          </cell>
          <cell r="B321" t="str">
            <v>RUTA CINCO CERO S.A DE C.V.</v>
          </cell>
          <cell r="C321" t="str">
            <v>ACTUALICE</v>
          </cell>
        </row>
        <row r="322">
          <cell r="A322" t="str">
            <v>06142910901371</v>
          </cell>
          <cell r="B322" t="str">
            <v>WALTHER ASTUL TORREZ DIAZ</v>
          </cell>
          <cell r="C322" t="str">
            <v>ACTUALICE</v>
          </cell>
        </row>
        <row r="323">
          <cell r="A323" t="str">
            <v>06141003951019</v>
          </cell>
          <cell r="B323" t="str">
            <v>SISTEMAS C Y C S.A DE C.V.</v>
          </cell>
          <cell r="C323" t="str">
            <v>ACTUALICE</v>
          </cell>
        </row>
        <row r="324">
          <cell r="A324" t="str">
            <v>06141811971019</v>
          </cell>
          <cell r="B324" t="str">
            <v>MULTI-TECNOLOGICA S.A DE C.V.</v>
          </cell>
          <cell r="C324" t="str">
            <v>ACTUALICE</v>
          </cell>
        </row>
        <row r="325">
          <cell r="A325" t="str">
            <v>06142904951227</v>
          </cell>
          <cell r="B325" t="str">
            <v>ULISES ALEJANDRO TEJADA</v>
          </cell>
          <cell r="C325" t="str">
            <v>ACTUALICE</v>
          </cell>
        </row>
        <row r="326">
          <cell r="A326" t="str">
            <v>14122502721020</v>
          </cell>
          <cell r="B326" t="str">
            <v>RUTH MARICELA MAJANO</v>
          </cell>
          <cell r="C326" t="str">
            <v>ACTUALICE</v>
          </cell>
        </row>
        <row r="327">
          <cell r="A327" t="str">
            <v>06142612701238</v>
          </cell>
          <cell r="B327" t="str">
            <v>ANA ARACELY REYES DE RIVAS</v>
          </cell>
          <cell r="C327" t="str">
            <v>ACTUALICE</v>
          </cell>
        </row>
        <row r="328">
          <cell r="A328" t="str">
            <v>06141307921051</v>
          </cell>
          <cell r="B328" t="str">
            <v>ELECTROLAB MEDIC, S.A DE C.V.</v>
          </cell>
          <cell r="C328" t="str">
            <v>ACTUALICE</v>
          </cell>
        </row>
        <row r="329">
          <cell r="A329" t="str">
            <v>06140411151040</v>
          </cell>
          <cell r="B329" t="str">
            <v>DIVERCELL S.A DE C.V.</v>
          </cell>
          <cell r="C329" t="str">
            <v>ACTUALICE</v>
          </cell>
        </row>
        <row r="330">
          <cell r="A330" t="str">
            <v>07151508430012</v>
          </cell>
          <cell r="B330" t="str">
            <v>MARIA TRANSITO FIGUEROA</v>
          </cell>
          <cell r="C330" t="str">
            <v>ACTUALICE</v>
          </cell>
        </row>
        <row r="331">
          <cell r="A331" t="str">
            <v>06142904051048</v>
          </cell>
          <cell r="B331" t="str">
            <v>PRODUCTOS INDUSTRIALES Y MAQUINARIA</v>
          </cell>
          <cell r="C331" t="str">
            <v>ACTUALICE</v>
          </cell>
        </row>
        <row r="332">
          <cell r="A332" t="str">
            <v>06142401031015</v>
          </cell>
          <cell r="B332" t="str">
            <v>LA CENTROAMERICANA, S.A DE C.V.</v>
          </cell>
          <cell r="C332" t="str">
            <v>ACTUALICE</v>
          </cell>
        </row>
        <row r="333">
          <cell r="A333" t="str">
            <v>06143009921068</v>
          </cell>
          <cell r="B333" t="str">
            <v>IMPORTADORA RAMIREZ S.A DE C.V.</v>
          </cell>
          <cell r="C333" t="str">
            <v>ACTUALICE</v>
          </cell>
        </row>
        <row r="334">
          <cell r="A334" t="str">
            <v>08192509560019</v>
          </cell>
          <cell r="B334" t="str">
            <v>LUBRICANTES Y REPUESTOS DON ABEL</v>
          </cell>
          <cell r="C334" t="str">
            <v>ACTUALICE</v>
          </cell>
        </row>
        <row r="335">
          <cell r="A335" t="str">
            <v>03152106731026</v>
          </cell>
          <cell r="B335" t="str">
            <v>JOSE MAURICIO MONCHEZ ESCOBAR</v>
          </cell>
          <cell r="C335" t="str">
            <v>ACTUALICE</v>
          </cell>
        </row>
        <row r="336">
          <cell r="A336" t="str">
            <v>03151510541013</v>
          </cell>
          <cell r="B336" t="str">
            <v>RIGOBERTO ANGEL PEREZ RAMIREZ</v>
          </cell>
          <cell r="C336" t="str">
            <v>ACTUALICE</v>
          </cell>
        </row>
        <row r="337">
          <cell r="A337" t="str">
            <v>06142707991055</v>
          </cell>
          <cell r="B337" t="str">
            <v>ESINSA EL SALVADOR S.A DE C.V.</v>
          </cell>
          <cell r="C337" t="str">
            <v>ACTUALICE</v>
          </cell>
        </row>
        <row r="338">
          <cell r="A338" t="str">
            <v>06140403101085</v>
          </cell>
          <cell r="B338" t="str">
            <v>3A QUIMICOS, S.A DE C.V.</v>
          </cell>
          <cell r="C338" t="str">
            <v>ACTUALICE</v>
          </cell>
        </row>
        <row r="339">
          <cell r="A339" t="str">
            <v>14162710661017</v>
          </cell>
          <cell r="B339" t="str">
            <v>JAVIER DANILO RUIZ MORALES</v>
          </cell>
          <cell r="C339" t="str">
            <v>ACTUALICE</v>
          </cell>
        </row>
        <row r="340">
          <cell r="A340" t="str">
            <v>12171508811017</v>
          </cell>
          <cell r="B340" t="str">
            <v>MARIO ERNESTO CHAVEZ MARTINEZ</v>
          </cell>
          <cell r="C340" t="str">
            <v>ACTUALICE</v>
          </cell>
        </row>
        <row r="341">
          <cell r="A341" t="str">
            <v>06142907151027</v>
          </cell>
          <cell r="B341" t="str">
            <v>CORPORACION ABARCA, S.A DE C.V.</v>
          </cell>
          <cell r="C341" t="str">
            <v>ACTUALICE</v>
          </cell>
        </row>
        <row r="342">
          <cell r="A342" t="str">
            <v>04020305691017</v>
          </cell>
          <cell r="B342" t="str">
            <v>ERNESTO SERRANO AYALA</v>
          </cell>
          <cell r="C342" t="str">
            <v>ACTUALICE</v>
          </cell>
        </row>
        <row r="343">
          <cell r="A343" t="str">
            <v>06142501191028</v>
          </cell>
          <cell r="B343" t="str">
            <v>A.V. PROVEEDORES, S.A DE C.V.</v>
          </cell>
          <cell r="C343" t="str">
            <v>ACTUALICE</v>
          </cell>
        </row>
        <row r="344">
          <cell r="A344" t="str">
            <v>08210107731010</v>
          </cell>
          <cell r="B344" t="str">
            <v>ANDREA LIZETTE QUIJADA DE SIBRIAN</v>
          </cell>
          <cell r="C344" t="str">
            <v>ACTUALICE</v>
          </cell>
        </row>
        <row r="345">
          <cell r="A345" t="str">
            <v>12171805670010</v>
          </cell>
          <cell r="B345" t="str">
            <v>CREDIQ S.A DE C.V.</v>
          </cell>
          <cell r="C345" t="str">
            <v>ACTUALICE</v>
          </cell>
        </row>
        <row r="346">
          <cell r="A346" t="str">
            <v>05032703771014</v>
          </cell>
          <cell r="B346" t="str">
            <v>JUAN ANTONIO COLOCHO MEDRANO</v>
          </cell>
          <cell r="C346" t="str">
            <v>ACTUALICE</v>
          </cell>
        </row>
        <row r="347">
          <cell r="A347" t="str">
            <v>05110101891010</v>
          </cell>
          <cell r="B347" t="str">
            <v>HUMRO, S.A DE C.V.</v>
          </cell>
          <cell r="C347" t="str">
            <v>ACTUALICE</v>
          </cell>
        </row>
        <row r="348">
          <cell r="A348" t="str">
            <v>06142401941054</v>
          </cell>
          <cell r="B348" t="str">
            <v>MOLDTROK, S.A DE C.V.</v>
          </cell>
          <cell r="C348" t="str">
            <v>ACTUALICE</v>
          </cell>
        </row>
        <row r="349">
          <cell r="A349" t="str">
            <v>06141110161047</v>
          </cell>
          <cell r="B349" t="str">
            <v>EQUIPLASTIC S.A DE C.V.</v>
          </cell>
          <cell r="C349" t="str">
            <v>ACTUALICE</v>
          </cell>
        </row>
        <row r="350">
          <cell r="A350" t="str">
            <v>05030907701012</v>
          </cell>
          <cell r="B350" t="str">
            <v>HERBERT RODNEY JIMENEZ CARDONA</v>
          </cell>
          <cell r="C350" t="str">
            <v>ACTUALICE</v>
          </cell>
        </row>
        <row r="351">
          <cell r="A351" t="str">
            <v>02073003650018</v>
          </cell>
          <cell r="B351" t="str">
            <v>ELIX NEFTALI UMAÑA UMAÑA</v>
          </cell>
          <cell r="C351" t="str">
            <v>ACTUALICE</v>
          </cell>
        </row>
        <row r="352">
          <cell r="A352" t="str">
            <v>06140103580052</v>
          </cell>
          <cell r="B352" t="str">
            <v>MIGUEL ANGEL WILLIAM ALFARO CABRERA</v>
          </cell>
          <cell r="C352" t="str">
            <v>ACTUALICE</v>
          </cell>
        </row>
        <row r="353">
          <cell r="A353" t="str">
            <v>07091702731012</v>
          </cell>
          <cell r="B353" t="str">
            <v>SAMUEL ELIAS RIVAS MOZ</v>
          </cell>
          <cell r="C353" t="str">
            <v>ACTUALICE</v>
          </cell>
        </row>
        <row r="354">
          <cell r="A354" t="str">
            <v>06142504941010</v>
          </cell>
          <cell r="B354" t="str">
            <v>JOMIGA, S.A DE C.V.</v>
          </cell>
          <cell r="C354" t="str">
            <v>ACTUALICE</v>
          </cell>
        </row>
        <row r="355">
          <cell r="A355" t="str">
            <v>06142008660025</v>
          </cell>
          <cell r="B355" t="str">
            <v>FRANCISCO JAVIER PORTILLO T</v>
          </cell>
          <cell r="C355" t="str">
            <v>ACTUALICE</v>
          </cell>
        </row>
        <row r="356">
          <cell r="A356" t="str">
            <v>06142505731094</v>
          </cell>
          <cell r="B356" t="str">
            <v>EDWARD LEONIDAS GUITIERREZ PORTILLO</v>
          </cell>
          <cell r="C356" t="str">
            <v>ACTUALICE</v>
          </cell>
        </row>
        <row r="357">
          <cell r="A357" t="str">
            <v>12170309081011</v>
          </cell>
          <cell r="B357" t="str">
            <v>GRUPO BLANCO S.A DE C.V.</v>
          </cell>
          <cell r="C357" t="str">
            <v>ACTUALICE</v>
          </cell>
        </row>
        <row r="358">
          <cell r="A358" t="str">
            <v>06140611710010</v>
          </cell>
          <cell r="B358" t="str">
            <v>INGENIO EL ANGEL, S.A DE C.V.</v>
          </cell>
          <cell r="C358" t="str">
            <v>ACTUALICE</v>
          </cell>
        </row>
        <row r="359">
          <cell r="A359" t="str">
            <v>06173003001010</v>
          </cell>
          <cell r="B359" t="str">
            <v>SALVAGRO S.A DE C.V.</v>
          </cell>
          <cell r="C359" t="str">
            <v>ACTUALICE</v>
          </cell>
        </row>
        <row r="360">
          <cell r="A360" t="str">
            <v>06170103310012</v>
          </cell>
          <cell r="B360" t="str">
            <v>MINISTERIO DE AGRICULTURA Y GANADERIA</v>
          </cell>
          <cell r="C360" t="str">
            <v>ACTUALICE</v>
          </cell>
        </row>
        <row r="361">
          <cell r="A361" t="str">
            <v>06140806450012</v>
          </cell>
          <cell r="B361" t="str">
            <v>VIDUC S.A DE C.V.</v>
          </cell>
          <cell r="C361" t="str">
            <v>ACTUALICE</v>
          </cell>
        </row>
        <row r="362">
          <cell r="A362" t="str">
            <v>05110804510015</v>
          </cell>
          <cell r="B362" t="str">
            <v>CARLOS ALBERTO RAMIREZ VALIENTE</v>
          </cell>
          <cell r="C362" t="str">
            <v>ACTUALICE</v>
          </cell>
        </row>
        <row r="363">
          <cell r="A363" t="str">
            <v>06140703001112</v>
          </cell>
          <cell r="B363" t="str">
            <v>SOFIA GRABRIELA CANALES MENA</v>
          </cell>
          <cell r="C363" t="str">
            <v>ACTUALICE</v>
          </cell>
        </row>
        <row r="364">
          <cell r="A364" t="str">
            <v>06142203891254</v>
          </cell>
          <cell r="B364" t="str">
            <v>JOAQUIN ALBERTO QUINTEROS POSADA</v>
          </cell>
          <cell r="C364" t="str">
            <v>ACTUALICE</v>
          </cell>
        </row>
        <row r="365">
          <cell r="A365" t="str">
            <v>06140801181021</v>
          </cell>
          <cell r="B365" t="str">
            <v>IMPORTADORA 1688 S.A DE C.V.</v>
          </cell>
          <cell r="C365" t="str">
            <v>ACTUALICE</v>
          </cell>
        </row>
        <row r="366">
          <cell r="A366" t="str">
            <v>06140103161060</v>
          </cell>
          <cell r="B366" t="str">
            <v>GRUPO KHARIS S.A DE C.V.</v>
          </cell>
          <cell r="C366" t="str">
            <v>ACTUALICE</v>
          </cell>
        </row>
        <row r="367">
          <cell r="A367" t="str">
            <v>06141004961026</v>
          </cell>
          <cell r="B367" t="str">
            <v>DIAGNOSTIKA CAPRIS S.A DE C.V.</v>
          </cell>
          <cell r="C367" t="str">
            <v>ACTUALICE</v>
          </cell>
        </row>
        <row r="368">
          <cell r="A368" t="str">
            <v>10010105811024</v>
          </cell>
          <cell r="B368" t="str">
            <v>YASMIN ELIZABETH AREVALO</v>
          </cell>
          <cell r="C368" t="str">
            <v>ACTUALICE</v>
          </cell>
        </row>
        <row r="369">
          <cell r="A369" t="str">
            <v>11181602731029</v>
          </cell>
          <cell r="B369" t="str">
            <v>ZENIA MARITZA MENDEZ DE FLORES</v>
          </cell>
          <cell r="C369" t="str">
            <v>ACTUALICE</v>
          </cell>
        </row>
        <row r="370">
          <cell r="A370" t="str">
            <v>06140706750010</v>
          </cell>
          <cell r="B370" t="str">
            <v xml:space="preserve">BODEGAS GENERALES DE DEPOSITO S.A </v>
          </cell>
          <cell r="C370" t="str">
            <v>ACTUALICE</v>
          </cell>
        </row>
        <row r="371">
          <cell r="A371" t="str">
            <v>06142708121046</v>
          </cell>
          <cell r="B371" t="str">
            <v>PCS CENTRAL AMERICA, S.A DE C.V.</v>
          </cell>
          <cell r="C371" t="str">
            <v>ACTUALICE</v>
          </cell>
        </row>
        <row r="372">
          <cell r="A372" t="str">
            <v>11020404600018</v>
          </cell>
          <cell r="B372" t="str">
            <v>JOSE VICTORINO ARIAS DIAZ</v>
          </cell>
          <cell r="C372" t="str">
            <v>ACTUALICE</v>
          </cell>
        </row>
        <row r="373">
          <cell r="A373" t="str">
            <v>06140507121070</v>
          </cell>
          <cell r="B373" t="str">
            <v>SISAFE S.A DE C.V.</v>
          </cell>
          <cell r="C373" t="str">
            <v>ACTUALICE</v>
          </cell>
        </row>
        <row r="374">
          <cell r="A374" t="str">
            <v>94833101781011</v>
          </cell>
          <cell r="B374" t="str">
            <v>JUAN ERNESTO VOSSBERG ORDOÑEZ</v>
          </cell>
          <cell r="C374" t="str">
            <v>ACTUALICE</v>
          </cell>
        </row>
        <row r="375">
          <cell r="A375" t="str">
            <v>07101003681021</v>
          </cell>
          <cell r="B375" t="str">
            <v>ANA GLORIA SEGURA VILLALOBOS</v>
          </cell>
          <cell r="C375" t="str">
            <v>ACTUALICE</v>
          </cell>
        </row>
        <row r="376">
          <cell r="A376" t="str">
            <v>08170307771014</v>
          </cell>
          <cell r="B376" t="str">
            <v>SIXTO JESUS MARROQUIN RIVAS</v>
          </cell>
          <cell r="C376" t="str">
            <v>ACTUALICE</v>
          </cell>
        </row>
        <row r="377">
          <cell r="A377" t="str">
            <v>06141212921011</v>
          </cell>
          <cell r="B377" t="str">
            <v>KOSMOQUIMICA S.A DE C.V.</v>
          </cell>
          <cell r="C377" t="str">
            <v>ACTUALICE</v>
          </cell>
        </row>
        <row r="378">
          <cell r="A378" t="str">
            <v>06140305931029</v>
          </cell>
          <cell r="B378" t="str">
            <v>DOÑO S.A DE C.V.</v>
          </cell>
          <cell r="C378" t="str">
            <v>ACTUALICE</v>
          </cell>
        </row>
        <row r="379">
          <cell r="A379" t="str">
            <v>06141004121079</v>
          </cell>
          <cell r="B379" t="str">
            <v>PART PLUS S.A DE C.V.</v>
          </cell>
          <cell r="C379" t="str">
            <v>ACTUALICE</v>
          </cell>
        </row>
        <row r="380">
          <cell r="A380" t="str">
            <v>04052407610012</v>
          </cell>
          <cell r="B380" t="str">
            <v>JOSE FRANCISCO RIVERA GALDAMEZ</v>
          </cell>
          <cell r="C380" t="str">
            <v>ACTUALICE</v>
          </cell>
        </row>
        <row r="381">
          <cell r="A381" t="str">
            <v>05111202881011</v>
          </cell>
          <cell r="B381" t="str">
            <v>AUTOINDUSRIAS S.A DE C.V.</v>
          </cell>
          <cell r="C381" t="str">
            <v>ACTUALICE</v>
          </cell>
        </row>
        <row r="382">
          <cell r="A382" t="str">
            <v>06143006961425</v>
          </cell>
          <cell r="B382" t="str">
            <v>ERICK ERNESTO LOPEZ</v>
          </cell>
          <cell r="C382" t="str">
            <v>ACTUALICE</v>
          </cell>
        </row>
        <row r="383">
          <cell r="A383" t="str">
            <v>06141208141028</v>
          </cell>
          <cell r="B383" t="str">
            <v>KATYA Y FABIO S.A DE C.V.</v>
          </cell>
          <cell r="C383" t="str">
            <v>ACTUALICE</v>
          </cell>
        </row>
        <row r="384">
          <cell r="A384" t="str">
            <v>06141111931016</v>
          </cell>
          <cell r="B384" t="str">
            <v>ENMANUEL, S.A DE C.V.</v>
          </cell>
          <cell r="C384" t="str">
            <v>ACTUALICE</v>
          </cell>
        </row>
        <row r="385">
          <cell r="A385" t="str">
            <v>06141505091030</v>
          </cell>
          <cell r="B385" t="str">
            <v>COMERCIALIZADORA BF INTERNACIONAL</v>
          </cell>
          <cell r="C385" t="str">
            <v>ACTUALICE</v>
          </cell>
        </row>
        <row r="386">
          <cell r="A386" t="str">
            <v>01062306811028</v>
          </cell>
          <cell r="B386" t="str">
            <v>ELIAS AQUINO GOMEZ</v>
          </cell>
          <cell r="C386" t="str">
            <v>ACTUALICE</v>
          </cell>
        </row>
        <row r="387">
          <cell r="A387" t="str">
            <v>09043007610018</v>
          </cell>
          <cell r="B387" t="str">
            <v>SAUL POCASANGRE ESCOBAR</v>
          </cell>
          <cell r="C387" t="str">
            <v>ACTUALICE</v>
          </cell>
        </row>
        <row r="388">
          <cell r="A388" t="str">
            <v>09031604801015</v>
          </cell>
          <cell r="B388" t="str">
            <v>ELIAS MISAEL GUZMAN FRANCO</v>
          </cell>
          <cell r="C388" t="str">
            <v>ACTUALICE</v>
          </cell>
        </row>
        <row r="389">
          <cell r="A389" t="str">
            <v>03010901761015</v>
          </cell>
          <cell r="B389" t="str">
            <v>JIMMY DOUGLAS ALVARADO RAMOS</v>
          </cell>
          <cell r="C389" t="str">
            <v>ACTUALICE</v>
          </cell>
        </row>
        <row r="390">
          <cell r="A390" t="str">
            <v>06142003971032</v>
          </cell>
          <cell r="B390" t="str">
            <v>INDUSTRIAS MECANICAS DOS MIL S.A DE C.V.</v>
          </cell>
          <cell r="C390" t="str">
            <v>ACTUALICE</v>
          </cell>
        </row>
        <row r="391">
          <cell r="A391" t="str">
            <v>06140206001036</v>
          </cell>
          <cell r="B391" t="str">
            <v>LINEAS PUBLICITARIAS S.A DE C.V.</v>
          </cell>
          <cell r="C391" t="str">
            <v>ACTUALICE</v>
          </cell>
        </row>
        <row r="392">
          <cell r="A392" t="str">
            <v>06140803061031</v>
          </cell>
          <cell r="B392" t="str">
            <v>FURAGRO, S.A DE C.V.</v>
          </cell>
          <cell r="C392" t="str">
            <v>ACTUALICE</v>
          </cell>
        </row>
        <row r="393">
          <cell r="A393" t="str">
            <v>06142908661118</v>
          </cell>
          <cell r="B393" t="str">
            <v>EDGARDO ANTONIO URQUILLA AYALA</v>
          </cell>
          <cell r="C393" t="str">
            <v>ACTUALICE</v>
          </cell>
        </row>
        <row r="394">
          <cell r="A394" t="str">
            <v>12171207011015</v>
          </cell>
          <cell r="B394" t="str">
            <v>INVERSIONES EL AGUILA S.A DE C.V.</v>
          </cell>
          <cell r="C394" t="str">
            <v>ACTUALICE</v>
          </cell>
        </row>
        <row r="395">
          <cell r="A395" t="str">
            <v>06141812981018</v>
          </cell>
          <cell r="B395" t="str">
            <v>DIGICEL S.A DE C.V.</v>
          </cell>
          <cell r="C395" t="str">
            <v>ACTUALICE</v>
          </cell>
        </row>
        <row r="396">
          <cell r="A396" t="str">
            <v>06140607941015</v>
          </cell>
          <cell r="B396" t="str">
            <v>PROMEFAR S.A DE C.V.</v>
          </cell>
          <cell r="C396" t="str">
            <v>ACTUALICE</v>
          </cell>
        </row>
        <row r="397">
          <cell r="A397" t="str">
            <v>09060403540016</v>
          </cell>
          <cell r="B397" t="str">
            <v>VICTOR MANUEL HERNANDEZ QUINTEROS</v>
          </cell>
          <cell r="C397" t="str">
            <v>ACTUALICE</v>
          </cell>
        </row>
        <row r="398">
          <cell r="A398" t="str">
            <v>06142710610105</v>
          </cell>
          <cell r="B398" t="str">
            <v>SERGIO GALILEO BERMUDEZ</v>
          </cell>
          <cell r="C398" t="str">
            <v>ACTUALICE</v>
          </cell>
        </row>
        <row r="399">
          <cell r="A399" t="str">
            <v>08050209680010</v>
          </cell>
          <cell r="B399" t="str">
            <v>MARIO ALONSO BAIRES RODRIGUEZ</v>
          </cell>
          <cell r="C399" t="str">
            <v>ACTUALICE</v>
          </cell>
        </row>
        <row r="400">
          <cell r="A400" t="str">
            <v>06140607191024</v>
          </cell>
          <cell r="B400" t="str">
            <v>GRUPO CUSCATLAN S.A DE C.V.</v>
          </cell>
          <cell r="C400" t="str">
            <v>ACTUALICE</v>
          </cell>
        </row>
        <row r="401">
          <cell r="A401" t="str">
            <v>05031906450017</v>
          </cell>
          <cell r="B401" t="str">
            <v>JUAN ANTONIO RECINOS</v>
          </cell>
          <cell r="C401" t="str">
            <v>ACTUALICE</v>
          </cell>
        </row>
        <row r="402">
          <cell r="A402" t="str">
            <v>06141204051040</v>
          </cell>
          <cell r="B402" t="str">
            <v>AMERICAN IMPORTS, S.A DE C.V.</v>
          </cell>
          <cell r="C402" t="str">
            <v>ACTUALICE</v>
          </cell>
        </row>
        <row r="403">
          <cell r="A403" t="str">
            <v>06141107971011</v>
          </cell>
          <cell r="B403" t="str">
            <v>INNOVACION DIGITAL, S.A DE C.V.</v>
          </cell>
          <cell r="C403" t="str">
            <v>ACTUALICE</v>
          </cell>
        </row>
        <row r="404">
          <cell r="A404" t="str">
            <v>05031610151010</v>
          </cell>
          <cell r="B404" t="str">
            <v>GRUPO DUARTE LOPEZ S.A DE C.V</v>
          </cell>
          <cell r="C404" t="str">
            <v>ACTUALICE</v>
          </cell>
        </row>
        <row r="405">
          <cell r="A405" t="str">
            <v>06140806951020</v>
          </cell>
          <cell r="B405" t="str">
            <v>SERVICIOS INTEGRALES MEDICOS</v>
          </cell>
          <cell r="C405" t="str">
            <v>ACTUALICE</v>
          </cell>
        </row>
        <row r="406">
          <cell r="A406" t="str">
            <v>06171801721029</v>
          </cell>
          <cell r="B406" t="str">
            <v>MARIA MAGDALENA CABRERA DE RODRIGUEZ</v>
          </cell>
          <cell r="C406" t="str">
            <v>ACTUALICE</v>
          </cell>
        </row>
        <row r="407">
          <cell r="A407" t="str">
            <v>09091004741011</v>
          </cell>
          <cell r="B407" t="str">
            <v>HECTOR WILFREDO DIAZ</v>
          </cell>
          <cell r="C407" t="str">
            <v>ACTUALICE</v>
          </cell>
        </row>
        <row r="408">
          <cell r="A408" t="str">
            <v>09082807751017</v>
          </cell>
          <cell r="B408" t="str">
            <v>JOSE ARMANDO LOPEZ LAINEZ</v>
          </cell>
          <cell r="C408" t="str">
            <v>ACTUALICE</v>
          </cell>
        </row>
        <row r="409">
          <cell r="A409" t="str">
            <v>06143012981020</v>
          </cell>
          <cell r="B409" t="str">
            <v>INDUSTRIAS VICAL S.A DE C.V.</v>
          </cell>
          <cell r="C409" t="str">
            <v>ACTUALICE</v>
          </cell>
        </row>
        <row r="410">
          <cell r="A410" t="str">
            <v>04292409751011</v>
          </cell>
          <cell r="B410" t="str">
            <v>VIDAL HERNANDEZ ERAZO</v>
          </cell>
          <cell r="C410" t="str">
            <v>ACTUALICE</v>
          </cell>
        </row>
        <row r="411">
          <cell r="A411" t="str">
            <v>06140611181076</v>
          </cell>
          <cell r="B411" t="str">
            <v>DISTRIBUIDORA LAGOS VICUÑA EL SALVADOR</v>
          </cell>
          <cell r="C411" t="str">
            <v>ACTUALICE</v>
          </cell>
        </row>
        <row r="412">
          <cell r="A412" t="str">
            <v>11083110731013</v>
          </cell>
          <cell r="B412" t="str">
            <v>ANIBAL GALILEO BERMUDEZ BERMUDEZ</v>
          </cell>
          <cell r="C412" t="str">
            <v>ACTUALICE</v>
          </cell>
        </row>
        <row r="413">
          <cell r="A413" t="str">
            <v>06140801871168</v>
          </cell>
          <cell r="B413" t="str">
            <v>CLAUDIA JUDITH QUINTEROS</v>
          </cell>
          <cell r="C413" t="str">
            <v>ACTUALICE</v>
          </cell>
        </row>
        <row r="414">
          <cell r="A414" t="str">
            <v>06142803730056</v>
          </cell>
          <cell r="B414" t="str">
            <v>ASEGURADORA AGRICOLA COMERCIAL</v>
          </cell>
          <cell r="C414" t="str">
            <v>ACTUALICE</v>
          </cell>
        </row>
        <row r="415">
          <cell r="A415" t="str">
            <v>06141203981028</v>
          </cell>
          <cell r="B415" t="str">
            <v>CARGA URGENTE DE EL SALVADOR S.A DE C.V.</v>
          </cell>
          <cell r="C415" t="str">
            <v>ACTUALICE</v>
          </cell>
        </row>
        <row r="416">
          <cell r="A416" t="str">
            <v>06142601961025</v>
          </cell>
          <cell r="B416" t="str">
            <v>FASOR S.A DE C.V.</v>
          </cell>
          <cell r="C416" t="str">
            <v>ACTUALICE</v>
          </cell>
        </row>
        <row r="417">
          <cell r="A417" t="str">
            <v>05112507891021</v>
          </cell>
          <cell r="B417" t="str">
            <v>AUTODO S.A DE C.V.</v>
          </cell>
          <cell r="C417" t="str">
            <v>ACTUALICE</v>
          </cell>
        </row>
        <row r="418">
          <cell r="A418" t="str">
            <v>06141211131017</v>
          </cell>
          <cell r="B418" t="str">
            <v>CORPORACION PROSPERO S.A DE C.V.</v>
          </cell>
          <cell r="C418" t="str">
            <v>ACTUALICE</v>
          </cell>
        </row>
        <row r="419">
          <cell r="A419" t="str">
            <v>06141804851075</v>
          </cell>
          <cell r="B419" t="str">
            <v>HENRY EDGARDO LARREYNAGA</v>
          </cell>
          <cell r="C419" t="str">
            <v>ACTUALICE</v>
          </cell>
        </row>
        <row r="420">
          <cell r="A420" t="str">
            <v>06141801101040</v>
          </cell>
          <cell r="B420" t="str">
            <v>ERICK AUTO PARTS S.A DE C.V.</v>
          </cell>
          <cell r="C420" t="str">
            <v>ACTUALICE</v>
          </cell>
        </row>
        <row r="421">
          <cell r="A421" t="str">
            <v>11012111771014</v>
          </cell>
          <cell r="B421" t="str">
            <v>JOSE REYNALDO ARGUERA GONZALES</v>
          </cell>
          <cell r="C421" t="str">
            <v>ACTUALICE</v>
          </cell>
        </row>
        <row r="422">
          <cell r="A422" t="str">
            <v>08110901590016</v>
          </cell>
          <cell r="B422" t="str">
            <v>MANUEL DE JESUS HERNANDEZ RODRIGUEZ</v>
          </cell>
          <cell r="C422" t="str">
            <v>ACTUALICE</v>
          </cell>
        </row>
        <row r="423">
          <cell r="A423" t="str">
            <v>06141008051067</v>
          </cell>
          <cell r="B423" t="str">
            <v>GMG COMERCIAL EL SALVADOR, S.A DE C.V.</v>
          </cell>
          <cell r="C423" t="str">
            <v>ACTUALICE</v>
          </cell>
        </row>
        <row r="424">
          <cell r="A424" t="str">
            <v>06141711941104</v>
          </cell>
          <cell r="B424" t="str">
            <v>FUNDACION INSTITUTO SALVADOREÑO DEL CEMENTO</v>
          </cell>
          <cell r="C424" t="str">
            <v>ACTUALICE</v>
          </cell>
        </row>
        <row r="425">
          <cell r="A425" t="str">
            <v>06141903931021</v>
          </cell>
          <cell r="B425" t="str">
            <v>T.V OFFER, S.A DE C.V.</v>
          </cell>
          <cell r="C425" t="str">
            <v>ACTUALICE</v>
          </cell>
        </row>
        <row r="426">
          <cell r="A426" t="str">
            <v>06142905111010</v>
          </cell>
          <cell r="B426" t="str">
            <v>GRUPO VALMIX S.A DE C.V.</v>
          </cell>
          <cell r="C426" t="str">
            <v>ACTUALICE</v>
          </cell>
        </row>
        <row r="427">
          <cell r="A427" t="str">
            <v>06141411171030</v>
          </cell>
          <cell r="B427" t="str">
            <v>TEXAS GAS INTERNACIONAL, S.A DE C.V.</v>
          </cell>
          <cell r="C427" t="str">
            <v>ACTUALICE</v>
          </cell>
        </row>
        <row r="428">
          <cell r="A428" t="str">
            <v>06142001941055</v>
          </cell>
          <cell r="B428" t="str">
            <v>REPUESTOS MIGUELÑOS S.A DE C.V.</v>
          </cell>
          <cell r="C428" t="str">
            <v>ACTUALICE</v>
          </cell>
        </row>
        <row r="429">
          <cell r="A429" t="str">
            <v>02100402741017</v>
          </cell>
          <cell r="B429" t="str">
            <v>DLMARK GIOVANNI ASCENCIO ORTIZ</v>
          </cell>
          <cell r="C429" t="str">
            <v>ACTUALICE</v>
          </cell>
        </row>
        <row r="430">
          <cell r="A430" t="str">
            <v>10100312771023</v>
          </cell>
          <cell r="B430" t="str">
            <v>REINA ISABEL SANCHEZ HERNANDEZ</v>
          </cell>
          <cell r="C430" t="str">
            <v>ACTUALICE</v>
          </cell>
        </row>
        <row r="431">
          <cell r="A431" t="str">
            <v>06142002730017</v>
          </cell>
          <cell r="B431" t="str">
            <v>COMERCIAL AGROPECUARIA S.A DE C.V.</v>
          </cell>
          <cell r="C431" t="str">
            <v>ACTUALICE</v>
          </cell>
        </row>
        <row r="432">
          <cell r="A432" t="str">
            <v>06142908941013</v>
          </cell>
          <cell r="B432" t="str">
            <v>M3 ASOCIADOS S.A DE C.V.</v>
          </cell>
          <cell r="C432" t="str">
            <v>ACTUALICE</v>
          </cell>
        </row>
        <row r="433">
          <cell r="A433" t="str">
            <v>06141306161010</v>
          </cell>
          <cell r="B433" t="str">
            <v>ECAT S.A DE C.V.</v>
          </cell>
          <cell r="C433" t="str">
            <v>ACTUALICE</v>
          </cell>
        </row>
        <row r="434">
          <cell r="A434" t="str">
            <v>14082407031015</v>
          </cell>
          <cell r="B434" t="str">
            <v>SEPROMED, S.A DE C.V.</v>
          </cell>
          <cell r="C434" t="str">
            <v>ACTUALICE</v>
          </cell>
        </row>
        <row r="435">
          <cell r="A435" t="str">
            <v>06140705921391</v>
          </cell>
          <cell r="B435" t="str">
            <v>ISAAC VLADIMIR CALLEJAS RIVAS</v>
          </cell>
          <cell r="C435" t="str">
            <v>ACTUALICE</v>
          </cell>
        </row>
        <row r="436">
          <cell r="A436" t="str">
            <v>06140506141077</v>
          </cell>
          <cell r="B436" t="str">
            <v>REDIFAR S.A DE C.V.</v>
          </cell>
          <cell r="C436" t="str">
            <v>ACTUALICE</v>
          </cell>
        </row>
        <row r="437">
          <cell r="A437" t="str">
            <v>06142306881010</v>
          </cell>
          <cell r="B437" t="str">
            <v>FERROCENTRO S.A DE C.V.</v>
          </cell>
          <cell r="C437" t="str">
            <v>ACTUALICE</v>
          </cell>
        </row>
        <row r="438">
          <cell r="A438" t="str">
            <v>12170403031010</v>
          </cell>
          <cell r="B438" t="str">
            <v>INVERSIONES ZORTRERAS S.A DE C.V.</v>
          </cell>
          <cell r="C438" t="str">
            <v>ACTUALICE</v>
          </cell>
        </row>
        <row r="439">
          <cell r="A439" t="str">
            <v>06140907021031</v>
          </cell>
          <cell r="B439" t="str">
            <v>DISEÑARTE S.A DE C.V.</v>
          </cell>
          <cell r="C439" t="str">
            <v>ACTUALICE</v>
          </cell>
        </row>
        <row r="440">
          <cell r="A440" t="str">
            <v>06142801081062</v>
          </cell>
          <cell r="B440" t="str">
            <v>RADIADORES Y ALGO MAS S.A DE C.V.</v>
          </cell>
          <cell r="C440" t="str">
            <v>ACTUALICE</v>
          </cell>
        </row>
        <row r="441">
          <cell r="A441" t="str">
            <v>06142709760012</v>
          </cell>
          <cell r="B441" t="str">
            <v>OMNISPORT S.A DE C.V.</v>
          </cell>
          <cell r="C441" t="str">
            <v>ACTUALICE</v>
          </cell>
        </row>
        <row r="442">
          <cell r="A442" t="str">
            <v>06141112171074</v>
          </cell>
          <cell r="B442" t="str">
            <v>ARISA CONSULTING, S.A DE C.V.</v>
          </cell>
          <cell r="C442" t="str">
            <v>ACTUALICE</v>
          </cell>
        </row>
        <row r="443">
          <cell r="A443" t="str">
            <v>05111202111011</v>
          </cell>
          <cell r="B443" t="str">
            <v>RESAUTO, S.A DE C.V.</v>
          </cell>
          <cell r="C443" t="str">
            <v>ACTUALICE</v>
          </cell>
        </row>
        <row r="444">
          <cell r="A444" t="str">
            <v>12091712181010</v>
          </cell>
          <cell r="B444" t="str">
            <v>CEHIMI, S.A DE C.V.</v>
          </cell>
          <cell r="C444" t="str">
            <v>ACTUALICE</v>
          </cell>
        </row>
        <row r="445">
          <cell r="A445" t="str">
            <v>06141806991010</v>
          </cell>
          <cell r="B445" t="str">
            <v>CENTRAL HIDRAULICA S.A DE C.V.</v>
          </cell>
          <cell r="C445" t="str">
            <v>ACTUALICE</v>
          </cell>
        </row>
        <row r="446">
          <cell r="A446" t="str">
            <v>06141706091038</v>
          </cell>
          <cell r="B446" t="str">
            <v>DIDEMA, S.A DE C.V.</v>
          </cell>
          <cell r="C446" t="str">
            <v>ACTUALICE</v>
          </cell>
        </row>
        <row r="447">
          <cell r="A447" t="str">
            <v>06140110191055</v>
          </cell>
          <cell r="B447" t="str">
            <v>HYM, S.A DE C.V.</v>
          </cell>
          <cell r="C447" t="str">
            <v>ACTUALICE</v>
          </cell>
        </row>
        <row r="448">
          <cell r="A448" t="str">
            <v>06141903931072</v>
          </cell>
          <cell r="B448" t="str">
            <v>BALMORE ALEJANDRO MARTINEZ VIZCARRA</v>
          </cell>
          <cell r="C448" t="str">
            <v>ACTUALICE</v>
          </cell>
        </row>
        <row r="449">
          <cell r="A449" t="str">
            <v>06140704081039</v>
          </cell>
          <cell r="B449" t="str">
            <v>HOLCIM CONCRETOS, S.A DE C.V.</v>
          </cell>
          <cell r="C449" t="str">
            <v>ACTUALICE</v>
          </cell>
        </row>
        <row r="450">
          <cell r="A450" t="str">
            <v>06142003921027</v>
          </cell>
          <cell r="B450" t="str">
            <v>MAPRECO S.A DE C.V.</v>
          </cell>
          <cell r="C450" t="str">
            <v>ACTUALICE</v>
          </cell>
        </row>
        <row r="451">
          <cell r="A451" t="str">
            <v>06142502211030</v>
          </cell>
          <cell r="B451" t="str">
            <v>GRUPO TIRE EXPRESS, S.A DE C.V.</v>
          </cell>
          <cell r="C451" t="str">
            <v>ACTUALICE</v>
          </cell>
        </row>
        <row r="452">
          <cell r="A452" t="str">
            <v>06140204091054</v>
          </cell>
          <cell r="B452" t="str">
            <v>CEMCOL COMERCIAL, S.A DE C.V.</v>
          </cell>
          <cell r="C452" t="str">
            <v>ACTUALICE</v>
          </cell>
        </row>
        <row r="453">
          <cell r="A453" t="str">
            <v>06140803991446</v>
          </cell>
          <cell r="B453" t="str">
            <v>TANIA MICHELLE DELGADO VASQUEZ</v>
          </cell>
          <cell r="C453" t="str">
            <v>ACTUALICE</v>
          </cell>
        </row>
        <row r="454">
          <cell r="A454" t="str">
            <v>05111501901029</v>
          </cell>
          <cell r="B454" t="str">
            <v>ANDRES FRANCISCO ZELAYA ROMERO</v>
          </cell>
          <cell r="C454" t="str">
            <v>ACTUALICE</v>
          </cell>
        </row>
        <row r="455">
          <cell r="A455" t="str">
            <v>06143101860017</v>
          </cell>
          <cell r="B455" t="str">
            <v>REPUESTOS CANAHUATI S.A DE C.V.</v>
          </cell>
          <cell r="C455" t="str">
            <v>ACTUALICE</v>
          </cell>
        </row>
        <row r="456">
          <cell r="A456" t="str">
            <v>06140112820027</v>
          </cell>
          <cell r="B456" t="str">
            <v>HOTEL PRELAC S.A DE C.V.</v>
          </cell>
          <cell r="C456" t="str">
            <v>ACTUALICE</v>
          </cell>
        </row>
        <row r="457">
          <cell r="A457" t="str">
            <v>14081402711011</v>
          </cell>
          <cell r="B457" t="str">
            <v>SERVICENTRO PUMA PRESIDENCIAL</v>
          </cell>
          <cell r="C457" t="str">
            <v>ACTUALICE</v>
          </cell>
        </row>
        <row r="458">
          <cell r="A458" t="str">
            <v>06142305771172</v>
          </cell>
          <cell r="B458" t="str">
            <v>SALVADOR ANTONIO ESCOBAR DURAN</v>
          </cell>
          <cell r="C458" t="str">
            <v>ACTUALICE</v>
          </cell>
        </row>
        <row r="459">
          <cell r="A459" t="str">
            <v>05112309861010</v>
          </cell>
          <cell r="B459" t="str">
            <v>LUIS ALBERTO RIVERA MIRANDA</v>
          </cell>
          <cell r="C459" t="str">
            <v>ACTUALICE</v>
          </cell>
        </row>
        <row r="460">
          <cell r="A460" t="str">
            <v>05033001211017</v>
          </cell>
          <cell r="B460" t="str">
            <v>EDKASA, S.A DE C.V.</v>
          </cell>
          <cell r="C460" t="str">
            <v>ACTUALICE</v>
          </cell>
        </row>
        <row r="461">
          <cell r="A461" t="str">
            <v>05021704650019</v>
          </cell>
          <cell r="B461" t="str">
            <v>ANBAL ARTEAGA RIVERA</v>
          </cell>
          <cell r="C461" t="str">
            <v>ACTUALICE</v>
          </cell>
        </row>
        <row r="462">
          <cell r="A462" t="str">
            <v>06141805181057</v>
          </cell>
          <cell r="B462" t="str">
            <v>A &amp; A MULTISERVICIOS, S.A DE C.V.</v>
          </cell>
          <cell r="C462" t="str">
            <v>ACTUALICE</v>
          </cell>
        </row>
        <row r="463">
          <cell r="A463" t="str">
            <v>06141210081024</v>
          </cell>
          <cell r="B463" t="str">
            <v>GEO CRISDAY S.A DE C.V.</v>
          </cell>
          <cell r="C463" t="str">
            <v>ACTUALICE</v>
          </cell>
        </row>
        <row r="464">
          <cell r="A464" t="str">
            <v>06141605860015</v>
          </cell>
          <cell r="B464" t="str">
            <v>LIGERAMENTE USADAS, S.A DE C.V.</v>
          </cell>
          <cell r="C464" t="str">
            <v>ACTUALICE</v>
          </cell>
        </row>
        <row r="465">
          <cell r="A465" t="str">
            <v>06140403931037</v>
          </cell>
          <cell r="B465" t="str">
            <v>TECNIAVES S.A DE C.V.</v>
          </cell>
          <cell r="C465" t="str">
            <v>ACTUALICE</v>
          </cell>
        </row>
        <row r="466">
          <cell r="A466" t="str">
            <v>06142305881032</v>
          </cell>
          <cell r="B466" t="str">
            <v xml:space="preserve">LABORATORIO SALVADOREÑO DE INGENIERIA </v>
          </cell>
          <cell r="C466" t="str">
            <v>ACTUALICE</v>
          </cell>
        </row>
        <row r="467">
          <cell r="A467" t="str">
            <v>06142010921011</v>
          </cell>
          <cell r="B467" t="str">
            <v>TS INGENIEROS</v>
          </cell>
          <cell r="C467" t="str">
            <v>ACTUALICE</v>
          </cell>
        </row>
        <row r="468">
          <cell r="A468" t="str">
            <v>05200406480012</v>
          </cell>
          <cell r="B468" t="str">
            <v>JOSE MARIA CALLES RODAS</v>
          </cell>
          <cell r="C468" t="str">
            <v>ACTUALICE</v>
          </cell>
        </row>
        <row r="469">
          <cell r="A469" t="str">
            <v>06141511770020</v>
          </cell>
          <cell r="B469" t="str">
            <v>CENTRAL DE RODAMIENTOS S.A DE C.V.</v>
          </cell>
          <cell r="C469" t="str">
            <v>ACTUALICE</v>
          </cell>
        </row>
        <row r="470">
          <cell r="A470" t="str">
            <v>20220242694</v>
          </cell>
          <cell r="B470" t="str">
            <v>QUANGONG MACHINERY CO LTD</v>
          </cell>
          <cell r="C470" t="str">
            <v>ACTUALICE</v>
          </cell>
        </row>
        <row r="471">
          <cell r="A471" t="str">
            <v>06140705121042</v>
          </cell>
          <cell r="B471" t="str">
            <v>AVANCORT S.A DE C.V.</v>
          </cell>
          <cell r="C471" t="str">
            <v>ACTUALICE</v>
          </cell>
        </row>
        <row r="472">
          <cell r="A472" t="str">
            <v>06142004991029</v>
          </cell>
          <cell r="B472" t="str">
            <v>PINTURAS DEL SUR DE EL SALVADOR S.A DE C.V.</v>
          </cell>
          <cell r="C472" t="str">
            <v>ACTUALICE</v>
          </cell>
        </row>
        <row r="473">
          <cell r="A473" t="str">
            <v>06142101771068</v>
          </cell>
          <cell r="B473" t="str">
            <v>CARLOS ALBERTO REYES GARCIA</v>
          </cell>
          <cell r="C473" t="str">
            <v>ACTUALICE</v>
          </cell>
        </row>
        <row r="474">
          <cell r="A474" t="str">
            <v>06141501151046</v>
          </cell>
          <cell r="B474" t="str">
            <v>OLC, S.A DE C.V</v>
          </cell>
          <cell r="C474" t="str">
            <v>ACTUALICE</v>
          </cell>
        </row>
        <row r="475">
          <cell r="A475" t="str">
            <v>06141008661043</v>
          </cell>
          <cell r="B475" t="str">
            <v>DAVID CANAHUATI PINEDA</v>
          </cell>
          <cell r="C475" t="str">
            <v>ACTUALICE</v>
          </cell>
        </row>
        <row r="476">
          <cell r="A476" t="str">
            <v>10100107701012</v>
          </cell>
          <cell r="B476" t="str">
            <v>OMAR SAUL MERINO ROMERO</v>
          </cell>
          <cell r="C476" t="str">
            <v>ACTUALICE</v>
          </cell>
        </row>
        <row r="477">
          <cell r="A477" t="str">
            <v>2022284428</v>
          </cell>
          <cell r="B477" t="str">
            <v>INTERMIX GROUP INC</v>
          </cell>
          <cell r="C477" t="str">
            <v>ACTUALICE</v>
          </cell>
        </row>
        <row r="478">
          <cell r="A478" t="str">
            <v>06142307011043</v>
          </cell>
          <cell r="B478" t="str">
            <v>CORPORACION OCEANICA EL SALVADOR</v>
          </cell>
          <cell r="C478" t="str">
            <v>ACTUALICE</v>
          </cell>
        </row>
        <row r="479">
          <cell r="A479" t="str">
            <v>06141705620038</v>
          </cell>
          <cell r="B479" t="str">
            <v>ASOCIACION DEMOGRAFICA SALVADOREÑA</v>
          </cell>
          <cell r="C479" t="str">
            <v>ACTUALICE</v>
          </cell>
        </row>
        <row r="480">
          <cell r="A480" t="str">
            <v>11052105601010</v>
          </cell>
          <cell r="B480" t="str">
            <v>CARLOS HUMBERTO RODRIGUEZ</v>
          </cell>
          <cell r="C480" t="str">
            <v>ACTUALICE</v>
          </cell>
        </row>
        <row r="481">
          <cell r="A481" t="str">
            <v>05111204540020</v>
          </cell>
          <cell r="B481" t="str">
            <v>JULIO ALBERTO PONCE</v>
          </cell>
          <cell r="C481" t="str">
            <v>ACTUALICE</v>
          </cell>
        </row>
        <row r="482">
          <cell r="A482" t="str">
            <v>06141910891035</v>
          </cell>
          <cell r="B482" t="str">
            <v>CONSEJO SALVADOREÑO DEL CAFÉ</v>
          </cell>
          <cell r="C482" t="str">
            <v>ACTUALICE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definedNames>
      <definedName name="DatosConsumi"/>
      <definedName name="DatosContri"/>
      <definedName name="GuardarDatos"/>
      <definedName name="LimpiarConsumi"/>
      <definedName name="LimpiarContri"/>
      <definedName name="LimpiarDatos"/>
    </definedNames>
    <sheetDataSet>
      <sheetData sheetId="0"/>
    </sheetDataSet>
  </externalBook>
</externalLink>
</file>

<file path=xl/tables/table1.xml><?xml version="1.0" encoding="utf-8"?>
<table xmlns="http://schemas.openxmlformats.org/spreadsheetml/2006/main" id="1" name="Tabla1" displayName="Tabla1" ref="A3:R95" totalsRowCount="1">
  <sortState ref="A4:Q812">
    <sortCondition ref="B3:B585"/>
  </sortState>
  <tableColumns count="18">
    <tableColumn id="1" name="MES" totalsRowLabel="Total"/>
    <tableColumn id="2" name="FECHA"/>
    <tableColumn id="3" name="CLASE DE DOC"/>
    <tableColumn id="4" name="TIPO DE DOC"/>
    <tableColumn id="5" name="CORRELATIVO"/>
    <tableColumn id="6" name="NIT PROV"/>
    <tableColumn id="7" name="N PROVEEDOR"/>
    <tableColumn id="8" name="C. EXENTAS" totalsRowFunction="sum" totalsRowDxfId="20" dataCellStyle="Moneda"/>
    <tableColumn id="9" name="I. EXENTAS" totalsRowDxfId="19" dataCellStyle="Moneda"/>
    <tableColumn id="10" name="IMPOR EX" totalsRowDxfId="18" dataCellStyle="Moneda"/>
    <tableColumn id="11" name="C. GRAVADA" totalsRowFunction="sum" totalsRowDxfId="17" dataCellStyle="Moneda"/>
    <tableColumn id="12" name="INTER GRAVA" totalsRowDxfId="16" dataCellStyle="Moneda"/>
    <tableColumn id="13" name="IMPOR BIENES" totalsRowDxfId="15" dataCellStyle="Moneda"/>
    <tableColumn id="14" name="IMPOR SERV" totalsRowDxfId="14" dataCellStyle="Moneda"/>
    <tableColumn id="15" name="IVA" totalsRowFunction="sum" totalsRowDxfId="13" dataCellStyle="Moneda"/>
    <tableColumn id="16" name="TOTAL C." totalsRowFunction="sum" totalsRowDxfId="12" dataCellStyle="Moneda"/>
    <tableColumn id="18" name="DUI" dataDxfId="55" totalsRowDxfId="11" dataCellStyle="Moneda"/>
    <tableColumn id="17" name="ANEXO 3" totalsRowFunction="sum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E2:W4" totalsRowCount="1">
  <autoFilter ref="E2:W3"/>
  <sortState ref="E3:V87">
    <sortCondition ref="K2:K87"/>
  </sortState>
  <tableColumns count="19">
    <tableColumn id="1" name="MES" totalsRowLabel="Total"/>
    <tableColumn id="2" name="FECHA"/>
    <tableColumn id="3" name="CLASE DE DOC"/>
    <tableColumn id="4" name="TIPO DE DOC"/>
    <tableColumn id="5" name="N° DE RESOLUCION"/>
    <tableColumn id="6" name="SERIE "/>
    <tableColumn id="7" name="N° DOC"/>
    <tableColumn id="8" name="CONTROL"/>
    <tableColumn id="9" name="NIT DE CLIENTE"/>
    <tableColumn id="10" name="NOMBRE DE CLIENTE"/>
    <tableColumn id="11" name="VENTA EXENTA" totalsRowDxfId="54" dataCellStyle="Moneda"/>
    <tableColumn id="12" name="VENTA NO SUJETA" totalsRowDxfId="53" dataCellStyle="Moneda"/>
    <tableColumn id="13" name="V. GRAVADA" totalsRowFunction="sum" totalsRowDxfId="52" dataCellStyle="Moneda"/>
    <tableColumn id="14" name="D.FISCAL" totalsRowFunction="sum" totalsRowDxfId="51" dataCellStyle="Moneda"/>
    <tableColumn id="15" name="V CTA DE 3" totalsRowDxfId="50" dataCellStyle="Moneda"/>
    <tableColumn id="16" name="D. FISCAL A 3" totalsRowDxfId="49" dataCellStyle="Moneda"/>
    <tableColumn id="17" name="VENTA TOTAL" totalsRowFunction="sum" totalsRowDxfId="48" dataCellStyle="Moneda"/>
    <tableColumn id="19" name="DUI" dataDxfId="47" totalsRowDxfId="46" dataCellStyle="Moneda"/>
    <tableColumn id="18" name="ANEXO" totalsRowFunction="count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2:V205" totalsRowCount="1">
  <sortState ref="A3:V578">
    <sortCondition ref="G2:G578"/>
  </sortState>
  <tableColumns count="22">
    <tableColumn id="1" name="MES" totalsRowLabel="Total"/>
    <tableColumn id="2" name="FECHA" dataDxfId="45" totalsRowDxfId="44"/>
    <tableColumn id="3" name="CLASE DE DOC"/>
    <tableColumn id="4" name="TIPO DE DOC"/>
    <tableColumn id="5" name="RESOLUCION"/>
    <tableColumn id="6" name="SERIE"/>
    <tableColumn id="7" name="CORRELTIVO"/>
    <tableColumn id="8" name="FINAL"/>
    <tableColumn id="9" name="CORRELTIVO2"/>
    <tableColumn id="10" name="FINAL3"/>
    <tableColumn id="11" name="VACIO"/>
    <tableColumn id="12" name=" " dataDxfId="43" dataCellStyle="Moneda"/>
    <tableColumn id="13" name="VENTAS NO" dataDxfId="42" dataCellStyle="Moneda"/>
    <tableColumn id="14" name="V NO SUJETAS" dataDxfId="41" dataCellStyle="Moneda"/>
    <tableColumn id="15" name="V GRAVADAS" totalsRowFunction="sum" totalsRowDxfId="40" dataCellStyle="Moneda"/>
    <tableColumn id="16" name="EX IN CA" dataDxfId="39" dataCellStyle="Moneda"/>
    <tableColumn id="17" name="EX OUT CA" dataDxfId="38" dataCellStyle="Moneda"/>
    <tableColumn id="18" name="EX SERVICE" totalsRowFunction="sum" dataDxfId="37" totalsRowDxfId="36" dataCellStyle="Moneda"/>
    <tableColumn id="19" name="V ZONA FRAN" dataDxfId="35" dataCellStyle="Moneda"/>
    <tableColumn id="20" name="V CTA A 3ERO" dataDxfId="34" dataCellStyle="Moneda"/>
    <tableColumn id="21" name="TOTAL VENTA" totalsRowFunction="sum" dataDxfId="33" totalsRowDxfId="32" dataCellStyle="Moneda">
      <calculatedColumnFormula>+Tabla3[[#This Row],[V GRAVADAS]]</calculatedColumnFormula>
    </tableColumn>
    <tableColumn id="22" name="ANEXO" totalsRowFunction="count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A1:I3" totalsRowCount="1" headerRowDxfId="31">
  <tableColumns count="9">
    <tableColumn id="1" name="MES" totalsRowLabel="Total"/>
    <tableColumn id="2" name="NIT" dataDxfId="30"/>
    <tableColumn id="3" name="FECHA" dataDxfId="29"/>
    <tableColumn id="4" name="TIPO" dataDxfId="28"/>
    <tableColumn id="5" name="SERIE" dataDxfId="27"/>
    <tableColumn id="6" name="DOC" dataDxfId="26"/>
    <tableColumn id="7" name="MONTO" totalsRowFunction="sum" dataDxfId="25" totalsRowDxfId="24"/>
    <tableColumn id="8" name="RETENCION" totalsRowFunction="sum" dataDxfId="23" totalsRowDxfId="22"/>
    <tableColumn id="9" name="ANEXO" dataDxfId="2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5" Type="http://schemas.openxmlformats.org/officeDocument/2006/relationships/table" Target="../tables/table1.xml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tabColor rgb="FF7030A0"/>
  </sheetPr>
  <dimension ref="B1:J20"/>
  <sheetViews>
    <sheetView showGridLines="0" zoomScale="85" zoomScaleNormal="85" zoomScaleSheetLayoutView="85" workbookViewId="0">
      <selection activeCell="D4" sqref="D4"/>
    </sheetView>
  </sheetViews>
  <sheetFormatPr baseColWidth="10" defaultRowHeight="15" x14ac:dyDescent="0.25"/>
  <cols>
    <col min="2" max="2" width="13.7109375" bestFit="1" customWidth="1"/>
    <col min="3" max="3" width="3.85546875" customWidth="1"/>
    <col min="4" max="4" width="28.28515625" customWidth="1"/>
    <col min="5" max="5" width="7.85546875" customWidth="1"/>
  </cols>
  <sheetData>
    <row r="1" spans="2:10" ht="49.5" customHeight="1" x14ac:dyDescent="0.25"/>
    <row r="2" spans="2:10" ht="15.75" thickBot="1" x14ac:dyDescent="0.3"/>
    <row r="3" spans="2:10" x14ac:dyDescent="0.25">
      <c r="B3" s="3" t="s">
        <v>17</v>
      </c>
      <c r="D3" s="8" t="s">
        <v>638</v>
      </c>
    </row>
    <row r="4" spans="2:10" x14ac:dyDescent="0.25">
      <c r="B4" s="3" t="s">
        <v>2</v>
      </c>
      <c r="D4" s="26" t="str">
        <f>+J4</f>
        <v>31/10/2022</v>
      </c>
      <c r="E4" s="23" t="s">
        <v>662</v>
      </c>
      <c r="F4" s="24" t="str">
        <f>+LEFT(E4,2)</f>
        <v>31</v>
      </c>
      <c r="G4" s="24" t="str">
        <f>+RIGHT(E4,2)</f>
        <v>10</v>
      </c>
      <c r="H4" s="25" t="s">
        <v>99</v>
      </c>
      <c r="I4" s="24" t="s">
        <v>93</v>
      </c>
      <c r="J4" s="24" t="str">
        <f>+F4&amp;I4&amp;G4&amp;I4&amp;H4</f>
        <v>31/10/2022</v>
      </c>
    </row>
    <row r="5" spans="2:10" x14ac:dyDescent="0.25">
      <c r="B5" s="3" t="s">
        <v>3</v>
      </c>
      <c r="D5" s="5" t="s">
        <v>1</v>
      </c>
    </row>
    <row r="6" spans="2:10" x14ac:dyDescent="0.25">
      <c r="B6" s="3" t="s">
        <v>4</v>
      </c>
      <c r="D6" s="5" t="s">
        <v>0</v>
      </c>
    </row>
    <row r="7" spans="2:10" x14ac:dyDescent="0.25">
      <c r="B7" s="3" t="s">
        <v>5</v>
      </c>
      <c r="D7" s="10"/>
    </row>
    <row r="8" spans="2:10" x14ac:dyDescent="0.25">
      <c r="B8" s="3" t="s">
        <v>6</v>
      </c>
      <c r="D8" s="9" t="s">
        <v>625</v>
      </c>
    </row>
    <row r="9" spans="2:10" x14ac:dyDescent="0.25">
      <c r="B9" s="3" t="s">
        <v>85</v>
      </c>
      <c r="D9" s="20" t="str">
        <f>IFERROR(VLOOKUP(D8,'[1]BASE DE PROVEEDORES'!$A:$B,2,0),"No Existe")</f>
        <v>COMERCIALIZADORA DE PRODUCTOS DIVERSOS</v>
      </c>
    </row>
    <row r="10" spans="2:10" x14ac:dyDescent="0.25">
      <c r="B10" s="3" t="s">
        <v>7</v>
      </c>
      <c r="D10" s="6">
        <v>0</v>
      </c>
    </row>
    <row r="11" spans="2:10" x14ac:dyDescent="0.25">
      <c r="B11" s="3" t="s">
        <v>8</v>
      </c>
      <c r="D11" s="6">
        <v>0</v>
      </c>
    </row>
    <row r="12" spans="2:10" x14ac:dyDescent="0.25">
      <c r="B12" s="3" t="s">
        <v>9</v>
      </c>
      <c r="D12" s="6">
        <v>0</v>
      </c>
    </row>
    <row r="13" spans="2:10" x14ac:dyDescent="0.25">
      <c r="B13" s="3" t="s">
        <v>10</v>
      </c>
      <c r="D13" s="11"/>
    </row>
    <row r="14" spans="2:10" x14ac:dyDescent="0.25">
      <c r="B14" s="3" t="s">
        <v>11</v>
      </c>
      <c r="D14" s="6">
        <v>0</v>
      </c>
    </row>
    <row r="15" spans="2:10" x14ac:dyDescent="0.25">
      <c r="B15" s="3" t="s">
        <v>13</v>
      </c>
      <c r="D15" s="6">
        <v>0</v>
      </c>
    </row>
    <row r="16" spans="2:10" x14ac:dyDescent="0.25">
      <c r="B16" s="3" t="s">
        <v>12</v>
      </c>
      <c r="D16" s="6">
        <v>0</v>
      </c>
    </row>
    <row r="17" spans="2:4" x14ac:dyDescent="0.25">
      <c r="B17" s="3" t="s">
        <v>14</v>
      </c>
      <c r="D17" s="6">
        <f>+(D16++D15+D14+D13)*0.13</f>
        <v>0</v>
      </c>
    </row>
    <row r="18" spans="2:4" x14ac:dyDescent="0.25">
      <c r="B18" s="3" t="s">
        <v>15</v>
      </c>
      <c r="D18" s="6">
        <f>+SUBTOTAL(9,D10,D11,D12,D13,D14,D15,D16,D17)</f>
        <v>0</v>
      </c>
    </row>
    <row r="19" spans="2:4" x14ac:dyDescent="0.25">
      <c r="B19" s="3" t="s">
        <v>95</v>
      </c>
      <c r="D19" s="28" t="str">
        <f>IFERROR(VLOOKUP(D8,'[2]BASE DE PROVEEDORES'!$A:$C,3,0),"ACTUALICE")</f>
        <v>ACTUALICE</v>
      </c>
    </row>
    <row r="20" spans="2:4" ht="15.75" thickBot="1" x14ac:dyDescent="0.3">
      <c r="B20" s="3" t="s">
        <v>16</v>
      </c>
      <c r="D20" s="7">
        <v>3</v>
      </c>
    </row>
  </sheetData>
  <conditionalFormatting sqref="D19">
    <cfRule type="containsText" dxfId="10" priority="1" operator="containsText" text="ACTUAL">
      <formula>NOT(ISERROR(SEARCH("ACTUAL",D19)))</formula>
    </cfRule>
  </conditionalFormatting>
  <dataValidations count="3">
    <dataValidation type="decimal" allowBlank="1" showInputMessage="1" showErrorMessage="1" errorTitle="Error de ingreso" error="Los datos ingresados no son validos solo se aceptan numeros" sqref="D10:D16">
      <formula1>0</formula1>
      <formula2>10000000</formula2>
    </dataValidation>
    <dataValidation type="list" allowBlank="1" showInputMessage="1" showErrorMessage="1" sqref="D6">
      <formula1>"03,05,12"</formula1>
    </dataValidation>
    <dataValidation type="textLength" allowBlank="1" showInputMessage="1" showErrorMessage="1" sqref="D8">
      <formula1>9</formula1>
      <formula2>14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rgb="FF7030A0"/>
  </sheetPr>
  <dimension ref="A1:M20"/>
  <sheetViews>
    <sheetView tabSelected="1" workbookViewId="0">
      <selection activeCell="K9" sqref="K9"/>
    </sheetView>
  </sheetViews>
  <sheetFormatPr baseColWidth="10" defaultRowHeight="15" x14ac:dyDescent="0.25"/>
  <cols>
    <col min="1" max="1" width="11.85546875" bestFit="1" customWidth="1"/>
  </cols>
  <sheetData>
    <row r="1" spans="1:13" ht="15.75" thickBot="1" x14ac:dyDescent="0.3"/>
    <row r="2" spans="1:13" x14ac:dyDescent="0.25">
      <c r="A2" s="89"/>
      <c r="B2" s="90"/>
      <c r="C2" s="90"/>
      <c r="D2" s="91"/>
      <c r="E2" s="98"/>
      <c r="F2" s="99"/>
      <c r="G2" s="79" t="s">
        <v>370</v>
      </c>
      <c r="H2" s="79" t="s">
        <v>371</v>
      </c>
      <c r="I2" s="79" t="s">
        <v>372</v>
      </c>
      <c r="J2" s="79" t="s">
        <v>373</v>
      </c>
      <c r="K2" s="79" t="s">
        <v>374</v>
      </c>
      <c r="L2" s="81" t="s">
        <v>375</v>
      </c>
      <c r="M2" s="82"/>
    </row>
    <row r="3" spans="1:13" ht="15.75" thickBot="1" x14ac:dyDescent="0.3">
      <c r="A3" s="92"/>
      <c r="B3" s="93"/>
      <c r="C3" s="93"/>
      <c r="D3" s="94"/>
      <c r="G3" s="80"/>
      <c r="H3" s="80"/>
      <c r="I3" s="80"/>
      <c r="J3" s="80"/>
      <c r="K3" s="80"/>
      <c r="L3" s="83"/>
      <c r="M3" s="84"/>
    </row>
    <row r="4" spans="1:13" x14ac:dyDescent="0.25">
      <c r="A4" s="92"/>
      <c r="B4" s="93"/>
      <c r="C4" s="93"/>
      <c r="D4" s="94"/>
      <c r="G4" s="46">
        <f>+Tabla3[[#Totals],[ ]]</f>
        <v>0</v>
      </c>
      <c r="H4" s="46">
        <f>+Tabla2[[#Totals],[V. GRAVADA]]</f>
        <v>0</v>
      </c>
      <c r="I4" s="46">
        <f>+Tabla3[[#Totals],[V GRAVADAS]]</f>
        <v>18722.329999999998</v>
      </c>
      <c r="J4" s="46">
        <f>+Tabla3[[#Totals],[EX SERVICE]]</f>
        <v>0</v>
      </c>
      <c r="K4" s="47"/>
      <c r="L4" s="48"/>
      <c r="M4" s="49"/>
    </row>
    <row r="5" spans="1:13" x14ac:dyDescent="0.25">
      <c r="A5" s="92"/>
      <c r="B5" s="93"/>
      <c r="C5" s="93"/>
      <c r="D5" s="94"/>
      <c r="G5" s="46"/>
      <c r="H5" s="46"/>
      <c r="I5" s="50">
        <f>+I4/1.13</f>
        <v>16568.433628318584</v>
      </c>
      <c r="J5" s="46"/>
      <c r="K5" s="47"/>
      <c r="L5" s="48"/>
      <c r="M5" s="49"/>
    </row>
    <row r="6" spans="1:13" x14ac:dyDescent="0.25">
      <c r="A6" s="92"/>
      <c r="B6" s="93"/>
      <c r="C6" s="93"/>
      <c r="D6" s="94"/>
      <c r="G6" s="46"/>
      <c r="H6" s="46"/>
      <c r="I6" s="46"/>
      <c r="J6" s="46"/>
      <c r="K6" s="47"/>
      <c r="L6" s="48"/>
      <c r="M6" s="49"/>
    </row>
    <row r="7" spans="1:13" ht="15.75" thickBot="1" x14ac:dyDescent="0.3">
      <c r="A7" s="92"/>
      <c r="B7" s="93"/>
      <c r="C7" s="93"/>
      <c r="D7" s="94"/>
      <c r="G7" s="46"/>
      <c r="H7" s="46"/>
      <c r="I7" s="46"/>
      <c r="J7" s="46"/>
      <c r="K7" s="47"/>
      <c r="L7" s="48"/>
      <c r="M7" s="49"/>
    </row>
    <row r="8" spans="1:13" ht="15.75" thickBot="1" x14ac:dyDescent="0.3">
      <c r="A8" s="92"/>
      <c r="B8" s="93"/>
      <c r="C8" s="93"/>
      <c r="D8" s="94"/>
      <c r="G8" s="46"/>
      <c r="H8" s="46"/>
      <c r="I8" s="50">
        <f>+I7/1.13</f>
        <v>0</v>
      </c>
      <c r="J8" s="46"/>
      <c r="K8" s="47"/>
      <c r="L8" s="51" t="s">
        <v>376</v>
      </c>
      <c r="M8" s="49"/>
    </row>
    <row r="9" spans="1:13" ht="15.75" thickBot="1" x14ac:dyDescent="0.3">
      <c r="A9" s="92"/>
      <c r="B9" s="93"/>
      <c r="C9" s="93"/>
      <c r="D9" s="94"/>
      <c r="G9" s="52">
        <f>SUM(G4:G8)</f>
        <v>0</v>
      </c>
      <c r="H9" s="52">
        <f>+H4+H7</f>
        <v>0</v>
      </c>
      <c r="I9" s="52">
        <f>+I8+I5</f>
        <v>16568.433628318584</v>
      </c>
      <c r="J9" s="52">
        <f>+J4</f>
        <v>0</v>
      </c>
      <c r="K9" s="52">
        <f>SUM(G9:J9)</f>
        <v>16568.433628318584</v>
      </c>
      <c r="L9" s="53">
        <f>+K9*0.0175</f>
        <v>289.94758849557525</v>
      </c>
      <c r="M9" s="49"/>
    </row>
    <row r="10" spans="1:13" x14ac:dyDescent="0.25">
      <c r="A10" s="92"/>
      <c r="B10" s="93"/>
      <c r="C10" s="93"/>
      <c r="D10" s="94"/>
      <c r="G10" s="54"/>
      <c r="H10" s="54"/>
      <c r="I10" s="54"/>
      <c r="J10" s="54"/>
      <c r="K10" s="54"/>
      <c r="L10" s="85"/>
      <c r="M10" s="87">
        <f>+L9+L10</f>
        <v>289.94758849557525</v>
      </c>
    </row>
    <row r="11" spans="1:13" ht="15.75" thickBot="1" x14ac:dyDescent="0.3">
      <c r="A11" s="92"/>
      <c r="B11" s="93"/>
      <c r="C11" s="93"/>
      <c r="D11" s="94"/>
      <c r="G11" s="54"/>
      <c r="H11" s="54"/>
      <c r="I11" s="54"/>
      <c r="J11" s="54"/>
      <c r="K11" s="54" t="s">
        <v>377</v>
      </c>
      <c r="L11" s="86"/>
      <c r="M11" s="88"/>
    </row>
    <row r="12" spans="1:13" ht="15.75" thickBot="1" x14ac:dyDescent="0.3">
      <c r="A12" s="92"/>
      <c r="B12" s="93"/>
      <c r="C12" s="93"/>
      <c r="D12" s="94"/>
      <c r="G12" s="54"/>
      <c r="H12" s="54"/>
      <c r="I12" s="54"/>
      <c r="J12" s="54"/>
      <c r="K12" s="54"/>
      <c r="L12" s="55"/>
      <c r="M12" s="49"/>
    </row>
    <row r="13" spans="1:13" ht="15.75" thickBot="1" x14ac:dyDescent="0.3">
      <c r="A13" s="92"/>
      <c r="B13" s="93"/>
      <c r="C13" s="93"/>
      <c r="D13" s="94"/>
      <c r="E13" s="56"/>
      <c r="F13" s="57" t="s">
        <v>378</v>
      </c>
      <c r="G13" s="52" t="s">
        <v>379</v>
      </c>
      <c r="H13" s="58"/>
      <c r="I13" s="59" t="s">
        <v>380</v>
      </c>
      <c r="J13" s="54"/>
      <c r="K13" s="54">
        <f>+K9+G9</f>
        <v>16568.433628318584</v>
      </c>
      <c r="L13" s="55"/>
      <c r="M13" s="49"/>
    </row>
    <row r="14" spans="1:13" x14ac:dyDescent="0.25">
      <c r="A14" s="92"/>
      <c r="B14" s="93"/>
      <c r="C14" s="93"/>
      <c r="D14" s="94"/>
      <c r="E14" t="s">
        <v>381</v>
      </c>
      <c r="F14" s="46">
        <f>+Tabla1[[#Totals],[C. GRAVADA]]</f>
        <v>11641.130000000001</v>
      </c>
      <c r="G14" s="46">
        <f>+Tabla1[[#Totals],[C. EXENTAS]]</f>
        <v>0</v>
      </c>
      <c r="H14" s="47" t="s">
        <v>381</v>
      </c>
      <c r="I14" s="60">
        <f>+H9+I9</f>
        <v>16568.433628318584</v>
      </c>
      <c r="J14" s="54"/>
      <c r="K14" s="54">
        <f>+K13/K9</f>
        <v>1</v>
      </c>
      <c r="L14" s="55">
        <f>+K14*F15-F15</f>
        <v>0</v>
      </c>
      <c r="M14" s="49"/>
    </row>
    <row r="15" spans="1:13" x14ac:dyDescent="0.25">
      <c r="A15" s="92"/>
      <c r="B15" s="93"/>
      <c r="C15" s="93"/>
      <c r="D15" s="94"/>
      <c r="E15" t="s">
        <v>382</v>
      </c>
      <c r="F15" s="46">
        <f>+F14*0.13</f>
        <v>1513.3469000000002</v>
      </c>
      <c r="G15" s="46"/>
      <c r="H15" s="47" t="s">
        <v>382</v>
      </c>
      <c r="I15" s="60">
        <f>+I14*0.13</f>
        <v>2153.896371681416</v>
      </c>
      <c r="J15" s="54"/>
      <c r="K15" s="54"/>
      <c r="L15" s="55"/>
      <c r="M15" s="49"/>
    </row>
    <row r="16" spans="1:13" ht="15.75" thickBot="1" x14ac:dyDescent="0.3">
      <c r="A16" s="92"/>
      <c r="B16" s="93"/>
      <c r="C16" s="93"/>
      <c r="D16" s="94"/>
      <c r="F16" s="46"/>
      <c r="G16" s="46"/>
      <c r="H16" s="47"/>
      <c r="I16" s="60"/>
      <c r="J16" s="54"/>
      <c r="K16" s="54"/>
      <c r="L16" s="61">
        <f>+L9+L10+J18</f>
        <v>930.497060176991</v>
      </c>
      <c r="M16" s="49"/>
    </row>
    <row r="17" spans="1:13" ht="15.75" thickTop="1" x14ac:dyDescent="0.25">
      <c r="A17" s="92"/>
      <c r="B17" s="93"/>
      <c r="C17" s="93"/>
      <c r="D17" s="94"/>
      <c r="F17" s="62"/>
      <c r="G17" s="63" t="s">
        <v>383</v>
      </c>
      <c r="H17" s="47"/>
      <c r="I17" s="64" t="s">
        <v>384</v>
      </c>
      <c r="J17" s="54"/>
      <c r="K17" s="54"/>
      <c r="L17" s="55"/>
      <c r="M17" s="49"/>
    </row>
    <row r="18" spans="1:13" ht="15.75" thickBot="1" x14ac:dyDescent="0.3">
      <c r="A18" s="92"/>
      <c r="B18" s="93"/>
      <c r="C18" s="93"/>
      <c r="D18" s="94"/>
      <c r="F18" s="65">
        <f>+F15+F16</f>
        <v>1513.3469000000002</v>
      </c>
      <c r="G18" s="66">
        <f>+L14</f>
        <v>0</v>
      </c>
      <c r="H18" s="67">
        <f>+I15-G19</f>
        <v>640.54947168141575</v>
      </c>
      <c r="I18" s="68">
        <f>+Tabla4[[#Totals],[RETENCION]]</f>
        <v>0</v>
      </c>
      <c r="J18" s="69">
        <f>+H18-I18</f>
        <v>640.54947168141575</v>
      </c>
      <c r="K18" s="54"/>
      <c r="L18" s="55"/>
      <c r="M18" s="49"/>
    </row>
    <row r="19" spans="1:13" ht="15.75" thickBot="1" x14ac:dyDescent="0.3">
      <c r="A19" s="92"/>
      <c r="B19" s="93"/>
      <c r="C19" s="93"/>
      <c r="D19" s="94"/>
      <c r="G19" s="70">
        <f>+F18-G18</f>
        <v>1513.3469000000002</v>
      </c>
      <c r="H19" s="54"/>
      <c r="I19" s="54"/>
      <c r="J19" s="54"/>
      <c r="K19" s="54"/>
      <c r="L19" s="55"/>
      <c r="M19" s="49"/>
    </row>
    <row r="20" spans="1:13" ht="15.75" thickBot="1" x14ac:dyDescent="0.3">
      <c r="A20" s="95"/>
      <c r="B20" s="96"/>
      <c r="C20" s="96"/>
      <c r="D20" s="97"/>
      <c r="E20" s="71"/>
      <c r="F20" s="71"/>
      <c r="G20" s="72"/>
      <c r="H20" s="72"/>
      <c r="I20" s="72"/>
      <c r="J20" s="72"/>
      <c r="K20" s="72"/>
      <c r="L20" s="73"/>
      <c r="M20" s="74"/>
    </row>
  </sheetData>
  <mergeCells count="10">
    <mergeCell ref="K2:K3"/>
    <mergeCell ref="L2:M3"/>
    <mergeCell ref="L10:L11"/>
    <mergeCell ref="M10:M11"/>
    <mergeCell ref="A2:D20"/>
    <mergeCell ref="E2:F2"/>
    <mergeCell ref="G2:G3"/>
    <mergeCell ref="H2:H3"/>
    <mergeCell ref="I2:I3"/>
    <mergeCell ref="J2:J3"/>
  </mergeCells>
  <conditionalFormatting sqref="L2 L15:M20 M13:M14 L12:M12 L4:M10">
    <cfRule type="containsText" dxfId="1" priority="2" operator="containsText" text="DATO">
      <formula>NOT(ISERROR(SEARCH("DATO",L2)))</formula>
    </cfRule>
  </conditionalFormatting>
  <conditionalFormatting sqref="L13:L14">
    <cfRule type="containsText" dxfId="0" priority="1" operator="containsText" text="DATO">
      <formula>NOT(ISERROR(SEARCH("DATO",L13)))</formula>
    </cfRule>
  </conditionalFormatting>
  <pageMargins left="0.7" right="0.7" top="0.75" bottom="0.75" header="0.3" footer="0.3"/>
  <pageSetup orientation="landscape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tabColor theme="5"/>
  </sheetPr>
  <dimension ref="A1:R95"/>
  <sheetViews>
    <sheetView workbookViewId="0">
      <pane ySplit="3" topLeftCell="A60" activePane="bottomLeft" state="frozen"/>
      <selection pane="bottomLeft" activeCell="A95" sqref="A95"/>
    </sheetView>
  </sheetViews>
  <sheetFormatPr baseColWidth="10" defaultRowHeight="15" x14ac:dyDescent="0.25"/>
  <cols>
    <col min="3" max="3" width="15.42578125" customWidth="1"/>
    <col min="4" max="4" width="12.140625" bestFit="1" customWidth="1"/>
    <col min="5" max="5" width="15.42578125" customWidth="1"/>
    <col min="6" max="6" width="11.5703125" customWidth="1"/>
    <col min="7" max="7" width="35.28515625" customWidth="1"/>
    <col min="8" max="8" width="13.140625" style="2" customWidth="1"/>
    <col min="9" max="9" width="12.5703125" style="2" customWidth="1"/>
    <col min="10" max="10" width="11.85546875" style="2" customWidth="1"/>
    <col min="11" max="11" width="14.28515625" style="2" customWidth="1"/>
    <col min="12" max="12" width="15.140625" style="2" customWidth="1"/>
    <col min="13" max="13" width="15.85546875" style="2" customWidth="1"/>
    <col min="14" max="14" width="14.140625" style="2" customWidth="1"/>
    <col min="15" max="15" width="11.5703125" style="2" bestFit="1" customWidth="1"/>
    <col min="16" max="16" width="12.5703125" style="2" bestFit="1" customWidth="1"/>
    <col min="17" max="17" width="12.5703125" style="2" customWidth="1"/>
  </cols>
  <sheetData>
    <row r="1" spans="1:18" x14ac:dyDescent="0.25">
      <c r="F1" s="31" t="s">
        <v>369</v>
      </c>
      <c r="G1" s="29"/>
      <c r="H1" s="45"/>
      <c r="I1" s="45"/>
    </row>
    <row r="2" spans="1:18" x14ac:dyDescent="0.25">
      <c r="F2" s="29"/>
      <c r="G2" s="29"/>
      <c r="H2" s="45"/>
      <c r="I2" s="45"/>
    </row>
    <row r="3" spans="1:18" x14ac:dyDescent="0.25">
      <c r="A3" t="s">
        <v>17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85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13</v>
      </c>
      <c r="N3" s="2" t="s">
        <v>12</v>
      </c>
      <c r="O3" s="2" t="s">
        <v>14</v>
      </c>
      <c r="P3" s="2" t="s">
        <v>15</v>
      </c>
      <c r="Q3" s="2" t="s">
        <v>95</v>
      </c>
      <c r="R3" t="s">
        <v>16</v>
      </c>
    </row>
    <row r="4" spans="1:18" x14ac:dyDescent="0.25">
      <c r="A4" t="s">
        <v>638</v>
      </c>
      <c r="B4" t="s">
        <v>620</v>
      </c>
      <c r="C4" t="s">
        <v>1</v>
      </c>
      <c r="D4" t="s">
        <v>0</v>
      </c>
      <c r="E4">
        <v>19212</v>
      </c>
      <c r="F4" t="s">
        <v>625</v>
      </c>
      <c r="G4" t="s">
        <v>626</v>
      </c>
      <c r="H4" s="2">
        <v>0</v>
      </c>
      <c r="I4" s="2">
        <v>0</v>
      </c>
      <c r="J4" s="2">
        <v>0</v>
      </c>
      <c r="K4" s="2">
        <v>1138.48</v>
      </c>
      <c r="L4" s="2">
        <v>0</v>
      </c>
      <c r="M4" s="2">
        <v>0</v>
      </c>
      <c r="N4" s="2">
        <v>0</v>
      </c>
      <c r="O4" s="2">
        <v>148.00239999999999</v>
      </c>
      <c r="P4" s="2">
        <v>1286.4824000000001</v>
      </c>
      <c r="R4">
        <v>3</v>
      </c>
    </row>
    <row r="5" spans="1:18" x14ac:dyDescent="0.25">
      <c r="A5" t="s">
        <v>638</v>
      </c>
      <c r="B5" t="s">
        <v>661</v>
      </c>
      <c r="C5" t="s">
        <v>1</v>
      </c>
      <c r="D5" t="s">
        <v>0</v>
      </c>
      <c r="E5">
        <v>1756775</v>
      </c>
      <c r="F5" t="s">
        <v>497</v>
      </c>
      <c r="G5" t="s">
        <v>499</v>
      </c>
      <c r="H5" s="2">
        <v>0</v>
      </c>
      <c r="I5" s="2">
        <v>0</v>
      </c>
      <c r="J5" s="2">
        <v>0</v>
      </c>
      <c r="K5" s="2">
        <v>262.95</v>
      </c>
      <c r="L5" s="2">
        <v>0</v>
      </c>
      <c r="M5" s="2">
        <v>0</v>
      </c>
      <c r="N5" s="2">
        <v>0</v>
      </c>
      <c r="O5" s="2">
        <v>34.183500000000002</v>
      </c>
      <c r="P5" s="2">
        <v>297.13349999999997</v>
      </c>
      <c r="R5">
        <v>3</v>
      </c>
    </row>
    <row r="6" spans="1:18" x14ac:dyDescent="0.25">
      <c r="A6" t="s">
        <v>638</v>
      </c>
      <c r="B6" t="s">
        <v>639</v>
      </c>
      <c r="C6" t="s">
        <v>1</v>
      </c>
      <c r="D6" t="s">
        <v>0</v>
      </c>
      <c r="E6">
        <v>56423</v>
      </c>
      <c r="F6" t="s">
        <v>419</v>
      </c>
      <c r="G6" t="s">
        <v>421</v>
      </c>
      <c r="H6" s="2">
        <v>0</v>
      </c>
      <c r="I6" s="2">
        <v>0</v>
      </c>
      <c r="J6" s="2">
        <v>0</v>
      </c>
      <c r="K6" s="2">
        <v>39.94</v>
      </c>
      <c r="L6" s="2">
        <v>0</v>
      </c>
      <c r="M6" s="2">
        <v>0</v>
      </c>
      <c r="N6" s="2">
        <v>0</v>
      </c>
      <c r="O6" s="2">
        <v>5.1921999999999997</v>
      </c>
      <c r="P6" s="2">
        <v>45.132199999999997</v>
      </c>
      <c r="R6">
        <v>3</v>
      </c>
    </row>
    <row r="7" spans="1:18" x14ac:dyDescent="0.25">
      <c r="A7" t="s">
        <v>638</v>
      </c>
      <c r="B7" t="s">
        <v>651</v>
      </c>
      <c r="C7" t="s">
        <v>1</v>
      </c>
      <c r="D7" t="s">
        <v>0</v>
      </c>
      <c r="E7">
        <v>473</v>
      </c>
      <c r="F7" t="s">
        <v>444</v>
      </c>
      <c r="G7" t="s">
        <v>445</v>
      </c>
      <c r="H7" s="2">
        <v>0</v>
      </c>
      <c r="I7" s="2">
        <v>0</v>
      </c>
      <c r="J7" s="2">
        <v>0</v>
      </c>
      <c r="K7" s="2">
        <v>43.34</v>
      </c>
      <c r="L7" s="2">
        <v>0</v>
      </c>
      <c r="M7" s="2">
        <v>0</v>
      </c>
      <c r="N7" s="2">
        <v>0</v>
      </c>
      <c r="O7" s="2">
        <v>5.6342000000000008</v>
      </c>
      <c r="P7" s="2">
        <v>48.974200000000003</v>
      </c>
      <c r="R7">
        <v>3</v>
      </c>
    </row>
    <row r="8" spans="1:18" x14ac:dyDescent="0.25">
      <c r="A8" t="s">
        <v>638</v>
      </c>
      <c r="B8" t="s">
        <v>646</v>
      </c>
      <c r="C8" t="s">
        <v>1</v>
      </c>
      <c r="D8" t="s">
        <v>0</v>
      </c>
      <c r="E8">
        <v>8245</v>
      </c>
      <c r="F8" t="s">
        <v>571</v>
      </c>
      <c r="G8" t="s">
        <v>573</v>
      </c>
      <c r="H8" s="2">
        <v>0</v>
      </c>
      <c r="I8" s="2">
        <v>0</v>
      </c>
      <c r="J8" s="2">
        <v>0</v>
      </c>
      <c r="K8" s="2">
        <v>24.78</v>
      </c>
      <c r="L8" s="2">
        <v>0</v>
      </c>
      <c r="M8" s="2">
        <v>0</v>
      </c>
      <c r="N8" s="2">
        <v>0</v>
      </c>
      <c r="O8" s="2">
        <v>3.2214</v>
      </c>
      <c r="P8" s="2">
        <v>28.0014</v>
      </c>
      <c r="R8">
        <v>3</v>
      </c>
    </row>
    <row r="9" spans="1:18" x14ac:dyDescent="0.25">
      <c r="A9" t="s">
        <v>638</v>
      </c>
      <c r="B9" t="s">
        <v>639</v>
      </c>
      <c r="C9" t="s">
        <v>1</v>
      </c>
      <c r="D9" t="s">
        <v>0</v>
      </c>
      <c r="E9">
        <v>13943</v>
      </c>
      <c r="F9" t="s">
        <v>571</v>
      </c>
      <c r="G9" t="s">
        <v>573</v>
      </c>
      <c r="H9" s="2">
        <v>0</v>
      </c>
      <c r="I9" s="2">
        <v>0</v>
      </c>
      <c r="J9" s="2">
        <v>0</v>
      </c>
      <c r="K9" s="2">
        <v>24.42</v>
      </c>
      <c r="L9" s="2">
        <v>0</v>
      </c>
      <c r="M9" s="2">
        <v>0</v>
      </c>
      <c r="N9" s="2">
        <v>0</v>
      </c>
      <c r="O9" s="2">
        <v>3.1746000000000003</v>
      </c>
      <c r="P9" s="2">
        <v>27.594600000000003</v>
      </c>
      <c r="R9">
        <v>3</v>
      </c>
    </row>
    <row r="10" spans="1:18" x14ac:dyDescent="0.25">
      <c r="A10" t="s">
        <v>638</v>
      </c>
      <c r="B10" t="s">
        <v>640</v>
      </c>
      <c r="C10" t="s">
        <v>1</v>
      </c>
      <c r="D10" t="s">
        <v>0</v>
      </c>
      <c r="E10">
        <v>420</v>
      </c>
      <c r="F10" t="s">
        <v>444</v>
      </c>
      <c r="G10" t="s">
        <v>445</v>
      </c>
      <c r="H10" s="2">
        <v>0</v>
      </c>
      <c r="I10" s="2">
        <v>0</v>
      </c>
      <c r="J10" s="2">
        <v>0</v>
      </c>
      <c r="K10" s="2">
        <v>63.02</v>
      </c>
      <c r="L10" s="2">
        <v>0</v>
      </c>
      <c r="M10" s="2">
        <v>0</v>
      </c>
      <c r="N10" s="2">
        <v>0</v>
      </c>
      <c r="O10" s="2">
        <v>8.1926000000000005</v>
      </c>
      <c r="P10" s="2">
        <v>71.212600000000009</v>
      </c>
      <c r="R10">
        <v>3</v>
      </c>
    </row>
    <row r="11" spans="1:18" x14ac:dyDescent="0.25">
      <c r="A11" t="s">
        <v>638</v>
      </c>
      <c r="B11" t="s">
        <v>660</v>
      </c>
      <c r="C11" t="s">
        <v>1</v>
      </c>
      <c r="D11" t="s">
        <v>0</v>
      </c>
      <c r="E11">
        <v>727368</v>
      </c>
      <c r="F11" t="s">
        <v>595</v>
      </c>
      <c r="G11" t="s">
        <v>596</v>
      </c>
      <c r="H11" s="2">
        <v>0</v>
      </c>
      <c r="I11" s="2">
        <v>0</v>
      </c>
      <c r="J11" s="2">
        <v>0</v>
      </c>
      <c r="K11" s="2">
        <v>20.66</v>
      </c>
      <c r="L11" s="2">
        <v>0</v>
      </c>
      <c r="M11" s="2">
        <v>0</v>
      </c>
      <c r="N11" s="2">
        <v>0</v>
      </c>
      <c r="O11" s="2">
        <v>2.6858</v>
      </c>
      <c r="P11" s="2">
        <v>23.345800000000001</v>
      </c>
      <c r="R11">
        <v>3</v>
      </c>
    </row>
    <row r="12" spans="1:18" x14ac:dyDescent="0.25">
      <c r="A12" t="s">
        <v>604</v>
      </c>
      <c r="B12" t="s">
        <v>620</v>
      </c>
      <c r="C12" t="s">
        <v>1</v>
      </c>
      <c r="D12" t="s">
        <v>0</v>
      </c>
      <c r="E12">
        <v>19217</v>
      </c>
      <c r="F12" t="s">
        <v>625</v>
      </c>
      <c r="G12" t="s">
        <v>626</v>
      </c>
      <c r="H12" s="2">
        <v>0</v>
      </c>
      <c r="I12" s="2">
        <v>0</v>
      </c>
      <c r="J12" s="2">
        <v>0</v>
      </c>
      <c r="K12" s="2">
        <v>249.31</v>
      </c>
      <c r="L12" s="2">
        <v>0</v>
      </c>
      <c r="M12" s="2">
        <v>0</v>
      </c>
      <c r="N12" s="2">
        <v>0</v>
      </c>
      <c r="O12" s="2">
        <v>32.410299999999999</v>
      </c>
      <c r="P12" s="2">
        <v>281.72030000000001</v>
      </c>
      <c r="R12">
        <v>3</v>
      </c>
    </row>
    <row r="13" spans="1:18" x14ac:dyDescent="0.25">
      <c r="A13" t="s">
        <v>604</v>
      </c>
      <c r="B13" t="s">
        <v>620</v>
      </c>
      <c r="C13" t="s">
        <v>1</v>
      </c>
      <c r="D13" t="s">
        <v>0</v>
      </c>
      <c r="E13">
        <v>19229</v>
      </c>
      <c r="F13" t="s">
        <v>625</v>
      </c>
      <c r="G13" t="s">
        <v>626</v>
      </c>
      <c r="H13" s="2">
        <v>0</v>
      </c>
      <c r="I13" s="2">
        <v>0</v>
      </c>
      <c r="J13" s="2">
        <v>0</v>
      </c>
      <c r="K13" s="2">
        <v>362.72</v>
      </c>
      <c r="L13" s="2">
        <v>0</v>
      </c>
      <c r="M13" s="2">
        <v>0</v>
      </c>
      <c r="N13" s="2">
        <v>0</v>
      </c>
      <c r="O13" s="2">
        <v>47.153600000000004</v>
      </c>
      <c r="P13" s="2">
        <v>409.87360000000001</v>
      </c>
      <c r="R13">
        <v>3</v>
      </c>
    </row>
    <row r="14" spans="1:18" x14ac:dyDescent="0.25">
      <c r="A14" t="s">
        <v>604</v>
      </c>
      <c r="B14" t="s">
        <v>614</v>
      </c>
      <c r="C14" t="s">
        <v>1</v>
      </c>
      <c r="D14" t="s">
        <v>0</v>
      </c>
      <c r="E14">
        <v>85324</v>
      </c>
      <c r="F14" t="s">
        <v>417</v>
      </c>
      <c r="G14" t="s">
        <v>418</v>
      </c>
      <c r="H14" s="2">
        <v>0</v>
      </c>
      <c r="I14" s="2">
        <v>0</v>
      </c>
      <c r="J14" s="2">
        <v>0</v>
      </c>
      <c r="K14" s="2">
        <v>60.96</v>
      </c>
      <c r="L14" s="2">
        <v>0</v>
      </c>
      <c r="M14" s="2">
        <v>0</v>
      </c>
      <c r="N14" s="2">
        <v>0</v>
      </c>
      <c r="O14" s="2">
        <v>7.9248000000000003</v>
      </c>
      <c r="P14" s="2">
        <v>68.884799999999998</v>
      </c>
      <c r="R14">
        <v>3</v>
      </c>
    </row>
    <row r="15" spans="1:18" x14ac:dyDescent="0.25">
      <c r="A15" t="s">
        <v>604</v>
      </c>
      <c r="B15" t="s">
        <v>624</v>
      </c>
      <c r="C15" t="s">
        <v>1</v>
      </c>
      <c r="D15" t="s">
        <v>0</v>
      </c>
      <c r="E15">
        <v>87200</v>
      </c>
      <c r="F15" t="s">
        <v>417</v>
      </c>
      <c r="G15" t="s">
        <v>418</v>
      </c>
      <c r="H15" s="2">
        <v>0</v>
      </c>
      <c r="I15" s="2">
        <v>0</v>
      </c>
      <c r="J15" s="2">
        <v>0</v>
      </c>
      <c r="K15" s="2">
        <v>98.28</v>
      </c>
      <c r="L15" s="2">
        <v>0</v>
      </c>
      <c r="M15" s="2">
        <v>0</v>
      </c>
      <c r="N15" s="2">
        <v>0</v>
      </c>
      <c r="O15" s="2">
        <v>12.776400000000001</v>
      </c>
      <c r="P15" s="2">
        <v>111.0564</v>
      </c>
      <c r="R15">
        <v>3</v>
      </c>
    </row>
    <row r="16" spans="1:18" x14ac:dyDescent="0.25">
      <c r="A16" t="s">
        <v>604</v>
      </c>
      <c r="B16" t="s">
        <v>610</v>
      </c>
      <c r="C16" t="s">
        <v>1</v>
      </c>
      <c r="D16" t="s">
        <v>0</v>
      </c>
      <c r="E16">
        <v>1483</v>
      </c>
      <c r="F16" t="s">
        <v>516</v>
      </c>
      <c r="G16" t="s">
        <v>517</v>
      </c>
      <c r="H16" s="2">
        <v>0</v>
      </c>
      <c r="I16" s="2">
        <v>0</v>
      </c>
      <c r="J16" s="2">
        <v>0</v>
      </c>
      <c r="K16" s="2">
        <v>115</v>
      </c>
      <c r="L16" s="2">
        <v>0</v>
      </c>
      <c r="M16" s="2">
        <v>0</v>
      </c>
      <c r="N16" s="2">
        <v>0</v>
      </c>
      <c r="O16" s="2">
        <v>14.950000000000001</v>
      </c>
      <c r="P16" s="2">
        <v>129.94999999999999</v>
      </c>
      <c r="R16">
        <v>3</v>
      </c>
    </row>
    <row r="17" spans="1:18" x14ac:dyDescent="0.25">
      <c r="A17" t="s">
        <v>604</v>
      </c>
      <c r="B17" t="s">
        <v>614</v>
      </c>
      <c r="C17" t="s">
        <v>1</v>
      </c>
      <c r="D17" t="s">
        <v>0</v>
      </c>
      <c r="E17">
        <v>389</v>
      </c>
      <c r="F17" t="s">
        <v>444</v>
      </c>
      <c r="G17" t="s">
        <v>445</v>
      </c>
      <c r="H17" s="2">
        <v>0</v>
      </c>
      <c r="I17" s="2">
        <v>0</v>
      </c>
      <c r="J17" s="2">
        <v>0</v>
      </c>
      <c r="K17" s="2">
        <v>5.34</v>
      </c>
      <c r="L17" s="2">
        <v>0</v>
      </c>
      <c r="M17" s="2">
        <v>0</v>
      </c>
      <c r="N17" s="2">
        <v>0</v>
      </c>
      <c r="O17" s="2">
        <v>0.69420000000000004</v>
      </c>
      <c r="P17" s="2">
        <v>6.0342000000000002</v>
      </c>
      <c r="R17">
        <v>3</v>
      </c>
    </row>
    <row r="18" spans="1:18" x14ac:dyDescent="0.25">
      <c r="A18" t="s">
        <v>604</v>
      </c>
      <c r="B18" t="s">
        <v>614</v>
      </c>
      <c r="C18" t="s">
        <v>1</v>
      </c>
      <c r="D18" t="s">
        <v>0</v>
      </c>
      <c r="E18">
        <v>388</v>
      </c>
      <c r="F18" t="s">
        <v>444</v>
      </c>
      <c r="G18" t="s">
        <v>445</v>
      </c>
      <c r="H18" s="2">
        <v>0</v>
      </c>
      <c r="I18" s="2">
        <v>0</v>
      </c>
      <c r="J18" s="2">
        <v>0</v>
      </c>
      <c r="K18" s="2">
        <v>30.47</v>
      </c>
      <c r="L18" s="2">
        <v>0</v>
      </c>
      <c r="M18" s="2">
        <v>0</v>
      </c>
      <c r="N18" s="2">
        <v>0</v>
      </c>
      <c r="O18" s="2">
        <v>3.9611000000000001</v>
      </c>
      <c r="P18" s="2">
        <v>34.431100000000001</v>
      </c>
      <c r="R18">
        <v>3</v>
      </c>
    </row>
    <row r="19" spans="1:18" x14ac:dyDescent="0.25">
      <c r="A19" t="s">
        <v>604</v>
      </c>
      <c r="B19" t="s">
        <v>606</v>
      </c>
      <c r="C19" t="s">
        <v>1</v>
      </c>
      <c r="D19" t="s">
        <v>0</v>
      </c>
      <c r="E19">
        <v>357</v>
      </c>
      <c r="F19" t="s">
        <v>444</v>
      </c>
      <c r="G19" t="s">
        <v>445</v>
      </c>
      <c r="H19" s="2">
        <v>0</v>
      </c>
      <c r="I19" s="2">
        <v>0</v>
      </c>
      <c r="J19" s="2">
        <v>0</v>
      </c>
      <c r="K19" s="2">
        <v>16.329999999999998</v>
      </c>
      <c r="L19" s="2">
        <v>0</v>
      </c>
      <c r="M19" s="2">
        <v>0</v>
      </c>
      <c r="N19" s="2">
        <v>0</v>
      </c>
      <c r="O19" s="2">
        <v>2.1229</v>
      </c>
      <c r="P19" s="2">
        <v>18.4529</v>
      </c>
      <c r="R19">
        <v>3</v>
      </c>
    </row>
    <row r="20" spans="1:18" x14ac:dyDescent="0.25">
      <c r="A20" t="s">
        <v>604</v>
      </c>
      <c r="B20" t="s">
        <v>618</v>
      </c>
      <c r="C20" t="s">
        <v>1</v>
      </c>
      <c r="D20" t="s">
        <v>0</v>
      </c>
      <c r="E20">
        <v>67044</v>
      </c>
      <c r="F20" t="s">
        <v>622</v>
      </c>
      <c r="G20" t="s">
        <v>623</v>
      </c>
      <c r="H20" s="2">
        <v>0</v>
      </c>
      <c r="I20" s="2">
        <v>0</v>
      </c>
      <c r="J20" s="2">
        <v>0</v>
      </c>
      <c r="K20" s="2">
        <v>205.31</v>
      </c>
      <c r="L20" s="2">
        <v>0</v>
      </c>
      <c r="M20" s="2">
        <v>0</v>
      </c>
      <c r="N20" s="2">
        <v>0</v>
      </c>
      <c r="O20" s="2">
        <v>26.690300000000001</v>
      </c>
      <c r="P20" s="2">
        <v>232.00030000000001</v>
      </c>
      <c r="R20">
        <v>3</v>
      </c>
    </row>
    <row r="21" spans="1:18" x14ac:dyDescent="0.25">
      <c r="A21" t="s">
        <v>604</v>
      </c>
      <c r="B21" t="s">
        <v>620</v>
      </c>
      <c r="C21" t="s">
        <v>1</v>
      </c>
      <c r="D21" t="s">
        <v>0</v>
      </c>
      <c r="E21">
        <v>2010</v>
      </c>
      <c r="F21" t="s">
        <v>605</v>
      </c>
      <c r="G21" t="s">
        <v>621</v>
      </c>
      <c r="H21" s="2">
        <v>0</v>
      </c>
      <c r="I21" s="2">
        <v>0</v>
      </c>
      <c r="J21" s="2">
        <v>0</v>
      </c>
      <c r="K21" s="2">
        <v>21.99</v>
      </c>
      <c r="L21" s="2">
        <v>0</v>
      </c>
      <c r="M21" s="2">
        <v>0</v>
      </c>
      <c r="N21" s="2">
        <v>0</v>
      </c>
      <c r="O21" s="2">
        <v>2.8586999999999998</v>
      </c>
      <c r="P21" s="2">
        <v>24.848699999999997</v>
      </c>
      <c r="R21">
        <v>3</v>
      </c>
    </row>
    <row r="22" spans="1:18" x14ac:dyDescent="0.25">
      <c r="A22" t="s">
        <v>577</v>
      </c>
      <c r="B22" t="s">
        <v>578</v>
      </c>
      <c r="C22" t="s">
        <v>1</v>
      </c>
      <c r="D22" t="s">
        <v>0</v>
      </c>
      <c r="E22">
        <v>51252</v>
      </c>
      <c r="F22" t="s">
        <v>419</v>
      </c>
      <c r="G22" t="s">
        <v>421</v>
      </c>
      <c r="H22" s="2">
        <v>0</v>
      </c>
      <c r="I22" s="2">
        <v>0</v>
      </c>
      <c r="J22" s="2">
        <v>0</v>
      </c>
      <c r="K22" s="2">
        <v>37.29</v>
      </c>
      <c r="L22" s="2">
        <v>0</v>
      </c>
      <c r="M22" s="2">
        <v>0</v>
      </c>
      <c r="N22" s="2">
        <v>0</v>
      </c>
      <c r="O22" s="2">
        <v>4.8476999999999997</v>
      </c>
      <c r="P22" s="2">
        <v>42.137699999999995</v>
      </c>
      <c r="R22">
        <v>3</v>
      </c>
    </row>
    <row r="23" spans="1:18" x14ac:dyDescent="0.25">
      <c r="A23" t="s">
        <v>577</v>
      </c>
      <c r="B23" t="s">
        <v>597</v>
      </c>
      <c r="C23" t="s">
        <v>1</v>
      </c>
      <c r="D23" t="s">
        <v>0</v>
      </c>
      <c r="E23">
        <v>1313</v>
      </c>
      <c r="F23" t="s">
        <v>600</v>
      </c>
      <c r="G23" t="s">
        <v>601</v>
      </c>
      <c r="H23" s="2">
        <v>0</v>
      </c>
      <c r="I23" s="2">
        <v>0</v>
      </c>
      <c r="J23" s="2">
        <v>0</v>
      </c>
      <c r="K23" s="2">
        <v>102</v>
      </c>
      <c r="L23" s="2">
        <v>0</v>
      </c>
      <c r="M23" s="2">
        <v>0</v>
      </c>
      <c r="N23" s="2">
        <v>0</v>
      </c>
      <c r="O23" s="2">
        <v>13.26</v>
      </c>
      <c r="P23" s="2">
        <v>115.26</v>
      </c>
      <c r="R23">
        <v>3</v>
      </c>
    </row>
    <row r="24" spans="1:18" x14ac:dyDescent="0.25">
      <c r="A24" t="s">
        <v>577</v>
      </c>
      <c r="B24" t="s">
        <v>588</v>
      </c>
      <c r="C24" t="s">
        <v>1</v>
      </c>
      <c r="D24" t="s">
        <v>0</v>
      </c>
      <c r="E24">
        <v>283260</v>
      </c>
      <c r="F24" t="s">
        <v>494</v>
      </c>
      <c r="G24" t="s">
        <v>495</v>
      </c>
      <c r="H24" s="2">
        <v>0</v>
      </c>
      <c r="I24" s="2">
        <v>0</v>
      </c>
      <c r="J24" s="2">
        <v>0</v>
      </c>
      <c r="K24" s="2">
        <v>55.53</v>
      </c>
      <c r="L24" s="2">
        <v>0</v>
      </c>
      <c r="M24" s="2">
        <v>0</v>
      </c>
      <c r="N24" s="2">
        <v>0</v>
      </c>
      <c r="O24" s="2">
        <v>7.2189000000000005</v>
      </c>
      <c r="P24" s="2">
        <v>62.748899999999999</v>
      </c>
      <c r="R24">
        <v>3</v>
      </c>
    </row>
    <row r="25" spans="1:18" x14ac:dyDescent="0.25">
      <c r="A25" t="s">
        <v>577</v>
      </c>
      <c r="B25" t="s">
        <v>594</v>
      </c>
      <c r="C25" t="s">
        <v>1</v>
      </c>
      <c r="D25" t="s">
        <v>0</v>
      </c>
      <c r="E25">
        <v>253396</v>
      </c>
      <c r="F25" t="s">
        <v>494</v>
      </c>
      <c r="G25" t="s">
        <v>495</v>
      </c>
      <c r="H25" s="2">
        <v>0</v>
      </c>
      <c r="I25" s="2">
        <v>0</v>
      </c>
      <c r="J25" s="2">
        <v>0</v>
      </c>
      <c r="K25" s="2">
        <v>36.78</v>
      </c>
      <c r="L25" s="2">
        <v>0</v>
      </c>
      <c r="M25" s="2">
        <v>0</v>
      </c>
      <c r="N25" s="2">
        <v>0</v>
      </c>
      <c r="O25" s="2">
        <v>4.7814000000000005</v>
      </c>
      <c r="P25" s="2">
        <v>41.561399999999999</v>
      </c>
      <c r="R25">
        <v>3</v>
      </c>
    </row>
    <row r="26" spans="1:18" x14ac:dyDescent="0.25">
      <c r="A26" t="s">
        <v>577</v>
      </c>
      <c r="B26" t="s">
        <v>599</v>
      </c>
      <c r="C26" t="s">
        <v>1</v>
      </c>
      <c r="D26" t="s">
        <v>0</v>
      </c>
      <c r="E26">
        <v>11421</v>
      </c>
      <c r="F26" t="s">
        <v>414</v>
      </c>
      <c r="G26" t="s">
        <v>416</v>
      </c>
      <c r="H26" s="2">
        <v>0</v>
      </c>
      <c r="I26" s="2">
        <v>0</v>
      </c>
      <c r="J26" s="2">
        <v>0</v>
      </c>
      <c r="K26" s="2">
        <v>63.72</v>
      </c>
      <c r="L26" s="2">
        <v>0</v>
      </c>
      <c r="M26" s="2">
        <v>0</v>
      </c>
      <c r="N26" s="2">
        <v>0</v>
      </c>
      <c r="O26" s="2">
        <v>8.2835999999999999</v>
      </c>
      <c r="P26" s="2">
        <v>72.003600000000006</v>
      </c>
      <c r="R26">
        <v>3</v>
      </c>
    </row>
    <row r="27" spans="1:18" x14ac:dyDescent="0.25">
      <c r="A27" t="s">
        <v>577</v>
      </c>
      <c r="B27" t="s">
        <v>598</v>
      </c>
      <c r="C27" t="s">
        <v>1</v>
      </c>
      <c r="D27" t="s">
        <v>0</v>
      </c>
      <c r="E27">
        <v>10681</v>
      </c>
      <c r="F27" t="s">
        <v>414</v>
      </c>
      <c r="G27" t="s">
        <v>416</v>
      </c>
      <c r="H27" s="2">
        <v>0</v>
      </c>
      <c r="I27" s="2">
        <v>0</v>
      </c>
      <c r="J27" s="2">
        <v>0</v>
      </c>
      <c r="K27" s="2">
        <v>73.89</v>
      </c>
      <c r="L27" s="2">
        <v>0</v>
      </c>
      <c r="M27" s="2">
        <v>0</v>
      </c>
      <c r="N27" s="2">
        <v>0</v>
      </c>
      <c r="O27" s="2">
        <v>9.6057000000000006</v>
      </c>
      <c r="P27" s="2">
        <v>83.495699999999999</v>
      </c>
      <c r="R27">
        <v>3</v>
      </c>
    </row>
    <row r="28" spans="1:18" x14ac:dyDescent="0.25">
      <c r="A28" t="s">
        <v>577</v>
      </c>
      <c r="B28" t="s">
        <v>597</v>
      </c>
      <c r="C28" t="s">
        <v>1</v>
      </c>
      <c r="D28" t="s">
        <v>0</v>
      </c>
      <c r="E28">
        <v>79766</v>
      </c>
      <c r="F28" t="s">
        <v>417</v>
      </c>
      <c r="G28" t="s">
        <v>418</v>
      </c>
      <c r="H28" s="2">
        <v>0</v>
      </c>
      <c r="I28" s="2">
        <v>0</v>
      </c>
      <c r="J28" s="2">
        <v>0</v>
      </c>
      <c r="K28" s="2">
        <v>330.4</v>
      </c>
      <c r="L28" s="2">
        <v>0</v>
      </c>
      <c r="M28" s="2">
        <v>0</v>
      </c>
      <c r="N28" s="2">
        <v>0</v>
      </c>
      <c r="O28" s="2">
        <v>42.951999999999998</v>
      </c>
      <c r="P28" s="2">
        <v>373.35199999999998</v>
      </c>
      <c r="R28">
        <v>3</v>
      </c>
    </row>
    <row r="29" spans="1:18" x14ac:dyDescent="0.25">
      <c r="A29" t="s">
        <v>577</v>
      </c>
      <c r="B29" t="s">
        <v>591</v>
      </c>
      <c r="C29" t="s">
        <v>1</v>
      </c>
      <c r="D29" t="s">
        <v>0</v>
      </c>
      <c r="E29">
        <v>81303</v>
      </c>
      <c r="F29" t="s">
        <v>417</v>
      </c>
      <c r="G29" t="s">
        <v>418</v>
      </c>
      <c r="H29" s="2">
        <v>0</v>
      </c>
      <c r="I29" s="2">
        <v>0</v>
      </c>
      <c r="J29" s="2">
        <v>0</v>
      </c>
      <c r="K29" s="2">
        <v>43.68</v>
      </c>
      <c r="L29" s="2">
        <v>0</v>
      </c>
      <c r="M29" s="2">
        <v>0</v>
      </c>
      <c r="N29" s="2">
        <v>0</v>
      </c>
      <c r="O29" s="2">
        <v>5.6783999999999999</v>
      </c>
      <c r="P29" s="2">
        <v>49.358400000000003</v>
      </c>
      <c r="R29">
        <v>3</v>
      </c>
    </row>
    <row r="30" spans="1:18" x14ac:dyDescent="0.25">
      <c r="A30" t="s">
        <v>577</v>
      </c>
      <c r="B30" t="s">
        <v>588</v>
      </c>
      <c r="C30" t="s">
        <v>1</v>
      </c>
      <c r="D30" t="s">
        <v>0</v>
      </c>
      <c r="E30">
        <v>334</v>
      </c>
      <c r="F30" t="s">
        <v>444</v>
      </c>
      <c r="G30" t="s">
        <v>445</v>
      </c>
      <c r="H30" s="2">
        <v>0</v>
      </c>
      <c r="I30" s="2">
        <v>0</v>
      </c>
      <c r="J30" s="2">
        <v>0</v>
      </c>
      <c r="K30" s="2">
        <v>68.7</v>
      </c>
      <c r="L30" s="2">
        <v>0</v>
      </c>
      <c r="M30" s="2">
        <v>0</v>
      </c>
      <c r="N30" s="2">
        <v>0</v>
      </c>
      <c r="O30" s="2">
        <v>8.9310000000000009</v>
      </c>
      <c r="P30" s="2">
        <v>77.631</v>
      </c>
      <c r="R30">
        <v>3</v>
      </c>
    </row>
    <row r="31" spans="1:18" x14ac:dyDescent="0.25">
      <c r="A31" t="s">
        <v>577</v>
      </c>
      <c r="B31" t="s">
        <v>592</v>
      </c>
      <c r="C31" t="s">
        <v>1</v>
      </c>
      <c r="D31" t="s">
        <v>0</v>
      </c>
      <c r="E31">
        <v>585780</v>
      </c>
      <c r="F31" t="s">
        <v>595</v>
      </c>
      <c r="G31" t="s">
        <v>596</v>
      </c>
      <c r="H31" s="2">
        <v>0</v>
      </c>
      <c r="I31" s="2">
        <v>0</v>
      </c>
      <c r="J31" s="2">
        <v>0</v>
      </c>
      <c r="K31" s="2">
        <v>23.37</v>
      </c>
      <c r="L31" s="2">
        <v>0</v>
      </c>
      <c r="M31" s="2">
        <v>0</v>
      </c>
      <c r="N31" s="2">
        <v>0</v>
      </c>
      <c r="O31" s="2">
        <v>3.0381</v>
      </c>
      <c r="P31" s="2">
        <v>26.408100000000001</v>
      </c>
      <c r="R31">
        <v>3</v>
      </c>
    </row>
    <row r="32" spans="1:18" x14ac:dyDescent="0.25">
      <c r="A32" t="s">
        <v>577</v>
      </c>
      <c r="B32" t="s">
        <v>594</v>
      </c>
      <c r="C32" t="s">
        <v>1</v>
      </c>
      <c r="D32" t="s">
        <v>0</v>
      </c>
      <c r="E32">
        <v>14446</v>
      </c>
      <c r="F32" t="s">
        <v>414</v>
      </c>
      <c r="G32" t="s">
        <v>416</v>
      </c>
      <c r="H32" s="2">
        <v>0</v>
      </c>
      <c r="I32" s="2">
        <v>0</v>
      </c>
      <c r="J32" s="2">
        <v>0</v>
      </c>
      <c r="K32" s="2">
        <v>159.29</v>
      </c>
      <c r="L32" s="2">
        <v>0</v>
      </c>
      <c r="M32" s="2">
        <v>0</v>
      </c>
      <c r="N32" s="2">
        <v>0</v>
      </c>
      <c r="O32" s="2">
        <v>20.707699999999999</v>
      </c>
      <c r="P32" s="2">
        <v>179.99769999999998</v>
      </c>
      <c r="R32">
        <v>3</v>
      </c>
    </row>
    <row r="33" spans="1:18" x14ac:dyDescent="0.25">
      <c r="A33" t="s">
        <v>577</v>
      </c>
      <c r="B33" t="s">
        <v>592</v>
      </c>
      <c r="C33" t="s">
        <v>1</v>
      </c>
      <c r="D33" t="s">
        <v>0</v>
      </c>
      <c r="E33">
        <v>349</v>
      </c>
      <c r="F33" t="s">
        <v>444</v>
      </c>
      <c r="G33" t="s">
        <v>445</v>
      </c>
      <c r="H33" s="2">
        <v>0</v>
      </c>
      <c r="I33" s="2">
        <v>0</v>
      </c>
      <c r="J33" s="2">
        <v>0</v>
      </c>
      <c r="K33" s="2">
        <v>41.06</v>
      </c>
      <c r="L33" s="2">
        <v>0</v>
      </c>
      <c r="M33" s="2">
        <v>0</v>
      </c>
      <c r="N33" s="2">
        <v>0</v>
      </c>
      <c r="O33" s="2">
        <v>5.3378000000000005</v>
      </c>
      <c r="P33" s="2">
        <v>46.397800000000004</v>
      </c>
      <c r="R33">
        <v>3</v>
      </c>
    </row>
    <row r="34" spans="1:18" x14ac:dyDescent="0.25">
      <c r="A34" t="s">
        <v>569</v>
      </c>
      <c r="B34" t="s">
        <v>564</v>
      </c>
      <c r="C34" t="s">
        <v>1</v>
      </c>
      <c r="D34" t="s">
        <v>0</v>
      </c>
      <c r="E34">
        <v>73187</v>
      </c>
      <c r="F34" t="s">
        <v>417</v>
      </c>
      <c r="G34" t="s">
        <v>418</v>
      </c>
      <c r="H34" s="2">
        <v>0</v>
      </c>
      <c r="I34" s="2">
        <v>0</v>
      </c>
      <c r="J34" s="2">
        <v>0</v>
      </c>
      <c r="K34" s="2">
        <v>133.04</v>
      </c>
      <c r="L34" s="2">
        <v>0</v>
      </c>
      <c r="M34" s="2">
        <v>0</v>
      </c>
      <c r="N34" s="2">
        <v>0</v>
      </c>
      <c r="O34" s="2">
        <v>17.295200000000001</v>
      </c>
      <c r="P34" s="2">
        <v>150.33519999999999</v>
      </c>
      <c r="R34">
        <v>3</v>
      </c>
    </row>
    <row r="35" spans="1:18" x14ac:dyDescent="0.25">
      <c r="A35" t="s">
        <v>569</v>
      </c>
      <c r="B35" t="s">
        <v>564</v>
      </c>
      <c r="C35" t="s">
        <v>1</v>
      </c>
      <c r="D35" t="s">
        <v>0</v>
      </c>
      <c r="E35">
        <v>73186</v>
      </c>
      <c r="F35" t="s">
        <v>417</v>
      </c>
      <c r="G35" t="s">
        <v>418</v>
      </c>
      <c r="H35" s="2">
        <v>0</v>
      </c>
      <c r="I35" s="2">
        <v>0</v>
      </c>
      <c r="J35" s="2">
        <v>0</v>
      </c>
      <c r="K35" s="2">
        <v>249.56</v>
      </c>
      <c r="L35" s="2">
        <v>0</v>
      </c>
      <c r="M35" s="2">
        <v>0</v>
      </c>
      <c r="N35" s="2">
        <v>0</v>
      </c>
      <c r="O35" s="2">
        <v>32.442799999999998</v>
      </c>
      <c r="P35" s="2">
        <v>282.00279999999998</v>
      </c>
      <c r="R35">
        <v>3</v>
      </c>
    </row>
    <row r="36" spans="1:18" x14ac:dyDescent="0.25">
      <c r="A36" t="s">
        <v>569</v>
      </c>
      <c r="B36" t="s">
        <v>565</v>
      </c>
      <c r="C36" t="s">
        <v>1</v>
      </c>
      <c r="D36" t="s">
        <v>0</v>
      </c>
      <c r="E36">
        <v>512</v>
      </c>
      <c r="F36" t="s">
        <v>407</v>
      </c>
      <c r="G36" t="s">
        <v>408</v>
      </c>
      <c r="H36" s="2">
        <v>0</v>
      </c>
      <c r="I36" s="2">
        <v>0</v>
      </c>
      <c r="J36" s="2">
        <v>0</v>
      </c>
      <c r="K36" s="2">
        <v>53.05</v>
      </c>
      <c r="L36" s="2">
        <v>0</v>
      </c>
      <c r="M36" s="2">
        <v>0</v>
      </c>
      <c r="N36" s="2">
        <v>0</v>
      </c>
      <c r="O36" s="2">
        <v>6.8964999999999996</v>
      </c>
      <c r="P36" s="2">
        <v>59.9465</v>
      </c>
      <c r="R36">
        <v>3</v>
      </c>
    </row>
    <row r="37" spans="1:18" x14ac:dyDescent="0.25">
      <c r="A37" t="s">
        <v>569</v>
      </c>
      <c r="B37" t="s">
        <v>548</v>
      </c>
      <c r="C37" t="s">
        <v>1</v>
      </c>
      <c r="D37" t="s">
        <v>0</v>
      </c>
      <c r="E37">
        <v>9112</v>
      </c>
      <c r="F37" t="s">
        <v>404</v>
      </c>
      <c r="G37" t="s">
        <v>406</v>
      </c>
      <c r="H37" s="2">
        <v>0</v>
      </c>
      <c r="I37" s="2">
        <v>0</v>
      </c>
      <c r="J37" s="2">
        <v>0</v>
      </c>
      <c r="K37" s="2">
        <v>61.77</v>
      </c>
      <c r="L37" s="2">
        <v>0</v>
      </c>
      <c r="M37" s="2">
        <v>0</v>
      </c>
      <c r="N37" s="2">
        <v>0</v>
      </c>
      <c r="O37" s="2">
        <v>8.0301000000000009</v>
      </c>
      <c r="P37" s="2">
        <v>69.8001</v>
      </c>
      <c r="R37">
        <v>3</v>
      </c>
    </row>
    <row r="38" spans="1:18" x14ac:dyDescent="0.25">
      <c r="A38" t="s">
        <v>569</v>
      </c>
      <c r="B38" t="s">
        <v>562</v>
      </c>
      <c r="C38" t="s">
        <v>1</v>
      </c>
      <c r="D38" t="s">
        <v>0</v>
      </c>
      <c r="E38">
        <v>270</v>
      </c>
      <c r="F38" t="s">
        <v>444</v>
      </c>
      <c r="G38" t="s">
        <v>445</v>
      </c>
      <c r="H38" s="2">
        <v>0</v>
      </c>
      <c r="I38" s="2">
        <v>0</v>
      </c>
      <c r="J38" s="2">
        <v>0</v>
      </c>
      <c r="K38" s="2">
        <v>36.61</v>
      </c>
      <c r="L38" s="2">
        <v>0</v>
      </c>
      <c r="M38" s="2">
        <v>0</v>
      </c>
      <c r="N38" s="2">
        <v>0</v>
      </c>
      <c r="O38" s="2">
        <v>4.7593000000000005</v>
      </c>
      <c r="P38" s="2">
        <v>41.369300000000003</v>
      </c>
      <c r="R38">
        <v>3</v>
      </c>
    </row>
    <row r="39" spans="1:18" x14ac:dyDescent="0.25">
      <c r="A39" t="s">
        <v>569</v>
      </c>
      <c r="B39" t="s">
        <v>572</v>
      </c>
      <c r="C39" t="s">
        <v>1</v>
      </c>
      <c r="D39" t="s">
        <v>0</v>
      </c>
      <c r="E39">
        <v>10044</v>
      </c>
      <c r="F39" t="s">
        <v>571</v>
      </c>
      <c r="G39" t="s">
        <v>573</v>
      </c>
      <c r="H39" s="2">
        <v>0</v>
      </c>
      <c r="I39" s="2">
        <v>0</v>
      </c>
      <c r="J39" s="2">
        <v>0</v>
      </c>
      <c r="K39" s="2">
        <v>53.99</v>
      </c>
      <c r="L39" s="2">
        <v>0</v>
      </c>
      <c r="M39" s="2">
        <v>0</v>
      </c>
      <c r="N39" s="2">
        <v>0</v>
      </c>
      <c r="O39" s="2">
        <v>7.0187000000000008</v>
      </c>
      <c r="P39" s="2">
        <v>61.008700000000005</v>
      </c>
      <c r="R39">
        <v>3</v>
      </c>
    </row>
    <row r="40" spans="1:18" x14ac:dyDescent="0.25">
      <c r="A40" t="s">
        <v>569</v>
      </c>
      <c r="B40" t="s">
        <v>570</v>
      </c>
      <c r="C40" t="s">
        <v>1</v>
      </c>
      <c r="D40" t="s">
        <v>0</v>
      </c>
      <c r="E40">
        <v>3182970</v>
      </c>
      <c r="F40" t="s">
        <v>553</v>
      </c>
      <c r="G40" t="s">
        <v>555</v>
      </c>
      <c r="H40" s="2">
        <v>0</v>
      </c>
      <c r="I40" s="2">
        <v>0</v>
      </c>
      <c r="J40" s="2">
        <v>0</v>
      </c>
      <c r="K40" s="2">
        <v>35.619999999999997</v>
      </c>
      <c r="L40" s="2">
        <v>0</v>
      </c>
      <c r="M40" s="2">
        <v>0</v>
      </c>
      <c r="N40" s="2">
        <v>0</v>
      </c>
      <c r="O40" s="2">
        <v>4.6305999999999994</v>
      </c>
      <c r="P40" s="2">
        <v>40.250599999999999</v>
      </c>
      <c r="R40">
        <v>3</v>
      </c>
    </row>
    <row r="41" spans="1:18" x14ac:dyDescent="0.25">
      <c r="A41" t="s">
        <v>538</v>
      </c>
      <c r="B41" t="s">
        <v>544</v>
      </c>
      <c r="C41" t="s">
        <v>1</v>
      </c>
      <c r="D41" t="s">
        <v>0</v>
      </c>
      <c r="E41">
        <v>1263</v>
      </c>
      <c r="F41" t="s">
        <v>404</v>
      </c>
      <c r="G41" t="s">
        <v>406</v>
      </c>
      <c r="H41" s="2">
        <v>0</v>
      </c>
      <c r="I41" s="2">
        <v>0</v>
      </c>
      <c r="J41" s="2">
        <v>0</v>
      </c>
      <c r="K41" s="2">
        <v>71.77</v>
      </c>
      <c r="L41" s="2">
        <v>0</v>
      </c>
      <c r="M41" s="2">
        <v>0</v>
      </c>
      <c r="N41" s="2">
        <v>0</v>
      </c>
      <c r="O41" s="2">
        <v>9.3300999999999998</v>
      </c>
      <c r="P41" s="2">
        <v>81.100099999999998</v>
      </c>
      <c r="R41">
        <v>3</v>
      </c>
    </row>
    <row r="42" spans="1:18" x14ac:dyDescent="0.25">
      <c r="A42" t="s">
        <v>538</v>
      </c>
      <c r="B42" t="s">
        <v>540</v>
      </c>
      <c r="C42" t="s">
        <v>1</v>
      </c>
      <c r="D42" t="s">
        <v>0</v>
      </c>
      <c r="E42">
        <v>64674</v>
      </c>
      <c r="F42" t="s">
        <v>417</v>
      </c>
      <c r="G42" t="s">
        <v>418</v>
      </c>
      <c r="H42" s="2">
        <v>0</v>
      </c>
      <c r="I42" s="2">
        <v>0</v>
      </c>
      <c r="J42" s="2">
        <v>0</v>
      </c>
      <c r="K42" s="2">
        <v>34.729999999999997</v>
      </c>
      <c r="L42" s="2">
        <v>0</v>
      </c>
      <c r="M42" s="2">
        <v>0</v>
      </c>
      <c r="N42" s="2">
        <v>0</v>
      </c>
      <c r="O42" s="2">
        <v>4.5148999999999999</v>
      </c>
      <c r="P42" s="2">
        <v>39.244899999999994</v>
      </c>
      <c r="R42">
        <v>3</v>
      </c>
    </row>
    <row r="43" spans="1:18" x14ac:dyDescent="0.25">
      <c r="A43" t="s">
        <v>538</v>
      </c>
      <c r="B43" t="s">
        <v>549</v>
      </c>
      <c r="C43" t="s">
        <v>1</v>
      </c>
      <c r="D43" t="s">
        <v>0</v>
      </c>
      <c r="E43">
        <v>239</v>
      </c>
      <c r="F43" t="s">
        <v>444</v>
      </c>
      <c r="G43" t="s">
        <v>445</v>
      </c>
      <c r="H43" s="2">
        <v>0</v>
      </c>
      <c r="I43" s="2">
        <v>0</v>
      </c>
      <c r="J43" s="2">
        <v>0</v>
      </c>
      <c r="K43" s="2">
        <v>50.01</v>
      </c>
      <c r="L43" s="2">
        <v>0</v>
      </c>
      <c r="M43" s="2">
        <v>0</v>
      </c>
      <c r="N43" s="2">
        <v>0</v>
      </c>
      <c r="O43" s="2">
        <v>6.5012999999999996</v>
      </c>
      <c r="P43" s="2">
        <v>56.511299999999999</v>
      </c>
      <c r="R43">
        <v>3</v>
      </c>
    </row>
    <row r="44" spans="1:18" x14ac:dyDescent="0.25">
      <c r="A44" t="s">
        <v>538</v>
      </c>
      <c r="B44" t="s">
        <v>554</v>
      </c>
      <c r="C44" t="s">
        <v>1</v>
      </c>
      <c r="D44" t="s">
        <v>0</v>
      </c>
      <c r="E44">
        <v>3177989</v>
      </c>
      <c r="F44" t="s">
        <v>553</v>
      </c>
      <c r="G44" t="s">
        <v>555</v>
      </c>
      <c r="H44" s="2">
        <v>0</v>
      </c>
      <c r="I44" s="2">
        <v>0</v>
      </c>
      <c r="J44" s="2">
        <v>0</v>
      </c>
      <c r="K44" s="2">
        <v>15.22</v>
      </c>
      <c r="L44" s="2">
        <v>0</v>
      </c>
      <c r="M44" s="2">
        <v>0</v>
      </c>
      <c r="N44" s="2">
        <v>0</v>
      </c>
      <c r="O44" s="2">
        <v>1.9786000000000001</v>
      </c>
      <c r="P44" s="2">
        <v>17.198599999999999</v>
      </c>
      <c r="R44">
        <v>3</v>
      </c>
    </row>
    <row r="45" spans="1:18" x14ac:dyDescent="0.25">
      <c r="A45" t="s">
        <v>538</v>
      </c>
      <c r="B45" t="s">
        <v>552</v>
      </c>
      <c r="C45" t="s">
        <v>1</v>
      </c>
      <c r="D45" t="s">
        <v>0</v>
      </c>
      <c r="E45">
        <v>68264</v>
      </c>
      <c r="F45" t="s">
        <v>417</v>
      </c>
      <c r="G45" t="s">
        <v>418</v>
      </c>
      <c r="H45" s="2">
        <v>0</v>
      </c>
      <c r="I45" s="2">
        <v>0</v>
      </c>
      <c r="J45" s="2">
        <v>0</v>
      </c>
      <c r="K45" s="2">
        <v>92.5</v>
      </c>
      <c r="L45" s="2">
        <v>0</v>
      </c>
      <c r="M45" s="2">
        <v>0</v>
      </c>
      <c r="N45" s="2">
        <v>0</v>
      </c>
      <c r="O45" s="2">
        <v>12.025</v>
      </c>
      <c r="P45" s="2">
        <v>104.52500000000001</v>
      </c>
      <c r="R45">
        <v>3</v>
      </c>
    </row>
    <row r="46" spans="1:18" x14ac:dyDescent="0.25">
      <c r="A46" t="s">
        <v>538</v>
      </c>
      <c r="B46" t="s">
        <v>550</v>
      </c>
      <c r="C46" t="s">
        <v>1</v>
      </c>
      <c r="D46" t="s">
        <v>0</v>
      </c>
      <c r="E46">
        <v>68090</v>
      </c>
      <c r="F46" t="s">
        <v>417</v>
      </c>
      <c r="G46" t="s">
        <v>418</v>
      </c>
      <c r="H46" s="2">
        <v>0</v>
      </c>
      <c r="I46" s="2">
        <v>0</v>
      </c>
      <c r="J46" s="2">
        <v>0</v>
      </c>
      <c r="K46" s="2">
        <v>112.19</v>
      </c>
      <c r="L46" s="2">
        <v>0</v>
      </c>
      <c r="M46" s="2">
        <v>0</v>
      </c>
      <c r="N46" s="2">
        <v>0</v>
      </c>
      <c r="O46" s="2">
        <v>14.5847</v>
      </c>
      <c r="P46" s="2">
        <v>126.7747</v>
      </c>
      <c r="R46">
        <v>3</v>
      </c>
    </row>
    <row r="47" spans="1:18" x14ac:dyDescent="0.25">
      <c r="A47" t="s">
        <v>538</v>
      </c>
      <c r="B47" t="s">
        <v>551</v>
      </c>
      <c r="C47" t="s">
        <v>1</v>
      </c>
      <c r="D47" t="s">
        <v>0</v>
      </c>
      <c r="E47">
        <v>14</v>
      </c>
      <c r="F47" t="s">
        <v>455</v>
      </c>
      <c r="G47" t="s">
        <v>457</v>
      </c>
      <c r="H47" s="2">
        <v>0</v>
      </c>
      <c r="I47" s="2">
        <v>0</v>
      </c>
      <c r="J47" s="2">
        <v>0</v>
      </c>
      <c r="K47" s="2">
        <v>500</v>
      </c>
      <c r="L47" s="2">
        <v>0</v>
      </c>
      <c r="M47" s="2">
        <v>0</v>
      </c>
      <c r="N47" s="2">
        <v>0</v>
      </c>
      <c r="O47" s="2">
        <v>65</v>
      </c>
      <c r="P47" s="2">
        <v>565</v>
      </c>
      <c r="R47">
        <v>3</v>
      </c>
    </row>
    <row r="48" spans="1:18" x14ac:dyDescent="0.25">
      <c r="A48" t="s">
        <v>538</v>
      </c>
      <c r="B48" t="s">
        <v>531</v>
      </c>
      <c r="C48" t="s">
        <v>1</v>
      </c>
      <c r="D48" t="s">
        <v>0</v>
      </c>
      <c r="E48">
        <v>61056</v>
      </c>
      <c r="F48" t="s">
        <v>417</v>
      </c>
      <c r="G48" t="s">
        <v>418</v>
      </c>
      <c r="H48" s="2">
        <v>0</v>
      </c>
      <c r="I48" s="2">
        <v>0</v>
      </c>
      <c r="J48" s="2">
        <v>0</v>
      </c>
      <c r="K48" s="2">
        <v>300.33999999999997</v>
      </c>
      <c r="L48" s="2">
        <v>0</v>
      </c>
      <c r="M48" s="2">
        <v>0</v>
      </c>
      <c r="N48" s="2">
        <v>0</v>
      </c>
      <c r="O48" s="2">
        <v>39.044199999999996</v>
      </c>
      <c r="P48" s="2">
        <v>339.38419999999996</v>
      </c>
      <c r="R48">
        <v>3</v>
      </c>
    </row>
    <row r="49" spans="1:18" x14ac:dyDescent="0.25">
      <c r="A49" t="s">
        <v>519</v>
      </c>
      <c r="B49" t="s">
        <v>537</v>
      </c>
      <c r="C49" t="s">
        <v>1</v>
      </c>
      <c r="D49" t="s">
        <v>0</v>
      </c>
      <c r="E49">
        <v>144</v>
      </c>
      <c r="F49" t="s">
        <v>444</v>
      </c>
      <c r="G49" t="s">
        <v>445</v>
      </c>
      <c r="H49" s="2">
        <v>0</v>
      </c>
      <c r="I49" s="2">
        <v>0</v>
      </c>
      <c r="J49" s="2">
        <v>0</v>
      </c>
      <c r="K49" s="2">
        <v>50.85</v>
      </c>
      <c r="L49" s="2">
        <v>0</v>
      </c>
      <c r="M49" s="2">
        <v>0</v>
      </c>
      <c r="N49" s="2">
        <v>0</v>
      </c>
      <c r="O49" s="2">
        <v>6.6105</v>
      </c>
      <c r="P49" s="2">
        <v>57.460500000000003</v>
      </c>
      <c r="R49">
        <v>3</v>
      </c>
    </row>
    <row r="50" spans="1:18" x14ac:dyDescent="0.25">
      <c r="A50" t="s">
        <v>519</v>
      </c>
      <c r="B50" t="s">
        <v>520</v>
      </c>
      <c r="C50" t="s">
        <v>1</v>
      </c>
      <c r="D50" t="s">
        <v>0</v>
      </c>
      <c r="E50">
        <v>998</v>
      </c>
      <c r="F50" t="s">
        <v>455</v>
      </c>
      <c r="G50" t="s">
        <v>457</v>
      </c>
      <c r="H50" s="2">
        <v>0</v>
      </c>
      <c r="I50" s="2">
        <v>0</v>
      </c>
      <c r="J50" s="2">
        <v>0</v>
      </c>
      <c r="K50" s="2">
        <v>500</v>
      </c>
      <c r="L50" s="2">
        <v>0</v>
      </c>
      <c r="M50" s="2">
        <v>0</v>
      </c>
      <c r="N50" s="2">
        <v>0</v>
      </c>
      <c r="O50" s="2">
        <v>65</v>
      </c>
      <c r="P50" s="2">
        <v>565</v>
      </c>
      <c r="R50">
        <v>3</v>
      </c>
    </row>
    <row r="51" spans="1:18" x14ac:dyDescent="0.25">
      <c r="A51" t="s">
        <v>519</v>
      </c>
      <c r="B51" t="s">
        <v>503</v>
      </c>
      <c r="C51" t="s">
        <v>1</v>
      </c>
      <c r="D51" t="s">
        <v>0</v>
      </c>
      <c r="E51">
        <v>50794</v>
      </c>
      <c r="F51" t="s">
        <v>417</v>
      </c>
      <c r="G51" t="s">
        <v>418</v>
      </c>
      <c r="H51" s="2">
        <v>0</v>
      </c>
      <c r="I51" s="2">
        <v>0</v>
      </c>
      <c r="J51" s="2">
        <v>0</v>
      </c>
      <c r="K51" s="2">
        <v>5.48</v>
      </c>
      <c r="L51" s="2">
        <v>0</v>
      </c>
      <c r="M51" s="2">
        <v>0</v>
      </c>
      <c r="N51" s="2">
        <v>0</v>
      </c>
      <c r="O51" s="2">
        <v>0.71240000000000003</v>
      </c>
      <c r="P51" s="2">
        <v>6.1924000000000001</v>
      </c>
      <c r="R51">
        <v>3</v>
      </c>
    </row>
    <row r="52" spans="1:18" x14ac:dyDescent="0.25">
      <c r="A52" t="s">
        <v>519</v>
      </c>
      <c r="B52" t="s">
        <v>503</v>
      </c>
      <c r="C52" t="s">
        <v>1</v>
      </c>
      <c r="D52" t="s">
        <v>0</v>
      </c>
      <c r="E52">
        <v>50793</v>
      </c>
      <c r="F52" t="s">
        <v>417</v>
      </c>
      <c r="G52" t="s">
        <v>418</v>
      </c>
      <c r="H52" s="2">
        <v>0</v>
      </c>
      <c r="I52" s="2">
        <v>0</v>
      </c>
      <c r="J52" s="2">
        <v>0</v>
      </c>
      <c r="K52" s="2">
        <v>368.04</v>
      </c>
      <c r="L52" s="2">
        <v>0</v>
      </c>
      <c r="M52" s="2">
        <v>0</v>
      </c>
      <c r="N52" s="2">
        <v>0</v>
      </c>
      <c r="O52" s="2">
        <v>47.845200000000006</v>
      </c>
      <c r="P52" s="2">
        <v>415.88520000000005</v>
      </c>
      <c r="R52">
        <v>3</v>
      </c>
    </row>
    <row r="53" spans="1:18" x14ac:dyDescent="0.25">
      <c r="A53" t="s">
        <v>500</v>
      </c>
      <c r="B53" t="s">
        <v>518</v>
      </c>
      <c r="C53" t="s">
        <v>1</v>
      </c>
      <c r="D53" t="s">
        <v>0</v>
      </c>
      <c r="E53">
        <v>81</v>
      </c>
      <c r="F53" t="s">
        <v>444</v>
      </c>
      <c r="G53" t="s">
        <v>445</v>
      </c>
      <c r="H53" s="2">
        <v>0</v>
      </c>
      <c r="I53" s="2">
        <v>0</v>
      </c>
      <c r="J53" s="2">
        <v>0</v>
      </c>
      <c r="K53" s="2">
        <v>49.58</v>
      </c>
      <c r="L53" s="2">
        <v>0</v>
      </c>
      <c r="M53" s="2">
        <v>0</v>
      </c>
      <c r="N53" s="2">
        <v>0</v>
      </c>
      <c r="O53" s="2">
        <v>6.4454000000000002</v>
      </c>
      <c r="P53" s="2">
        <v>56.025399999999998</v>
      </c>
      <c r="R53">
        <v>3</v>
      </c>
    </row>
    <row r="54" spans="1:18" x14ac:dyDescent="0.25">
      <c r="A54" t="s">
        <v>500</v>
      </c>
      <c r="B54" t="s">
        <v>502</v>
      </c>
      <c r="C54" t="s">
        <v>1</v>
      </c>
      <c r="D54" t="s">
        <v>0</v>
      </c>
      <c r="E54">
        <v>1216</v>
      </c>
      <c r="F54" t="s">
        <v>516</v>
      </c>
      <c r="G54" t="s">
        <v>517</v>
      </c>
      <c r="H54" s="2">
        <v>0</v>
      </c>
      <c r="I54" s="2">
        <v>0</v>
      </c>
      <c r="J54" s="2">
        <v>0</v>
      </c>
      <c r="K54" s="2">
        <v>212.65</v>
      </c>
      <c r="L54" s="2">
        <v>0</v>
      </c>
      <c r="M54" s="2">
        <v>0</v>
      </c>
      <c r="N54" s="2">
        <v>0</v>
      </c>
      <c r="O54" s="2">
        <v>27.644500000000001</v>
      </c>
      <c r="P54" s="2">
        <v>240.2945</v>
      </c>
      <c r="R54">
        <v>3</v>
      </c>
    </row>
    <row r="55" spans="1:18" x14ac:dyDescent="0.25">
      <c r="A55" t="s">
        <v>500</v>
      </c>
      <c r="B55" t="s">
        <v>515</v>
      </c>
      <c r="C55" t="s">
        <v>1</v>
      </c>
      <c r="D55" t="s">
        <v>0</v>
      </c>
      <c r="E55">
        <v>101</v>
      </c>
      <c r="F55" t="s">
        <v>444</v>
      </c>
      <c r="G55" t="s">
        <v>445</v>
      </c>
      <c r="H55" s="2">
        <v>0</v>
      </c>
      <c r="I55" s="2">
        <v>0</v>
      </c>
      <c r="J55" s="2">
        <v>0</v>
      </c>
      <c r="K55" s="2">
        <v>35.79</v>
      </c>
      <c r="L55" s="2">
        <v>0</v>
      </c>
      <c r="M55" s="2">
        <v>0</v>
      </c>
      <c r="N55" s="2">
        <v>0</v>
      </c>
      <c r="O55" s="2">
        <v>4.6527000000000003</v>
      </c>
      <c r="P55" s="2">
        <v>40.442700000000002</v>
      </c>
      <c r="R55">
        <v>3</v>
      </c>
    </row>
    <row r="56" spans="1:18" x14ac:dyDescent="0.25">
      <c r="A56" t="s">
        <v>500</v>
      </c>
      <c r="B56" t="s">
        <v>498</v>
      </c>
      <c r="C56" t="s">
        <v>1</v>
      </c>
      <c r="D56" t="s">
        <v>0</v>
      </c>
      <c r="E56">
        <v>466769</v>
      </c>
      <c r="F56" t="s">
        <v>497</v>
      </c>
      <c r="G56" t="s">
        <v>499</v>
      </c>
      <c r="H56" s="2">
        <v>0</v>
      </c>
      <c r="I56" s="2">
        <v>0</v>
      </c>
      <c r="J56" s="2">
        <v>0</v>
      </c>
      <c r="K56" s="2">
        <v>243.91</v>
      </c>
      <c r="L56" s="2">
        <v>0</v>
      </c>
      <c r="M56" s="2">
        <v>0</v>
      </c>
      <c r="N56" s="2">
        <v>0</v>
      </c>
      <c r="O56" s="2">
        <v>31.708300000000001</v>
      </c>
      <c r="P56" s="2">
        <v>275.61829999999998</v>
      </c>
      <c r="R56">
        <v>3</v>
      </c>
    </row>
    <row r="57" spans="1:18" x14ac:dyDescent="0.25">
      <c r="A57" t="s">
        <v>475</v>
      </c>
      <c r="B57" t="s">
        <v>496</v>
      </c>
      <c r="C57" t="s">
        <v>1</v>
      </c>
      <c r="D57" t="s">
        <v>0</v>
      </c>
      <c r="E57">
        <v>45285</v>
      </c>
      <c r="F57" t="s">
        <v>417</v>
      </c>
      <c r="G57" t="s">
        <v>418</v>
      </c>
      <c r="H57" s="2">
        <v>0</v>
      </c>
      <c r="I57" s="2">
        <v>0</v>
      </c>
      <c r="J57" s="2">
        <v>0</v>
      </c>
      <c r="K57" s="2">
        <v>130.47</v>
      </c>
      <c r="L57" s="2">
        <v>0</v>
      </c>
      <c r="M57" s="2">
        <v>0</v>
      </c>
      <c r="N57" s="2">
        <v>0</v>
      </c>
      <c r="O57" s="2">
        <v>16.961100000000002</v>
      </c>
      <c r="P57" s="2">
        <v>147.43110000000001</v>
      </c>
      <c r="R57">
        <v>3</v>
      </c>
    </row>
    <row r="58" spans="1:18" x14ac:dyDescent="0.25">
      <c r="A58" t="s">
        <v>475</v>
      </c>
      <c r="B58" t="s">
        <v>425</v>
      </c>
      <c r="C58" t="s">
        <v>1</v>
      </c>
      <c r="D58" t="s">
        <v>0</v>
      </c>
      <c r="E58">
        <v>971</v>
      </c>
      <c r="F58" t="s">
        <v>455</v>
      </c>
      <c r="G58" t="s">
        <v>457</v>
      </c>
      <c r="H58" s="2">
        <v>0</v>
      </c>
      <c r="I58" s="2">
        <v>0</v>
      </c>
      <c r="J58" s="2">
        <v>0</v>
      </c>
      <c r="K58" s="2">
        <v>500</v>
      </c>
      <c r="L58" s="2">
        <v>0</v>
      </c>
      <c r="M58" s="2">
        <v>0</v>
      </c>
      <c r="N58" s="2">
        <v>0</v>
      </c>
      <c r="O58" s="2">
        <v>65</v>
      </c>
      <c r="P58" s="2">
        <v>565</v>
      </c>
      <c r="R58">
        <v>3</v>
      </c>
    </row>
    <row r="59" spans="1:18" x14ac:dyDescent="0.25">
      <c r="A59" t="s">
        <v>475</v>
      </c>
      <c r="B59" t="s">
        <v>481</v>
      </c>
      <c r="C59" t="s">
        <v>1</v>
      </c>
      <c r="D59" t="s">
        <v>0</v>
      </c>
      <c r="E59">
        <v>19261</v>
      </c>
      <c r="F59" t="s">
        <v>494</v>
      </c>
      <c r="G59" t="s">
        <v>495</v>
      </c>
      <c r="H59" s="2">
        <v>0</v>
      </c>
      <c r="I59" s="2">
        <v>0</v>
      </c>
      <c r="J59" s="2">
        <v>0</v>
      </c>
      <c r="K59" s="2">
        <v>66.81</v>
      </c>
      <c r="L59" s="2">
        <v>0</v>
      </c>
      <c r="M59" s="2">
        <v>0</v>
      </c>
      <c r="N59" s="2">
        <v>0</v>
      </c>
      <c r="O59" s="2">
        <v>8.6852999999999998</v>
      </c>
      <c r="P59" s="2">
        <v>75.4953</v>
      </c>
      <c r="R59">
        <v>3</v>
      </c>
    </row>
    <row r="60" spans="1:18" x14ac:dyDescent="0.25">
      <c r="A60" t="s">
        <v>475</v>
      </c>
      <c r="B60" t="s">
        <v>462</v>
      </c>
      <c r="C60" t="s">
        <v>1</v>
      </c>
      <c r="D60" t="s">
        <v>0</v>
      </c>
      <c r="E60">
        <v>40552</v>
      </c>
      <c r="F60" t="s">
        <v>417</v>
      </c>
      <c r="G60" t="s">
        <v>418</v>
      </c>
      <c r="H60" s="2">
        <v>0</v>
      </c>
      <c r="I60" s="2">
        <v>0</v>
      </c>
      <c r="J60" s="2">
        <v>0</v>
      </c>
      <c r="K60" s="2">
        <v>341.25</v>
      </c>
      <c r="L60" s="2">
        <v>0</v>
      </c>
      <c r="M60" s="2">
        <v>0</v>
      </c>
      <c r="N60" s="2">
        <v>0</v>
      </c>
      <c r="O60" s="2">
        <v>44.362500000000004</v>
      </c>
      <c r="P60" s="2">
        <v>385.61250000000001</v>
      </c>
      <c r="R60">
        <v>3</v>
      </c>
    </row>
    <row r="61" spans="1:18" x14ac:dyDescent="0.25">
      <c r="A61" t="s">
        <v>475</v>
      </c>
      <c r="B61" t="s">
        <v>459</v>
      </c>
      <c r="C61" t="s">
        <v>1</v>
      </c>
      <c r="D61" t="s">
        <v>0</v>
      </c>
      <c r="E61">
        <v>768</v>
      </c>
      <c r="F61" t="s">
        <v>458</v>
      </c>
      <c r="G61" t="s">
        <v>460</v>
      </c>
      <c r="H61" s="2">
        <v>0</v>
      </c>
      <c r="I61" s="2">
        <v>0</v>
      </c>
      <c r="J61" s="2">
        <v>0</v>
      </c>
      <c r="K61" s="2">
        <v>146.9</v>
      </c>
      <c r="L61" s="2">
        <v>0</v>
      </c>
      <c r="M61" s="2">
        <v>0</v>
      </c>
      <c r="N61" s="2">
        <v>0</v>
      </c>
      <c r="O61" s="2">
        <v>19.097000000000001</v>
      </c>
      <c r="P61" s="2">
        <v>165.99700000000001</v>
      </c>
      <c r="R61">
        <v>3</v>
      </c>
    </row>
    <row r="62" spans="1:18" x14ac:dyDescent="0.25">
      <c r="A62" t="s">
        <v>454</v>
      </c>
      <c r="B62" t="s">
        <v>463</v>
      </c>
      <c r="C62" t="s">
        <v>1</v>
      </c>
      <c r="D62" t="s">
        <v>0</v>
      </c>
      <c r="E62">
        <v>450</v>
      </c>
      <c r="F62" t="s">
        <v>444</v>
      </c>
      <c r="G62" t="s">
        <v>445</v>
      </c>
      <c r="H62" s="2">
        <v>0</v>
      </c>
      <c r="I62" s="2">
        <v>0</v>
      </c>
      <c r="J62" s="2">
        <v>0</v>
      </c>
      <c r="K62" s="2">
        <v>43.72</v>
      </c>
      <c r="L62" s="2">
        <v>0</v>
      </c>
      <c r="M62" s="2">
        <v>0</v>
      </c>
      <c r="N62" s="2">
        <v>0</v>
      </c>
      <c r="O62" s="2">
        <v>5.6836000000000002</v>
      </c>
      <c r="P62" s="2">
        <v>49.403599999999997</v>
      </c>
      <c r="R62">
        <v>3</v>
      </c>
    </row>
    <row r="63" spans="1:18" x14ac:dyDescent="0.25">
      <c r="A63" t="s">
        <v>454</v>
      </c>
      <c r="B63" t="s">
        <v>462</v>
      </c>
      <c r="C63" t="s">
        <v>1</v>
      </c>
      <c r="D63" t="s">
        <v>0</v>
      </c>
      <c r="E63">
        <v>40553</v>
      </c>
      <c r="F63" t="s">
        <v>417</v>
      </c>
      <c r="G63" t="s">
        <v>418</v>
      </c>
      <c r="H63" s="2">
        <v>0</v>
      </c>
      <c r="I63" s="2">
        <v>0</v>
      </c>
      <c r="J63" s="2">
        <v>0</v>
      </c>
      <c r="K63" s="2">
        <v>107.37</v>
      </c>
      <c r="L63" s="2">
        <v>0</v>
      </c>
      <c r="M63" s="2">
        <v>0</v>
      </c>
      <c r="N63" s="2">
        <v>0</v>
      </c>
      <c r="O63" s="2">
        <v>13.958100000000002</v>
      </c>
      <c r="P63" s="2">
        <v>121.32810000000001</v>
      </c>
      <c r="R63">
        <v>3</v>
      </c>
    </row>
    <row r="64" spans="1:18" x14ac:dyDescent="0.25">
      <c r="A64" t="s">
        <v>454</v>
      </c>
      <c r="B64" t="s">
        <v>461</v>
      </c>
      <c r="C64" t="s">
        <v>1</v>
      </c>
      <c r="D64" t="s">
        <v>0</v>
      </c>
      <c r="E64">
        <v>472</v>
      </c>
      <c r="F64" t="s">
        <v>444</v>
      </c>
      <c r="G64" t="s">
        <v>445</v>
      </c>
      <c r="H64" s="2">
        <v>0</v>
      </c>
      <c r="I64" s="2">
        <v>0</v>
      </c>
      <c r="J64" s="2">
        <v>0</v>
      </c>
      <c r="K64" s="2">
        <v>58.62</v>
      </c>
      <c r="L64" s="2">
        <v>0</v>
      </c>
      <c r="M64" s="2">
        <v>0</v>
      </c>
      <c r="N64" s="2">
        <v>0</v>
      </c>
      <c r="O64" s="2">
        <v>7.6205999999999996</v>
      </c>
      <c r="P64" s="2">
        <v>66.240600000000001</v>
      </c>
      <c r="R64">
        <v>3</v>
      </c>
    </row>
    <row r="65" spans="1:18" x14ac:dyDescent="0.25">
      <c r="A65" t="s">
        <v>454</v>
      </c>
      <c r="B65" t="s">
        <v>461</v>
      </c>
      <c r="C65" t="s">
        <v>1</v>
      </c>
      <c r="D65" t="s">
        <v>0</v>
      </c>
      <c r="E65">
        <v>42495</v>
      </c>
      <c r="F65" t="s">
        <v>417</v>
      </c>
      <c r="G65" t="s">
        <v>418</v>
      </c>
      <c r="H65" s="2">
        <v>0</v>
      </c>
      <c r="I65" s="2">
        <v>0</v>
      </c>
      <c r="J65" s="2">
        <v>0</v>
      </c>
      <c r="K65" s="2">
        <v>44.24</v>
      </c>
      <c r="L65" s="2">
        <v>0</v>
      </c>
      <c r="M65" s="2">
        <v>0</v>
      </c>
      <c r="N65" s="2">
        <v>0</v>
      </c>
      <c r="O65" s="2">
        <v>5.7512000000000008</v>
      </c>
      <c r="P65" s="2">
        <v>49.991200000000006</v>
      </c>
      <c r="R65">
        <v>3</v>
      </c>
    </row>
    <row r="66" spans="1:18" x14ac:dyDescent="0.25">
      <c r="A66" t="s">
        <v>454</v>
      </c>
      <c r="B66" t="s">
        <v>459</v>
      </c>
      <c r="C66" t="s">
        <v>1</v>
      </c>
      <c r="D66" t="s">
        <v>0</v>
      </c>
      <c r="E66">
        <v>769</v>
      </c>
      <c r="F66" t="s">
        <v>458</v>
      </c>
      <c r="G66" t="s">
        <v>460</v>
      </c>
      <c r="H66" s="2">
        <v>0</v>
      </c>
      <c r="I66" s="2">
        <v>0</v>
      </c>
      <c r="J66" s="2">
        <v>0</v>
      </c>
      <c r="K66" s="2">
        <v>212.39</v>
      </c>
      <c r="L66" s="2">
        <v>0</v>
      </c>
      <c r="M66" s="2">
        <v>0</v>
      </c>
      <c r="N66" s="2">
        <v>0</v>
      </c>
      <c r="O66" s="2">
        <v>27.610699999999998</v>
      </c>
      <c r="P66" s="2">
        <v>240.00069999999999</v>
      </c>
      <c r="R66">
        <v>3</v>
      </c>
    </row>
    <row r="67" spans="1:18" x14ac:dyDescent="0.25">
      <c r="A67" t="s">
        <v>454</v>
      </c>
      <c r="B67" t="s">
        <v>456</v>
      </c>
      <c r="C67" t="s">
        <v>1</v>
      </c>
      <c r="D67" t="s">
        <v>0</v>
      </c>
      <c r="E67">
        <v>958</v>
      </c>
      <c r="F67" t="s">
        <v>455</v>
      </c>
      <c r="G67" t="s">
        <v>457</v>
      </c>
      <c r="H67" s="2">
        <v>0</v>
      </c>
      <c r="I67" s="2">
        <v>0</v>
      </c>
      <c r="J67" s="2">
        <v>0</v>
      </c>
      <c r="K67" s="2">
        <v>500</v>
      </c>
      <c r="L67" s="2">
        <v>0</v>
      </c>
      <c r="M67" s="2">
        <v>0</v>
      </c>
      <c r="N67" s="2">
        <v>0</v>
      </c>
      <c r="O67" s="2">
        <v>65</v>
      </c>
      <c r="P67" s="2">
        <v>565</v>
      </c>
      <c r="R67">
        <v>3</v>
      </c>
    </row>
    <row r="68" spans="1:18" x14ac:dyDescent="0.25">
      <c r="A68" t="s">
        <v>663</v>
      </c>
      <c r="B68" t="s">
        <v>675</v>
      </c>
      <c r="C68" t="s">
        <v>1</v>
      </c>
      <c r="D68" t="s">
        <v>0</v>
      </c>
      <c r="E68">
        <v>432</v>
      </c>
      <c r="F68" t="s">
        <v>444</v>
      </c>
      <c r="G68" t="s">
        <v>676</v>
      </c>
      <c r="H68" s="2">
        <v>0</v>
      </c>
      <c r="I68" s="2">
        <v>0</v>
      </c>
      <c r="J68" s="2">
        <v>0</v>
      </c>
      <c r="K68" s="2">
        <v>43.24</v>
      </c>
      <c r="L68" s="2">
        <v>0</v>
      </c>
      <c r="M68" s="2">
        <v>0</v>
      </c>
      <c r="N68" s="2">
        <v>0</v>
      </c>
      <c r="O68" s="2">
        <v>5.6212000000000009</v>
      </c>
      <c r="P68" s="2">
        <v>48.861200000000004</v>
      </c>
      <c r="R68">
        <v>3</v>
      </c>
    </row>
    <row r="69" spans="1:18" x14ac:dyDescent="0.25">
      <c r="A69" t="s">
        <v>663</v>
      </c>
      <c r="B69" t="s">
        <v>677</v>
      </c>
      <c r="C69" t="s">
        <v>1</v>
      </c>
      <c r="D69" t="s">
        <v>0</v>
      </c>
      <c r="E69">
        <v>2404</v>
      </c>
      <c r="F69" t="s">
        <v>678</v>
      </c>
      <c r="G69" t="s">
        <v>679</v>
      </c>
      <c r="H69" s="2">
        <v>0</v>
      </c>
      <c r="I69" s="2">
        <v>0</v>
      </c>
      <c r="J69" s="2">
        <v>0</v>
      </c>
      <c r="K69" s="2">
        <v>126.51</v>
      </c>
      <c r="L69" s="2">
        <v>0</v>
      </c>
      <c r="M69" s="2">
        <v>0</v>
      </c>
      <c r="N69" s="2">
        <v>0</v>
      </c>
      <c r="O69" s="2">
        <v>16.446300000000001</v>
      </c>
      <c r="P69" s="2">
        <v>142.9563</v>
      </c>
      <c r="R69">
        <v>3</v>
      </c>
    </row>
    <row r="70" spans="1:18" x14ac:dyDescent="0.25">
      <c r="A70" t="s">
        <v>663</v>
      </c>
      <c r="B70" t="s">
        <v>680</v>
      </c>
      <c r="C70" t="s">
        <v>1</v>
      </c>
      <c r="D70" t="s">
        <v>0</v>
      </c>
      <c r="E70">
        <v>26082</v>
      </c>
      <c r="F70" t="s">
        <v>417</v>
      </c>
      <c r="G70" t="s">
        <v>681</v>
      </c>
      <c r="H70" s="2">
        <v>0</v>
      </c>
      <c r="I70" s="2">
        <v>0</v>
      </c>
      <c r="J70" s="2">
        <v>0</v>
      </c>
      <c r="K70" s="2">
        <v>146.80000000000001</v>
      </c>
      <c r="L70" s="2">
        <v>0</v>
      </c>
      <c r="M70" s="2">
        <v>0</v>
      </c>
      <c r="N70" s="2">
        <v>0</v>
      </c>
      <c r="O70" s="2">
        <v>19.084000000000003</v>
      </c>
      <c r="P70" s="2">
        <v>165.88400000000001</v>
      </c>
      <c r="R70">
        <v>3</v>
      </c>
    </row>
    <row r="71" spans="1:18" x14ac:dyDescent="0.25">
      <c r="A71" t="s">
        <v>663</v>
      </c>
      <c r="B71" t="s">
        <v>666</v>
      </c>
      <c r="C71" t="s">
        <v>1</v>
      </c>
      <c r="D71" t="s">
        <v>0</v>
      </c>
      <c r="E71">
        <v>6652</v>
      </c>
      <c r="F71" t="s">
        <v>407</v>
      </c>
      <c r="G71" t="s">
        <v>682</v>
      </c>
      <c r="H71" s="2">
        <v>0</v>
      </c>
      <c r="I71" s="2">
        <v>0</v>
      </c>
      <c r="J71" s="2">
        <v>0</v>
      </c>
      <c r="K71" s="2">
        <v>45.13</v>
      </c>
      <c r="L71" s="2">
        <v>0</v>
      </c>
      <c r="M71" s="2">
        <v>0</v>
      </c>
      <c r="N71" s="2">
        <v>0</v>
      </c>
      <c r="O71" s="2">
        <v>5.8669000000000002</v>
      </c>
      <c r="P71" s="2">
        <v>50.996900000000004</v>
      </c>
      <c r="R71">
        <v>3</v>
      </c>
    </row>
    <row r="72" spans="1:18" x14ac:dyDescent="0.25">
      <c r="A72" t="s">
        <v>663</v>
      </c>
      <c r="B72" t="s">
        <v>683</v>
      </c>
      <c r="C72" t="s">
        <v>1</v>
      </c>
      <c r="D72" t="s">
        <v>0</v>
      </c>
      <c r="E72">
        <v>948</v>
      </c>
      <c r="F72" t="s">
        <v>455</v>
      </c>
      <c r="G72" t="s">
        <v>684</v>
      </c>
      <c r="H72" s="2">
        <v>0</v>
      </c>
      <c r="I72" s="2">
        <v>0</v>
      </c>
      <c r="J72" s="2">
        <v>0</v>
      </c>
      <c r="K72" s="2">
        <v>500</v>
      </c>
      <c r="L72" s="2">
        <v>0</v>
      </c>
      <c r="M72" s="2">
        <v>0</v>
      </c>
      <c r="N72" s="2">
        <v>0</v>
      </c>
      <c r="O72" s="2">
        <v>65</v>
      </c>
      <c r="P72" s="2">
        <v>565</v>
      </c>
      <c r="R72">
        <v>3</v>
      </c>
    </row>
    <row r="73" spans="1:18" x14ac:dyDescent="0.25">
      <c r="A73" t="s">
        <v>663</v>
      </c>
      <c r="B73" t="s">
        <v>664</v>
      </c>
      <c r="C73" t="s">
        <v>1</v>
      </c>
      <c r="D73" t="s">
        <v>0</v>
      </c>
      <c r="E73">
        <v>35006</v>
      </c>
      <c r="F73" t="s">
        <v>419</v>
      </c>
      <c r="G73" t="s">
        <v>685</v>
      </c>
      <c r="H73" s="2">
        <v>0</v>
      </c>
      <c r="I73" s="2">
        <v>0</v>
      </c>
      <c r="J73" s="2">
        <v>0</v>
      </c>
      <c r="K73" s="2">
        <v>37.29</v>
      </c>
      <c r="L73" s="2">
        <v>0</v>
      </c>
      <c r="M73" s="2">
        <v>0</v>
      </c>
      <c r="N73" s="2">
        <v>0</v>
      </c>
      <c r="O73" s="2">
        <v>4.8476999999999997</v>
      </c>
      <c r="P73" s="2">
        <v>42.137699999999995</v>
      </c>
      <c r="R73">
        <v>3</v>
      </c>
    </row>
    <row r="74" spans="1:18" x14ac:dyDescent="0.25">
      <c r="A74" t="s">
        <v>423</v>
      </c>
      <c r="B74" t="s">
        <v>452</v>
      </c>
      <c r="C74" t="s">
        <v>1</v>
      </c>
      <c r="D74" t="s">
        <v>0</v>
      </c>
      <c r="E74">
        <v>313</v>
      </c>
      <c r="F74" t="s">
        <v>451</v>
      </c>
      <c r="G74" t="s">
        <v>453</v>
      </c>
      <c r="H74" s="2">
        <v>0</v>
      </c>
      <c r="I74" s="2">
        <v>0</v>
      </c>
      <c r="J74" s="2">
        <v>0</v>
      </c>
      <c r="K74" s="2">
        <v>75</v>
      </c>
      <c r="L74" s="2">
        <v>0</v>
      </c>
      <c r="M74" s="2">
        <v>0</v>
      </c>
      <c r="N74" s="2">
        <v>0</v>
      </c>
      <c r="O74" s="2">
        <v>9.75</v>
      </c>
      <c r="P74" s="2">
        <v>84.75</v>
      </c>
      <c r="R74">
        <v>3</v>
      </c>
    </row>
    <row r="75" spans="1:18" x14ac:dyDescent="0.25">
      <c r="A75" t="s">
        <v>423</v>
      </c>
      <c r="B75" t="s">
        <v>439</v>
      </c>
      <c r="C75" t="s">
        <v>1</v>
      </c>
      <c r="D75" t="s">
        <v>0</v>
      </c>
      <c r="E75">
        <v>415</v>
      </c>
      <c r="F75" t="s">
        <v>444</v>
      </c>
      <c r="G75" t="s">
        <v>445</v>
      </c>
      <c r="H75" s="2">
        <v>0</v>
      </c>
      <c r="I75" s="2">
        <v>0</v>
      </c>
      <c r="J75" s="2">
        <v>0</v>
      </c>
      <c r="K75" s="2">
        <v>73</v>
      </c>
      <c r="L75" s="2">
        <v>0</v>
      </c>
      <c r="M75" s="2">
        <v>0</v>
      </c>
      <c r="N75" s="2">
        <v>0</v>
      </c>
      <c r="O75" s="2">
        <v>9.49</v>
      </c>
      <c r="P75" s="2">
        <v>82.49</v>
      </c>
      <c r="R75">
        <v>3</v>
      </c>
    </row>
    <row r="76" spans="1:18" x14ac:dyDescent="0.25">
      <c r="A76" t="s">
        <v>423</v>
      </c>
      <c r="B76" t="s">
        <v>438</v>
      </c>
      <c r="C76" t="s">
        <v>1</v>
      </c>
      <c r="D76" t="s">
        <v>0</v>
      </c>
      <c r="E76">
        <v>249</v>
      </c>
      <c r="F76" t="s">
        <v>449</v>
      </c>
      <c r="G76" t="s">
        <v>450</v>
      </c>
      <c r="H76" s="2">
        <v>0</v>
      </c>
      <c r="I76" s="2">
        <v>0</v>
      </c>
      <c r="J76" s="2">
        <v>0</v>
      </c>
      <c r="K76" s="2">
        <v>33.61</v>
      </c>
      <c r="L76" s="2">
        <v>0</v>
      </c>
      <c r="M76" s="2">
        <v>0</v>
      </c>
      <c r="N76" s="2">
        <v>0</v>
      </c>
      <c r="O76" s="2">
        <v>4.3693</v>
      </c>
      <c r="P76" s="2">
        <v>37.979300000000002</v>
      </c>
      <c r="R76">
        <v>3</v>
      </c>
    </row>
    <row r="77" spans="1:18" x14ac:dyDescent="0.25">
      <c r="A77" t="s">
        <v>423</v>
      </c>
      <c r="B77" t="s">
        <v>437</v>
      </c>
      <c r="C77" t="s">
        <v>1</v>
      </c>
      <c r="D77" t="s">
        <v>0</v>
      </c>
      <c r="E77">
        <v>1690</v>
      </c>
      <c r="F77" t="s">
        <v>447</v>
      </c>
      <c r="G77" t="s">
        <v>448</v>
      </c>
      <c r="H77" s="2">
        <v>0</v>
      </c>
      <c r="I77" s="2">
        <v>0</v>
      </c>
      <c r="J77" s="2">
        <v>0</v>
      </c>
      <c r="K77" s="2">
        <v>19.25</v>
      </c>
      <c r="L77" s="2">
        <v>0</v>
      </c>
      <c r="M77" s="2">
        <v>0</v>
      </c>
      <c r="N77" s="2">
        <v>0</v>
      </c>
      <c r="O77" s="2">
        <v>2.5024999999999999</v>
      </c>
      <c r="P77" s="2">
        <v>21.752500000000001</v>
      </c>
      <c r="R77">
        <v>3</v>
      </c>
    </row>
    <row r="78" spans="1:18" x14ac:dyDescent="0.25">
      <c r="A78" t="s">
        <v>423</v>
      </c>
      <c r="B78" t="s">
        <v>434</v>
      </c>
      <c r="C78" t="s">
        <v>1</v>
      </c>
      <c r="D78" t="s">
        <v>0</v>
      </c>
      <c r="E78">
        <v>13</v>
      </c>
      <c r="F78" t="s">
        <v>447</v>
      </c>
      <c r="G78" t="s">
        <v>448</v>
      </c>
      <c r="H78" s="2">
        <v>0</v>
      </c>
      <c r="I78" s="2">
        <v>0</v>
      </c>
      <c r="J78" s="2">
        <v>0</v>
      </c>
      <c r="K78" s="2">
        <v>24.15</v>
      </c>
      <c r="L78" s="2">
        <v>0</v>
      </c>
      <c r="M78" s="2">
        <v>0</v>
      </c>
      <c r="N78" s="2">
        <v>0</v>
      </c>
      <c r="O78" s="2">
        <v>3.1395</v>
      </c>
      <c r="P78" s="2">
        <v>27.289499999999997</v>
      </c>
      <c r="R78">
        <v>3</v>
      </c>
    </row>
    <row r="79" spans="1:18" x14ac:dyDescent="0.25">
      <c r="A79" t="s">
        <v>423</v>
      </c>
      <c r="B79" t="s">
        <v>446</v>
      </c>
      <c r="C79" t="s">
        <v>1</v>
      </c>
      <c r="D79" t="s">
        <v>0</v>
      </c>
      <c r="E79">
        <v>27124</v>
      </c>
      <c r="F79" t="s">
        <v>414</v>
      </c>
      <c r="G79" t="s">
        <v>416</v>
      </c>
      <c r="H79" s="2">
        <v>0</v>
      </c>
      <c r="I79" s="2">
        <v>0</v>
      </c>
      <c r="J79" s="2">
        <v>0</v>
      </c>
      <c r="K79" s="2">
        <v>88.5</v>
      </c>
      <c r="L79" s="2">
        <v>0</v>
      </c>
      <c r="M79" s="2">
        <v>0</v>
      </c>
      <c r="N79" s="2">
        <v>0</v>
      </c>
      <c r="O79" s="2">
        <v>11.505000000000001</v>
      </c>
      <c r="P79" s="2">
        <v>100.005</v>
      </c>
      <c r="R79">
        <v>3</v>
      </c>
    </row>
    <row r="80" spans="1:18" x14ac:dyDescent="0.25">
      <c r="A80" t="s">
        <v>423</v>
      </c>
      <c r="B80" t="s">
        <v>427</v>
      </c>
      <c r="C80" t="s">
        <v>1</v>
      </c>
      <c r="D80" t="s">
        <v>0</v>
      </c>
      <c r="E80">
        <v>387</v>
      </c>
      <c r="F80" t="s">
        <v>444</v>
      </c>
      <c r="G80" t="s">
        <v>445</v>
      </c>
      <c r="H80" s="2">
        <v>0</v>
      </c>
      <c r="I80" s="2">
        <v>0</v>
      </c>
      <c r="J80" s="2">
        <v>0</v>
      </c>
      <c r="K80" s="2">
        <v>60.26</v>
      </c>
      <c r="L80" s="2">
        <v>0</v>
      </c>
      <c r="M80" s="2">
        <v>0</v>
      </c>
      <c r="N80" s="2">
        <v>0</v>
      </c>
      <c r="O80" s="2">
        <v>7.8338000000000001</v>
      </c>
      <c r="P80" s="2">
        <v>68.093800000000002</v>
      </c>
      <c r="R80">
        <v>3</v>
      </c>
    </row>
    <row r="81" spans="1:18" x14ac:dyDescent="0.25">
      <c r="A81" t="s">
        <v>423</v>
      </c>
      <c r="B81" t="s">
        <v>443</v>
      </c>
      <c r="C81" t="s">
        <v>1</v>
      </c>
      <c r="D81" t="s">
        <v>0</v>
      </c>
      <c r="E81">
        <v>28700</v>
      </c>
      <c r="F81" t="s">
        <v>417</v>
      </c>
      <c r="G81" t="s">
        <v>418</v>
      </c>
      <c r="H81" s="2">
        <v>0</v>
      </c>
      <c r="I81" s="2">
        <v>0</v>
      </c>
      <c r="J81" s="2">
        <v>0</v>
      </c>
      <c r="K81" s="2">
        <v>123.46</v>
      </c>
      <c r="L81" s="2">
        <v>0</v>
      </c>
      <c r="M81" s="2">
        <v>0</v>
      </c>
      <c r="N81" s="2">
        <v>0</v>
      </c>
      <c r="O81" s="2">
        <v>16.049800000000001</v>
      </c>
      <c r="P81" s="2">
        <v>139.50979999999998</v>
      </c>
      <c r="R81">
        <v>3</v>
      </c>
    </row>
    <row r="82" spans="1:18" x14ac:dyDescent="0.25">
      <c r="A82" t="s">
        <v>423</v>
      </c>
      <c r="B82" t="s">
        <v>436</v>
      </c>
      <c r="C82" t="s">
        <v>1</v>
      </c>
      <c r="D82" t="s">
        <v>0</v>
      </c>
      <c r="E82">
        <v>130</v>
      </c>
      <c r="F82" t="s">
        <v>441</v>
      </c>
      <c r="G82" t="s">
        <v>442</v>
      </c>
      <c r="H82" s="2">
        <v>0</v>
      </c>
      <c r="I82" s="2">
        <v>0</v>
      </c>
      <c r="J82" s="2">
        <v>0</v>
      </c>
      <c r="K82" s="2">
        <v>200</v>
      </c>
      <c r="L82" s="2">
        <v>0</v>
      </c>
      <c r="M82" s="2">
        <v>0</v>
      </c>
      <c r="N82" s="2">
        <v>0</v>
      </c>
      <c r="O82" s="2">
        <v>26</v>
      </c>
      <c r="P82" s="2">
        <v>226</v>
      </c>
      <c r="R82">
        <v>3</v>
      </c>
    </row>
    <row r="83" spans="1:18" x14ac:dyDescent="0.25">
      <c r="A83" t="s">
        <v>423</v>
      </c>
      <c r="B83" t="s">
        <v>424</v>
      </c>
      <c r="C83" t="s">
        <v>1</v>
      </c>
      <c r="D83" t="s">
        <v>0</v>
      </c>
      <c r="E83">
        <v>31632</v>
      </c>
      <c r="F83" t="s">
        <v>419</v>
      </c>
      <c r="G83" t="s">
        <v>421</v>
      </c>
      <c r="H83" s="2">
        <v>0</v>
      </c>
      <c r="I83" s="2">
        <v>0</v>
      </c>
      <c r="J83" s="2">
        <v>0</v>
      </c>
      <c r="K83" s="2">
        <v>37.29</v>
      </c>
      <c r="L83" s="2">
        <v>0</v>
      </c>
      <c r="M83" s="2">
        <v>0</v>
      </c>
      <c r="N83" s="2">
        <v>0</v>
      </c>
      <c r="O83" s="2">
        <v>4.8476999999999997</v>
      </c>
      <c r="P83" s="2">
        <v>42.137699999999995</v>
      </c>
      <c r="R83">
        <v>3</v>
      </c>
    </row>
    <row r="84" spans="1:18" x14ac:dyDescent="0.25">
      <c r="A84" t="s">
        <v>96</v>
      </c>
      <c r="B84" t="s">
        <v>420</v>
      </c>
      <c r="C84" t="s">
        <v>1</v>
      </c>
      <c r="D84" t="s">
        <v>0</v>
      </c>
      <c r="E84">
        <v>29923</v>
      </c>
      <c r="F84" t="s">
        <v>419</v>
      </c>
      <c r="G84" t="s">
        <v>421</v>
      </c>
      <c r="H84" s="2">
        <v>0</v>
      </c>
      <c r="I84" s="2">
        <v>0</v>
      </c>
      <c r="J84" s="2">
        <v>0</v>
      </c>
      <c r="K84" s="2">
        <v>37.29</v>
      </c>
      <c r="L84" s="2">
        <v>0</v>
      </c>
      <c r="M84" s="2">
        <v>0</v>
      </c>
      <c r="N84" s="2">
        <v>0</v>
      </c>
      <c r="O84" s="2">
        <v>4.8476999999999997</v>
      </c>
      <c r="P84" s="2">
        <v>42.137699999999995</v>
      </c>
      <c r="R84">
        <v>3</v>
      </c>
    </row>
    <row r="85" spans="1:18" x14ac:dyDescent="0.25">
      <c r="A85" t="s">
        <v>96</v>
      </c>
      <c r="B85" t="s">
        <v>397</v>
      </c>
      <c r="C85" t="s">
        <v>1</v>
      </c>
      <c r="D85" t="s">
        <v>0</v>
      </c>
      <c r="E85">
        <v>20606</v>
      </c>
      <c r="F85" t="s">
        <v>417</v>
      </c>
      <c r="G85" t="s">
        <v>418</v>
      </c>
      <c r="H85" s="2">
        <v>0</v>
      </c>
      <c r="I85" s="2">
        <v>0</v>
      </c>
      <c r="J85" s="2">
        <v>0</v>
      </c>
      <c r="K85" s="2">
        <v>92.5</v>
      </c>
      <c r="L85" s="2">
        <v>0</v>
      </c>
      <c r="M85" s="2">
        <v>0</v>
      </c>
      <c r="N85" s="2">
        <v>0</v>
      </c>
      <c r="O85" s="2">
        <v>12.025</v>
      </c>
      <c r="P85" s="2">
        <v>104.52500000000001</v>
      </c>
      <c r="R85">
        <v>3</v>
      </c>
    </row>
    <row r="86" spans="1:18" x14ac:dyDescent="0.25">
      <c r="A86" t="s">
        <v>96</v>
      </c>
      <c r="B86" t="s">
        <v>415</v>
      </c>
      <c r="C86" t="s">
        <v>1</v>
      </c>
      <c r="D86" t="s">
        <v>0</v>
      </c>
      <c r="E86">
        <v>19772</v>
      </c>
      <c r="F86" t="s">
        <v>417</v>
      </c>
      <c r="G86" t="s">
        <v>418</v>
      </c>
      <c r="H86" s="2">
        <v>0</v>
      </c>
      <c r="I86" s="2">
        <v>0</v>
      </c>
      <c r="J86" s="2">
        <v>0</v>
      </c>
      <c r="K86" s="2">
        <v>235.53</v>
      </c>
      <c r="L86" s="2">
        <v>0</v>
      </c>
      <c r="M86" s="2">
        <v>0</v>
      </c>
      <c r="N86" s="2">
        <v>0</v>
      </c>
      <c r="O86" s="2">
        <v>30.6189</v>
      </c>
      <c r="P86" s="2">
        <v>266.14890000000003</v>
      </c>
      <c r="R86">
        <v>3</v>
      </c>
    </row>
    <row r="87" spans="1:18" x14ac:dyDescent="0.25">
      <c r="A87" t="s">
        <v>96</v>
      </c>
      <c r="B87" t="s">
        <v>415</v>
      </c>
      <c r="C87" t="s">
        <v>1</v>
      </c>
      <c r="D87" t="s">
        <v>0</v>
      </c>
      <c r="E87">
        <v>19773</v>
      </c>
      <c r="F87" t="s">
        <v>417</v>
      </c>
      <c r="G87" t="s">
        <v>418</v>
      </c>
      <c r="H87" s="2">
        <v>0</v>
      </c>
      <c r="I87" s="2">
        <v>0</v>
      </c>
      <c r="J87" s="2">
        <v>0</v>
      </c>
      <c r="K87" s="2">
        <v>56.12</v>
      </c>
      <c r="L87" s="2">
        <v>0</v>
      </c>
      <c r="M87" s="2">
        <v>0</v>
      </c>
      <c r="N87" s="2">
        <v>0</v>
      </c>
      <c r="O87" s="2">
        <v>7.2956000000000003</v>
      </c>
      <c r="P87" s="2">
        <v>63.415599999999998</v>
      </c>
      <c r="R87">
        <v>3</v>
      </c>
    </row>
    <row r="88" spans="1:18" x14ac:dyDescent="0.25">
      <c r="A88" t="s">
        <v>96</v>
      </c>
      <c r="B88" t="s">
        <v>415</v>
      </c>
      <c r="C88" t="s">
        <v>1</v>
      </c>
      <c r="D88" t="s">
        <v>0</v>
      </c>
      <c r="E88">
        <v>23640</v>
      </c>
      <c r="F88" t="s">
        <v>414</v>
      </c>
      <c r="G88" t="s">
        <v>416</v>
      </c>
      <c r="H88" s="2">
        <v>0</v>
      </c>
      <c r="I88" s="2">
        <v>0</v>
      </c>
      <c r="J88" s="2">
        <v>0</v>
      </c>
      <c r="K88" s="2">
        <v>88.49</v>
      </c>
      <c r="L88" s="2">
        <v>0</v>
      </c>
      <c r="M88" s="2">
        <v>0</v>
      </c>
      <c r="N88" s="2">
        <v>0</v>
      </c>
      <c r="O88" s="2">
        <v>11.5037</v>
      </c>
      <c r="P88" s="2">
        <v>99.99369999999999</v>
      </c>
      <c r="R88">
        <v>3</v>
      </c>
    </row>
    <row r="89" spans="1:18" x14ac:dyDescent="0.25">
      <c r="A89" t="s">
        <v>96</v>
      </c>
      <c r="B89" t="s">
        <v>398</v>
      </c>
      <c r="C89" t="s">
        <v>1</v>
      </c>
      <c r="D89" t="s">
        <v>0</v>
      </c>
      <c r="E89">
        <v>148</v>
      </c>
      <c r="F89" t="s">
        <v>412</v>
      </c>
      <c r="G89" t="s">
        <v>413</v>
      </c>
      <c r="H89" s="2">
        <v>0</v>
      </c>
      <c r="I89" s="2">
        <v>0</v>
      </c>
      <c r="J89" s="2">
        <v>0</v>
      </c>
      <c r="K89" s="2">
        <v>4.5999999999999996</v>
      </c>
      <c r="L89" s="2">
        <v>0</v>
      </c>
      <c r="M89" s="2">
        <v>0</v>
      </c>
      <c r="N89" s="2">
        <v>0</v>
      </c>
      <c r="O89" s="2">
        <v>0.59799999999999998</v>
      </c>
      <c r="P89" s="2">
        <v>5.1979999999999995</v>
      </c>
      <c r="R89">
        <v>3</v>
      </c>
    </row>
    <row r="90" spans="1:18" x14ac:dyDescent="0.25">
      <c r="A90" t="s">
        <v>96</v>
      </c>
      <c r="B90" t="s">
        <v>411</v>
      </c>
      <c r="C90" t="s">
        <v>1</v>
      </c>
      <c r="D90" t="s">
        <v>0</v>
      </c>
      <c r="E90">
        <v>6135</v>
      </c>
      <c r="F90" t="s">
        <v>404</v>
      </c>
      <c r="G90" t="s">
        <v>406</v>
      </c>
      <c r="H90" s="2">
        <v>0</v>
      </c>
      <c r="I90" s="2">
        <v>0</v>
      </c>
      <c r="J90" s="2">
        <v>0</v>
      </c>
      <c r="K90" s="2">
        <v>13.76</v>
      </c>
      <c r="L90" s="2">
        <v>0</v>
      </c>
      <c r="M90" s="2">
        <v>0</v>
      </c>
      <c r="N90" s="2">
        <v>0</v>
      </c>
      <c r="O90" s="2">
        <v>1.7887999999999999</v>
      </c>
      <c r="P90" s="2">
        <v>15.5488</v>
      </c>
      <c r="R90">
        <v>3</v>
      </c>
    </row>
    <row r="91" spans="1:18" x14ac:dyDescent="0.25">
      <c r="A91" t="s">
        <v>96</v>
      </c>
      <c r="B91" t="s">
        <v>405</v>
      </c>
      <c r="C91" t="s">
        <v>1</v>
      </c>
      <c r="D91" t="s">
        <v>0</v>
      </c>
      <c r="E91">
        <v>272294</v>
      </c>
      <c r="F91" t="s">
        <v>409</v>
      </c>
      <c r="G91" t="s">
        <v>410</v>
      </c>
      <c r="H91" s="2">
        <v>0</v>
      </c>
      <c r="I91" s="2">
        <v>0</v>
      </c>
      <c r="J91" s="2">
        <v>0</v>
      </c>
      <c r="K91" s="2">
        <v>14.88</v>
      </c>
      <c r="L91" s="2">
        <v>0</v>
      </c>
      <c r="M91" s="2">
        <v>0</v>
      </c>
      <c r="N91" s="2">
        <v>0</v>
      </c>
      <c r="O91" s="2">
        <v>1.9344000000000001</v>
      </c>
      <c r="P91" s="2">
        <v>16.814399999999999</v>
      </c>
      <c r="R91">
        <v>3</v>
      </c>
    </row>
    <row r="92" spans="1:18" x14ac:dyDescent="0.25">
      <c r="A92" t="s">
        <v>96</v>
      </c>
      <c r="B92" t="s">
        <v>394</v>
      </c>
      <c r="C92" t="s">
        <v>1</v>
      </c>
      <c r="D92" t="s">
        <v>0</v>
      </c>
      <c r="E92">
        <v>27235</v>
      </c>
      <c r="F92" t="s">
        <v>407</v>
      </c>
      <c r="G92" t="s">
        <v>408</v>
      </c>
      <c r="H92" s="2">
        <v>0</v>
      </c>
      <c r="I92" s="2">
        <v>0</v>
      </c>
      <c r="J92" s="2">
        <v>0</v>
      </c>
      <c r="K92" s="2">
        <v>164.6</v>
      </c>
      <c r="L92" s="2">
        <v>0</v>
      </c>
      <c r="M92" s="2">
        <v>0</v>
      </c>
      <c r="N92" s="2">
        <v>0</v>
      </c>
      <c r="O92" s="2">
        <v>21.398</v>
      </c>
      <c r="P92" s="2">
        <v>185.99799999999999</v>
      </c>
      <c r="R92">
        <v>3</v>
      </c>
    </row>
    <row r="93" spans="1:18" x14ac:dyDescent="0.25">
      <c r="A93" t="s">
        <v>96</v>
      </c>
      <c r="B93" t="s">
        <v>394</v>
      </c>
      <c r="C93" t="s">
        <v>1</v>
      </c>
      <c r="D93" t="s">
        <v>0</v>
      </c>
      <c r="E93">
        <v>6406</v>
      </c>
      <c r="F93" t="s">
        <v>407</v>
      </c>
      <c r="G93" t="s">
        <v>408</v>
      </c>
      <c r="H93" s="2">
        <v>0</v>
      </c>
      <c r="I93" s="2">
        <v>0</v>
      </c>
      <c r="J93" s="2">
        <v>0</v>
      </c>
      <c r="K93" s="2">
        <v>45.13</v>
      </c>
      <c r="L93" s="2">
        <v>0</v>
      </c>
      <c r="M93" s="2">
        <v>0</v>
      </c>
      <c r="N93" s="2">
        <v>0</v>
      </c>
      <c r="O93" s="2">
        <v>5.8669000000000002</v>
      </c>
      <c r="P93" s="2">
        <v>50.996900000000004</v>
      </c>
      <c r="R93">
        <v>3</v>
      </c>
    </row>
    <row r="94" spans="1:18" x14ac:dyDescent="0.25">
      <c r="A94" t="s">
        <v>96</v>
      </c>
      <c r="B94" t="s">
        <v>405</v>
      </c>
      <c r="C94" t="s">
        <v>1</v>
      </c>
      <c r="D94" t="s">
        <v>0</v>
      </c>
      <c r="E94">
        <v>5044</v>
      </c>
      <c r="F94" t="s">
        <v>404</v>
      </c>
      <c r="G94" t="s">
        <v>406</v>
      </c>
      <c r="H94" s="2">
        <v>0</v>
      </c>
      <c r="I94" s="2">
        <v>0</v>
      </c>
      <c r="J94" s="2">
        <v>0</v>
      </c>
      <c r="K94" s="2">
        <v>17.260000000000002</v>
      </c>
      <c r="L94" s="2">
        <v>0</v>
      </c>
      <c r="M94" s="2">
        <v>0</v>
      </c>
      <c r="N94" s="2">
        <v>0</v>
      </c>
      <c r="O94" s="2">
        <v>2.2438000000000002</v>
      </c>
      <c r="P94" s="2">
        <v>19.503800000000002</v>
      </c>
      <c r="R94">
        <v>3</v>
      </c>
    </row>
    <row r="95" spans="1:18" x14ac:dyDescent="0.25">
      <c r="A95" t="s">
        <v>94</v>
      </c>
      <c r="H95" s="78">
        <f>SUBTOTAL(109,Tabla1[C. EXENTAS])</f>
        <v>0</v>
      </c>
      <c r="I95" s="78"/>
      <c r="J95" s="78"/>
      <c r="K95" s="78">
        <f>SUBTOTAL(109,Tabla1[C. GRAVADA])</f>
        <v>11641.130000000001</v>
      </c>
      <c r="L95" s="78"/>
      <c r="M95" s="78"/>
      <c r="N95" s="78"/>
      <c r="O95" s="78">
        <f>SUBTOTAL(109,Tabla1[IVA])</f>
        <v>1513.3469000000002</v>
      </c>
      <c r="P95" s="78">
        <f>SUBTOTAL(109,Tabla1[TOTAL C.])</f>
        <v>13154.476899999998</v>
      </c>
      <c r="Q95" s="27"/>
      <c r="R95">
        <f>SUBTOTAL(109,Tabla1[ANEXO 3])</f>
        <v>273</v>
      </c>
    </row>
  </sheetData>
  <dataConsolidate/>
  <conditionalFormatting sqref="E96:E1048576 E1:E60 E62:E67 E74:E94">
    <cfRule type="duplicateValues" dxfId="9" priority="5"/>
    <cfRule type="duplicateValues" dxfId="8" priority="6"/>
  </conditionalFormatting>
  <conditionalFormatting sqref="E61">
    <cfRule type="duplicateValues" dxfId="7" priority="3"/>
    <cfRule type="duplicateValues" dxfId="6" priority="4"/>
  </conditionalFormatting>
  <conditionalFormatting sqref="E68:E73">
    <cfRule type="duplicateValues" dxfId="5" priority="1"/>
    <cfRule type="duplicateValues" dxfId="4" priority="2"/>
  </conditionalFormatting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4337" r:id="rId3" name="TextBox1">
          <controlPr defaultSize="0" autoLine="0" r:id="rId4">
            <anchor moveWithCells="1">
              <from>
                <xdr:col>6</xdr:col>
                <xdr:colOff>19050</xdr:colOff>
                <xdr:row>0</xdr:row>
                <xdr:rowOff>19050</xdr:rowOff>
              </from>
              <to>
                <xdr:col>7</xdr:col>
                <xdr:colOff>466725</xdr:colOff>
                <xdr:row>1</xdr:row>
                <xdr:rowOff>57150</xdr:rowOff>
              </to>
            </anchor>
          </controlPr>
        </control>
      </mc:Choice>
      <mc:Fallback>
        <control shapeId="14337" r:id="rId3" name="TextBox1"/>
      </mc:Fallback>
    </mc:AlternateContent>
  </controls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7">
    <tabColor theme="9" tint="-0.499984740745262"/>
  </sheetPr>
  <dimension ref="B1:D20"/>
  <sheetViews>
    <sheetView showGridLines="0" zoomScaleNormal="100" zoomScaleSheetLayoutView="100" workbookViewId="0">
      <selection activeCell="D1" sqref="D1"/>
    </sheetView>
  </sheetViews>
  <sheetFormatPr baseColWidth="10" defaultRowHeight="15" x14ac:dyDescent="0.25"/>
  <cols>
    <col min="1" max="1" width="11.42578125" style="29"/>
    <col min="2" max="2" width="15.140625" style="29" customWidth="1"/>
    <col min="3" max="3" width="3.85546875" style="29" customWidth="1"/>
    <col min="4" max="4" width="25.85546875" style="29" customWidth="1"/>
    <col min="5" max="5" width="7.85546875" style="29" customWidth="1"/>
    <col min="6" max="16384" width="11.42578125" style="29"/>
  </cols>
  <sheetData>
    <row r="1" spans="2:4" ht="90" customHeight="1" thickBot="1" x14ac:dyDescent="0.3"/>
    <row r="2" spans="2:4" x14ac:dyDescent="0.25">
      <c r="B2" s="30" t="s">
        <v>17</v>
      </c>
      <c r="C2" s="31"/>
      <c r="D2" s="33" t="s">
        <v>96</v>
      </c>
    </row>
    <row r="3" spans="2:4" x14ac:dyDescent="0.25">
      <c r="B3" s="30" t="s">
        <v>2</v>
      </c>
      <c r="C3" s="31"/>
      <c r="D3" s="41" t="s">
        <v>98</v>
      </c>
    </row>
    <row r="4" spans="2:4" x14ac:dyDescent="0.25">
      <c r="B4" s="30" t="s">
        <v>3</v>
      </c>
      <c r="C4" s="31"/>
      <c r="D4" s="35" t="s">
        <v>1</v>
      </c>
    </row>
    <row r="5" spans="2:4" x14ac:dyDescent="0.25">
      <c r="B5" s="30" t="s">
        <v>4</v>
      </c>
      <c r="C5" s="31"/>
      <c r="D5" s="35" t="s">
        <v>0</v>
      </c>
    </row>
    <row r="6" spans="2:4" x14ac:dyDescent="0.25">
      <c r="B6" s="32" t="s">
        <v>28</v>
      </c>
      <c r="C6" s="31"/>
      <c r="D6" s="34" t="s">
        <v>100</v>
      </c>
    </row>
    <row r="7" spans="2:4" x14ac:dyDescent="0.25">
      <c r="B7" s="30" t="s">
        <v>27</v>
      </c>
      <c r="C7" s="31"/>
      <c r="D7" s="34" t="s">
        <v>101</v>
      </c>
    </row>
    <row r="8" spans="2:4" x14ac:dyDescent="0.25">
      <c r="B8" s="30" t="s">
        <v>26</v>
      </c>
      <c r="C8" s="31"/>
      <c r="D8" s="42"/>
    </row>
    <row r="9" spans="2:4" x14ac:dyDescent="0.25">
      <c r="B9" s="30" t="s">
        <v>25</v>
      </c>
      <c r="C9" s="31"/>
      <c r="D9" s="36">
        <f>+D8</f>
        <v>0</v>
      </c>
    </row>
    <row r="10" spans="2:4" x14ac:dyDescent="0.25">
      <c r="B10" s="30" t="s">
        <v>24</v>
      </c>
      <c r="C10" s="31"/>
      <c r="D10" s="43"/>
    </row>
    <row r="11" spans="2:4" x14ac:dyDescent="0.25">
      <c r="B11" s="32" t="s">
        <v>86</v>
      </c>
      <c r="C11" s="31"/>
      <c r="D11" s="37" t="str">
        <f>IFERROR(VLOOKUP(D10,'base de clientes'!A:B,2,0),"No existe")</f>
        <v>No existe</v>
      </c>
    </row>
    <row r="12" spans="2:4" x14ac:dyDescent="0.25">
      <c r="B12" s="32" t="s">
        <v>88</v>
      </c>
      <c r="C12" s="31"/>
      <c r="D12" s="38">
        <v>0</v>
      </c>
    </row>
    <row r="13" spans="2:4" x14ac:dyDescent="0.25">
      <c r="B13" s="32" t="s">
        <v>87</v>
      </c>
      <c r="C13" s="31"/>
      <c r="D13" s="38">
        <v>0</v>
      </c>
    </row>
    <row r="14" spans="2:4" x14ac:dyDescent="0.25">
      <c r="B14" s="30" t="s">
        <v>23</v>
      </c>
      <c r="C14" s="31"/>
      <c r="D14" s="44">
        <v>0</v>
      </c>
    </row>
    <row r="15" spans="2:4" x14ac:dyDescent="0.25">
      <c r="B15" s="30" t="s">
        <v>22</v>
      </c>
      <c r="C15" s="31"/>
      <c r="D15" s="38">
        <f>+D14*0.13</f>
        <v>0</v>
      </c>
    </row>
    <row r="16" spans="2:4" x14ac:dyDescent="0.25">
      <c r="B16" s="30" t="s">
        <v>21</v>
      </c>
      <c r="C16" s="31"/>
      <c r="D16" s="38">
        <v>0</v>
      </c>
    </row>
    <row r="17" spans="2:4" x14ac:dyDescent="0.25">
      <c r="B17" s="30" t="s">
        <v>20</v>
      </c>
      <c r="C17" s="31"/>
      <c r="D17" s="38">
        <v>0</v>
      </c>
    </row>
    <row r="18" spans="2:4" ht="15" customHeight="1" x14ac:dyDescent="0.25">
      <c r="B18" s="30" t="s">
        <v>89</v>
      </c>
      <c r="C18" s="31"/>
      <c r="D18" s="38">
        <f>+(D12+D13+D14+D15+D16+D17)</f>
        <v>0</v>
      </c>
    </row>
    <row r="19" spans="2:4" ht="15" customHeight="1" x14ac:dyDescent="0.25">
      <c r="B19" s="30" t="s">
        <v>95</v>
      </c>
      <c r="C19" s="31"/>
      <c r="D19" s="39" t="str">
        <f>IFERROR(VLOOKUP(D10,'base de clientes'!A:C,3,0),"ACTUALICE")</f>
        <v>ACTUALICE</v>
      </c>
    </row>
    <row r="20" spans="2:4" ht="15.75" thickBot="1" x14ac:dyDescent="0.3">
      <c r="B20" s="30" t="s">
        <v>18</v>
      </c>
      <c r="C20" s="31"/>
      <c r="D20" s="40" t="s">
        <v>1</v>
      </c>
    </row>
  </sheetData>
  <conditionalFormatting sqref="D19">
    <cfRule type="containsText" dxfId="3" priority="1" operator="containsText" text="ACTUAL">
      <formula>NOT(ISERROR(SEARCH("ACTUAL",D19)))</formula>
    </cfRule>
  </conditionalFormatting>
  <dataValidations count="1">
    <dataValidation type="decimal" allowBlank="1" showInputMessage="1" showErrorMessage="1" errorTitle="Error de ingreso" error="Los datos ingresados no son validos solo se aceptan numeros" sqref="D9">
      <formula1>0</formula1>
      <formula2>10000000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5" tint="-0.249977111117893"/>
  </sheetPr>
  <dimension ref="E2:W4"/>
  <sheetViews>
    <sheetView showGridLines="0" topLeftCell="K1" workbookViewId="0">
      <selection activeCell="E3" sqref="E3"/>
    </sheetView>
  </sheetViews>
  <sheetFormatPr baseColWidth="10" defaultRowHeight="15" x14ac:dyDescent="0.25"/>
  <cols>
    <col min="1" max="4" width="0" hidden="1" customWidth="1"/>
    <col min="7" max="7" width="15.42578125" customWidth="1"/>
    <col min="8" max="8" width="14.28515625" customWidth="1"/>
    <col min="9" max="9" width="19.85546875" customWidth="1"/>
    <col min="12" max="12" width="11.5703125" customWidth="1"/>
    <col min="13" max="13" width="16.28515625" customWidth="1"/>
    <col min="14" max="14" width="27.28515625" customWidth="1"/>
    <col min="15" max="15" width="16.42578125" style="2" customWidth="1"/>
    <col min="16" max="16" width="19.28515625" style="2" customWidth="1"/>
    <col min="17" max="17" width="14.42578125" style="2" customWidth="1"/>
    <col min="18" max="18" width="11.42578125" style="2"/>
    <col min="19" max="19" width="12.42578125" style="2" customWidth="1"/>
    <col min="20" max="20" width="14.42578125" style="2" customWidth="1"/>
    <col min="21" max="22" width="15.140625" style="2" customWidth="1"/>
  </cols>
  <sheetData>
    <row r="2" spans="5:23" x14ac:dyDescent="0.25">
      <c r="E2" t="s">
        <v>17</v>
      </c>
      <c r="F2" t="s">
        <v>2</v>
      </c>
      <c r="G2" t="s">
        <v>3</v>
      </c>
      <c r="H2" t="s">
        <v>4</v>
      </c>
      <c r="I2" t="s">
        <v>28</v>
      </c>
      <c r="J2" t="s">
        <v>27</v>
      </c>
      <c r="K2" t="s">
        <v>26</v>
      </c>
      <c r="L2" t="s">
        <v>25</v>
      </c>
      <c r="M2" t="s">
        <v>24</v>
      </c>
      <c r="N2" t="s">
        <v>86</v>
      </c>
      <c r="O2" s="2" t="s">
        <v>88</v>
      </c>
      <c r="P2" s="2" t="s">
        <v>87</v>
      </c>
      <c r="Q2" s="2" t="s">
        <v>23</v>
      </c>
      <c r="R2" s="2" t="s">
        <v>22</v>
      </c>
      <c r="S2" s="2" t="s">
        <v>21</v>
      </c>
      <c r="T2" s="2" t="s">
        <v>20</v>
      </c>
      <c r="U2" s="2" t="s">
        <v>89</v>
      </c>
      <c r="V2" s="2" t="s">
        <v>95</v>
      </c>
      <c r="W2" t="s">
        <v>18</v>
      </c>
    </row>
    <row r="4" spans="5:23" x14ac:dyDescent="0.25">
      <c r="E4" t="s">
        <v>94</v>
      </c>
      <c r="O4"/>
      <c r="P4"/>
      <c r="Q4" s="27">
        <f>SUBTOTAL(109,Tabla2[V. GRAVADA])</f>
        <v>0</v>
      </c>
      <c r="R4" s="27">
        <f>SUBTOTAL(109,Tabla2[D.FISCAL])</f>
        <v>0</v>
      </c>
      <c r="S4"/>
      <c r="T4"/>
      <c r="U4" s="27">
        <f>SUBTOTAL(109,Tabla2[VENTA TOTAL])</f>
        <v>0</v>
      </c>
      <c r="V4"/>
      <c r="W4">
        <f>SUBTOTAL(103,Tabla2[ANEXO])</f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00B0F0"/>
  </sheetPr>
  <dimension ref="A1:H154"/>
  <sheetViews>
    <sheetView topLeftCell="A113" workbookViewId="0">
      <selection activeCell="A124" sqref="A124"/>
    </sheetView>
  </sheetViews>
  <sheetFormatPr baseColWidth="10" defaultRowHeight="15" x14ac:dyDescent="0.25"/>
  <cols>
    <col min="1" max="1" width="15" style="1" bestFit="1" customWidth="1"/>
    <col min="2" max="2" width="48" bestFit="1" customWidth="1"/>
    <col min="3" max="3" width="11.42578125" style="1"/>
    <col min="5" max="5" width="17.28515625" bestFit="1" customWidth="1"/>
  </cols>
  <sheetData>
    <row r="1" spans="1:8" x14ac:dyDescent="0.25">
      <c r="A1" s="1" t="s">
        <v>69</v>
      </c>
      <c r="B1" t="s">
        <v>68</v>
      </c>
      <c r="C1" s="1" t="s">
        <v>95</v>
      </c>
    </row>
    <row r="2" spans="1:8" x14ac:dyDescent="0.25">
      <c r="A2" s="1" t="s">
        <v>67</v>
      </c>
      <c r="B2" t="s">
        <v>66</v>
      </c>
      <c r="C2" s="1" t="s">
        <v>97</v>
      </c>
      <c r="E2" s="1"/>
      <c r="F2" s="1"/>
      <c r="G2" s="1"/>
      <c r="H2" s="1"/>
    </row>
    <row r="3" spans="1:8" x14ac:dyDescent="0.25">
      <c r="A3" s="1" t="s">
        <v>65</v>
      </c>
      <c r="B3" t="s">
        <v>64</v>
      </c>
      <c r="C3" s="1" t="s">
        <v>97</v>
      </c>
      <c r="E3" s="1"/>
      <c r="F3" s="1"/>
      <c r="G3" s="1"/>
      <c r="H3" s="1"/>
    </row>
    <row r="4" spans="1:8" x14ac:dyDescent="0.25">
      <c r="A4" s="1" t="s">
        <v>63</v>
      </c>
      <c r="B4" t="s">
        <v>62</v>
      </c>
      <c r="C4" s="1" t="s">
        <v>97</v>
      </c>
      <c r="E4" s="1"/>
      <c r="F4" s="1"/>
      <c r="G4" s="1"/>
      <c r="H4" s="1"/>
    </row>
    <row r="5" spans="1:8" x14ac:dyDescent="0.25">
      <c r="A5" s="1" t="s">
        <v>61</v>
      </c>
      <c r="B5" t="s">
        <v>60</v>
      </c>
      <c r="C5" s="1" t="s">
        <v>97</v>
      </c>
      <c r="E5" s="1"/>
      <c r="F5" s="1"/>
      <c r="G5" s="1"/>
      <c r="H5" s="1"/>
    </row>
    <row r="6" spans="1:8" x14ac:dyDescent="0.25">
      <c r="A6" s="1" t="s">
        <v>59</v>
      </c>
      <c r="B6" t="s">
        <v>58</v>
      </c>
      <c r="C6" s="1" t="s">
        <v>97</v>
      </c>
      <c r="E6" s="1"/>
      <c r="F6" s="1"/>
      <c r="G6" s="1"/>
      <c r="H6" s="1"/>
    </row>
    <row r="7" spans="1:8" x14ac:dyDescent="0.25">
      <c r="A7" s="1" t="s">
        <v>57</v>
      </c>
      <c r="B7" t="s">
        <v>56</v>
      </c>
      <c r="C7" s="1" t="s">
        <v>97</v>
      </c>
      <c r="E7" s="1"/>
      <c r="F7" s="1"/>
      <c r="G7" s="1"/>
      <c r="H7" s="1"/>
    </row>
    <row r="8" spans="1:8" x14ac:dyDescent="0.25">
      <c r="A8" s="1" t="s">
        <v>55</v>
      </c>
      <c r="B8" t="s">
        <v>54</v>
      </c>
      <c r="C8" s="1" t="s">
        <v>97</v>
      </c>
      <c r="E8" s="1"/>
      <c r="F8" s="1"/>
      <c r="G8" s="1"/>
      <c r="H8" s="1"/>
    </row>
    <row r="9" spans="1:8" x14ac:dyDescent="0.25">
      <c r="A9" s="1" t="s">
        <v>53</v>
      </c>
      <c r="B9" t="s">
        <v>52</v>
      </c>
      <c r="C9" s="1" t="s">
        <v>97</v>
      </c>
      <c r="E9" s="1"/>
      <c r="F9" s="1"/>
      <c r="G9" s="1"/>
      <c r="H9" s="1"/>
    </row>
    <row r="10" spans="1:8" x14ac:dyDescent="0.25">
      <c r="A10" s="1" t="s">
        <v>51</v>
      </c>
      <c r="B10" t="s">
        <v>50</v>
      </c>
      <c r="C10" s="1" t="s">
        <v>97</v>
      </c>
      <c r="E10" s="1"/>
      <c r="F10" s="1"/>
      <c r="G10" s="1"/>
      <c r="H10" s="1"/>
    </row>
    <row r="11" spans="1:8" x14ac:dyDescent="0.25">
      <c r="A11" s="1" t="s">
        <v>49</v>
      </c>
      <c r="B11" t="s">
        <v>48</v>
      </c>
      <c r="C11" s="1" t="s">
        <v>97</v>
      </c>
      <c r="E11" s="1"/>
      <c r="F11" s="1"/>
      <c r="G11" s="1"/>
      <c r="H11" s="1"/>
    </row>
    <row r="12" spans="1:8" x14ac:dyDescent="0.25">
      <c r="A12" s="1" t="s">
        <v>47</v>
      </c>
      <c r="B12" t="s">
        <v>46</v>
      </c>
      <c r="C12" s="1" t="s">
        <v>97</v>
      </c>
      <c r="E12" s="1"/>
      <c r="F12" s="1"/>
      <c r="G12" s="1"/>
      <c r="H12" s="1"/>
    </row>
    <row r="13" spans="1:8" x14ac:dyDescent="0.25">
      <c r="A13" s="1" t="s">
        <v>45</v>
      </c>
      <c r="B13" t="s">
        <v>44</v>
      </c>
      <c r="C13" s="1" t="s">
        <v>97</v>
      </c>
    </row>
    <row r="14" spans="1:8" x14ac:dyDescent="0.25">
      <c r="A14" s="1" t="s">
        <v>43</v>
      </c>
      <c r="B14" t="s">
        <v>42</v>
      </c>
      <c r="C14" s="1" t="s">
        <v>97</v>
      </c>
    </row>
    <row r="15" spans="1:8" x14ac:dyDescent="0.25">
      <c r="A15" s="1" t="s">
        <v>41</v>
      </c>
      <c r="B15" t="s">
        <v>40</v>
      </c>
      <c r="C15" s="1" t="s">
        <v>97</v>
      </c>
    </row>
    <row r="16" spans="1:8" x14ac:dyDescent="0.25">
      <c r="A16" s="1" t="s">
        <v>39</v>
      </c>
      <c r="B16" t="s">
        <v>38</v>
      </c>
      <c r="C16" s="1" t="s">
        <v>97</v>
      </c>
    </row>
    <row r="17" spans="1:3" x14ac:dyDescent="0.25">
      <c r="A17" s="1" t="s">
        <v>37</v>
      </c>
      <c r="B17" t="s">
        <v>36</v>
      </c>
      <c r="C17" s="1" t="s">
        <v>97</v>
      </c>
    </row>
    <row r="18" spans="1:3" x14ac:dyDescent="0.25">
      <c r="A18" s="1" t="s">
        <v>35</v>
      </c>
      <c r="B18" t="s">
        <v>34</v>
      </c>
      <c r="C18" s="1" t="s">
        <v>97</v>
      </c>
    </row>
    <row r="19" spans="1:3" x14ac:dyDescent="0.25">
      <c r="A19" s="1" t="s">
        <v>33</v>
      </c>
      <c r="B19" t="s">
        <v>32</v>
      </c>
      <c r="C19" s="1" t="s">
        <v>97</v>
      </c>
    </row>
    <row r="20" spans="1:3" x14ac:dyDescent="0.25">
      <c r="A20" s="1" t="s">
        <v>31</v>
      </c>
      <c r="B20" t="s">
        <v>30</v>
      </c>
      <c r="C20" s="1" t="s">
        <v>97</v>
      </c>
    </row>
    <row r="21" spans="1:3" x14ac:dyDescent="0.25">
      <c r="A21" s="1" t="s">
        <v>102</v>
      </c>
      <c r="B21" t="s">
        <v>103</v>
      </c>
      <c r="C21" s="1" t="s">
        <v>97</v>
      </c>
    </row>
    <row r="22" spans="1:3" x14ac:dyDescent="0.25">
      <c r="A22" s="1" t="s">
        <v>104</v>
      </c>
      <c r="B22" t="s">
        <v>105</v>
      </c>
      <c r="C22" s="1" t="s">
        <v>97</v>
      </c>
    </row>
    <row r="23" spans="1:3" x14ac:dyDescent="0.25">
      <c r="A23" s="1" t="s">
        <v>106</v>
      </c>
      <c r="B23" t="s">
        <v>107</v>
      </c>
      <c r="C23" s="1" t="s">
        <v>97</v>
      </c>
    </row>
    <row r="24" spans="1:3" x14ac:dyDescent="0.25">
      <c r="A24" s="1" t="s">
        <v>108</v>
      </c>
      <c r="B24" t="s">
        <v>109</v>
      </c>
      <c r="C24" s="1" t="s">
        <v>97</v>
      </c>
    </row>
    <row r="25" spans="1:3" x14ac:dyDescent="0.25">
      <c r="A25" s="1" t="s">
        <v>110</v>
      </c>
      <c r="B25" t="s">
        <v>111</v>
      </c>
      <c r="C25" s="1" t="s">
        <v>97</v>
      </c>
    </row>
    <row r="26" spans="1:3" x14ac:dyDescent="0.25">
      <c r="A26" s="1" t="s">
        <v>112</v>
      </c>
      <c r="B26" t="s">
        <v>113</v>
      </c>
      <c r="C26" s="1" t="s">
        <v>97</v>
      </c>
    </row>
    <row r="27" spans="1:3" x14ac:dyDescent="0.25">
      <c r="A27" s="1" t="s">
        <v>114</v>
      </c>
      <c r="B27" t="s">
        <v>115</v>
      </c>
      <c r="C27" s="1" t="s">
        <v>97</v>
      </c>
    </row>
    <row r="28" spans="1:3" x14ac:dyDescent="0.25">
      <c r="A28" s="1" t="s">
        <v>116</v>
      </c>
      <c r="B28" t="s">
        <v>117</v>
      </c>
      <c r="C28" s="1" t="s">
        <v>97</v>
      </c>
    </row>
    <row r="29" spans="1:3" x14ac:dyDescent="0.25">
      <c r="A29" s="1" t="s">
        <v>118</v>
      </c>
      <c r="B29" t="s">
        <v>119</v>
      </c>
      <c r="C29" s="1" t="s">
        <v>97</v>
      </c>
    </row>
    <row r="30" spans="1:3" x14ac:dyDescent="0.25">
      <c r="A30" s="1" t="s">
        <v>120</v>
      </c>
      <c r="B30" t="s">
        <v>121</v>
      </c>
      <c r="C30" s="1" t="s">
        <v>97</v>
      </c>
    </row>
    <row r="31" spans="1:3" x14ac:dyDescent="0.25">
      <c r="A31" s="1" t="s">
        <v>122</v>
      </c>
      <c r="B31" t="s">
        <v>123</v>
      </c>
      <c r="C31" s="1" t="s">
        <v>97</v>
      </c>
    </row>
    <row r="32" spans="1:3" x14ac:dyDescent="0.25">
      <c r="A32" s="1" t="s">
        <v>124</v>
      </c>
      <c r="B32" t="s">
        <v>125</v>
      </c>
      <c r="C32" s="1" t="s">
        <v>97</v>
      </c>
    </row>
    <row r="33" spans="1:3" x14ac:dyDescent="0.25">
      <c r="A33" s="1" t="s">
        <v>126</v>
      </c>
      <c r="B33" t="s">
        <v>127</v>
      </c>
      <c r="C33" s="1" t="s">
        <v>97</v>
      </c>
    </row>
    <row r="34" spans="1:3" x14ac:dyDescent="0.25">
      <c r="A34" s="1" t="s">
        <v>128</v>
      </c>
      <c r="B34" t="s">
        <v>129</v>
      </c>
      <c r="C34" s="1" t="s">
        <v>97</v>
      </c>
    </row>
    <row r="35" spans="1:3" x14ac:dyDescent="0.25">
      <c r="A35" s="1" t="s">
        <v>130</v>
      </c>
      <c r="B35" t="s">
        <v>131</v>
      </c>
      <c r="C35" s="1" t="s">
        <v>97</v>
      </c>
    </row>
    <row r="36" spans="1:3" x14ac:dyDescent="0.25">
      <c r="A36" s="1" t="s">
        <v>132</v>
      </c>
      <c r="B36" t="s">
        <v>133</v>
      </c>
      <c r="C36" s="1" t="s">
        <v>97</v>
      </c>
    </row>
    <row r="37" spans="1:3" x14ac:dyDescent="0.25">
      <c r="A37" s="1" t="s">
        <v>134</v>
      </c>
      <c r="B37" t="s">
        <v>135</v>
      </c>
      <c r="C37" s="1" t="s">
        <v>97</v>
      </c>
    </row>
    <row r="38" spans="1:3" x14ac:dyDescent="0.25">
      <c r="A38" s="1" t="s">
        <v>136</v>
      </c>
      <c r="B38" t="s">
        <v>137</v>
      </c>
      <c r="C38" s="1" t="s">
        <v>97</v>
      </c>
    </row>
    <row r="39" spans="1:3" x14ac:dyDescent="0.25">
      <c r="A39" s="1" t="s">
        <v>138</v>
      </c>
      <c r="B39" t="s">
        <v>139</v>
      </c>
      <c r="C39" s="1" t="s">
        <v>97</v>
      </c>
    </row>
    <row r="40" spans="1:3" x14ac:dyDescent="0.25">
      <c r="A40" s="1" t="s">
        <v>140</v>
      </c>
      <c r="B40" t="s">
        <v>141</v>
      </c>
      <c r="C40" s="1" t="s">
        <v>97</v>
      </c>
    </row>
    <row r="41" spans="1:3" x14ac:dyDescent="0.25">
      <c r="A41" s="1" t="s">
        <v>142</v>
      </c>
      <c r="B41" t="s">
        <v>143</v>
      </c>
      <c r="C41" s="1" t="s">
        <v>97</v>
      </c>
    </row>
    <row r="42" spans="1:3" x14ac:dyDescent="0.25">
      <c r="A42" s="1" t="s">
        <v>144</v>
      </c>
      <c r="B42" t="s">
        <v>145</v>
      </c>
      <c r="C42" s="1" t="s">
        <v>97</v>
      </c>
    </row>
    <row r="43" spans="1:3" x14ac:dyDescent="0.25">
      <c r="A43" s="1" t="s">
        <v>146</v>
      </c>
      <c r="B43" t="s">
        <v>147</v>
      </c>
      <c r="C43" s="1" t="s">
        <v>97</v>
      </c>
    </row>
    <row r="44" spans="1:3" x14ac:dyDescent="0.25">
      <c r="A44" s="1" t="s">
        <v>148</v>
      </c>
      <c r="B44" t="s">
        <v>149</v>
      </c>
      <c r="C44" s="1" t="s">
        <v>97</v>
      </c>
    </row>
    <row r="45" spans="1:3" x14ac:dyDescent="0.25">
      <c r="A45" s="1" t="s">
        <v>150</v>
      </c>
      <c r="B45" t="s">
        <v>151</v>
      </c>
      <c r="C45" s="1" t="s">
        <v>97</v>
      </c>
    </row>
    <row r="46" spans="1:3" x14ac:dyDescent="0.25">
      <c r="A46" s="1" t="s">
        <v>152</v>
      </c>
      <c r="B46" t="s">
        <v>153</v>
      </c>
      <c r="C46" s="1" t="s">
        <v>97</v>
      </c>
    </row>
    <row r="47" spans="1:3" x14ac:dyDescent="0.25">
      <c r="A47" s="1" t="s">
        <v>154</v>
      </c>
      <c r="B47" t="s">
        <v>155</v>
      </c>
      <c r="C47" s="1" t="s">
        <v>97</v>
      </c>
    </row>
    <row r="48" spans="1:3" x14ac:dyDescent="0.25">
      <c r="A48" s="1" t="s">
        <v>156</v>
      </c>
      <c r="B48" s="1" t="s">
        <v>29</v>
      </c>
      <c r="C48" s="1" t="s">
        <v>97</v>
      </c>
    </row>
    <row r="49" spans="1:3" x14ac:dyDescent="0.25">
      <c r="A49" s="1" t="s">
        <v>157</v>
      </c>
      <c r="B49" t="s">
        <v>158</v>
      </c>
      <c r="C49" s="1" t="s">
        <v>97</v>
      </c>
    </row>
    <row r="50" spans="1:3" x14ac:dyDescent="0.25">
      <c r="A50" s="1" t="s">
        <v>159</v>
      </c>
      <c r="B50" t="s">
        <v>160</v>
      </c>
      <c r="C50" s="1" t="s">
        <v>97</v>
      </c>
    </row>
    <row r="51" spans="1:3" x14ac:dyDescent="0.25">
      <c r="A51" s="1" t="s">
        <v>161</v>
      </c>
      <c r="B51" t="s">
        <v>162</v>
      </c>
      <c r="C51" s="1" t="s">
        <v>97</v>
      </c>
    </row>
    <row r="52" spans="1:3" x14ac:dyDescent="0.25">
      <c r="A52" s="1" t="s">
        <v>163</v>
      </c>
      <c r="B52" t="s">
        <v>164</v>
      </c>
      <c r="C52" s="1" t="s">
        <v>97</v>
      </c>
    </row>
    <row r="53" spans="1:3" x14ac:dyDescent="0.25">
      <c r="A53" s="1" t="s">
        <v>165</v>
      </c>
      <c r="B53" t="s">
        <v>166</v>
      </c>
      <c r="C53" s="1" t="s">
        <v>97</v>
      </c>
    </row>
    <row r="54" spans="1:3" x14ac:dyDescent="0.25">
      <c r="A54" s="1" t="s">
        <v>167</v>
      </c>
      <c r="B54" t="s">
        <v>168</v>
      </c>
      <c r="C54" s="1" t="s">
        <v>97</v>
      </c>
    </row>
    <row r="55" spans="1:3" x14ac:dyDescent="0.25">
      <c r="A55" s="1" t="s">
        <v>169</v>
      </c>
      <c r="B55" t="s">
        <v>170</v>
      </c>
      <c r="C55" s="1" t="s">
        <v>97</v>
      </c>
    </row>
    <row r="56" spans="1:3" x14ac:dyDescent="0.25">
      <c r="A56" s="1" t="s">
        <v>171</v>
      </c>
      <c r="B56" t="s">
        <v>172</v>
      </c>
      <c r="C56" s="1" t="s">
        <v>97</v>
      </c>
    </row>
    <row r="57" spans="1:3" x14ac:dyDescent="0.25">
      <c r="A57" s="1" t="s">
        <v>173</v>
      </c>
      <c r="B57" t="s">
        <v>174</v>
      </c>
      <c r="C57" s="1" t="s">
        <v>97</v>
      </c>
    </row>
    <row r="58" spans="1:3" x14ac:dyDescent="0.25">
      <c r="A58" s="1" t="s">
        <v>175</v>
      </c>
      <c r="B58" t="s">
        <v>176</v>
      </c>
      <c r="C58" s="1" t="s">
        <v>97</v>
      </c>
    </row>
    <row r="59" spans="1:3" x14ac:dyDescent="0.25">
      <c r="A59" s="1" t="s">
        <v>177</v>
      </c>
      <c r="B59" t="s">
        <v>178</v>
      </c>
      <c r="C59" s="1" t="s">
        <v>97</v>
      </c>
    </row>
    <row r="60" spans="1:3" x14ac:dyDescent="0.25">
      <c r="A60" s="1" t="s">
        <v>179</v>
      </c>
      <c r="B60" t="s">
        <v>180</v>
      </c>
      <c r="C60" s="1" t="s">
        <v>97</v>
      </c>
    </row>
    <row r="61" spans="1:3" x14ac:dyDescent="0.25">
      <c r="A61" s="1" t="s">
        <v>181</v>
      </c>
      <c r="B61" t="s">
        <v>182</v>
      </c>
      <c r="C61" s="1" t="s">
        <v>97</v>
      </c>
    </row>
    <row r="62" spans="1:3" x14ac:dyDescent="0.25">
      <c r="A62" s="1" t="s">
        <v>183</v>
      </c>
      <c r="B62" t="s">
        <v>184</v>
      </c>
      <c r="C62" s="1" t="s">
        <v>97</v>
      </c>
    </row>
    <row r="63" spans="1:3" x14ac:dyDescent="0.25">
      <c r="A63" s="1" t="s">
        <v>185</v>
      </c>
      <c r="B63" t="s">
        <v>186</v>
      </c>
      <c r="C63" s="1" t="s">
        <v>97</v>
      </c>
    </row>
    <row r="64" spans="1:3" x14ac:dyDescent="0.25">
      <c r="A64" s="1" t="s">
        <v>187</v>
      </c>
      <c r="B64" t="s">
        <v>188</v>
      </c>
      <c r="C64" s="1" t="s">
        <v>97</v>
      </c>
    </row>
    <row r="65" spans="1:3" x14ac:dyDescent="0.25">
      <c r="A65" s="1" t="s">
        <v>189</v>
      </c>
      <c r="B65" t="s">
        <v>190</v>
      </c>
      <c r="C65" s="1" t="s">
        <v>97</v>
      </c>
    </row>
    <row r="66" spans="1:3" x14ac:dyDescent="0.25">
      <c r="A66" s="1" t="s">
        <v>191</v>
      </c>
      <c r="B66" t="s">
        <v>192</v>
      </c>
      <c r="C66" s="1" t="s">
        <v>97</v>
      </c>
    </row>
    <row r="67" spans="1:3" x14ac:dyDescent="0.25">
      <c r="A67" s="1" t="s">
        <v>193</v>
      </c>
      <c r="B67" t="s">
        <v>194</v>
      </c>
      <c r="C67" s="1" t="s">
        <v>97</v>
      </c>
    </row>
    <row r="68" spans="1:3" x14ac:dyDescent="0.25">
      <c r="A68" s="1" t="s">
        <v>195</v>
      </c>
      <c r="B68" t="s">
        <v>196</v>
      </c>
      <c r="C68" s="1" t="s">
        <v>97</v>
      </c>
    </row>
    <row r="69" spans="1:3" x14ac:dyDescent="0.25">
      <c r="A69" s="1" t="s">
        <v>197</v>
      </c>
      <c r="B69" t="s">
        <v>198</v>
      </c>
      <c r="C69" s="1" t="s">
        <v>97</v>
      </c>
    </row>
    <row r="70" spans="1:3" x14ac:dyDescent="0.25">
      <c r="A70" s="1" t="s">
        <v>199</v>
      </c>
      <c r="B70" t="s">
        <v>200</v>
      </c>
      <c r="C70" s="1" t="s">
        <v>97</v>
      </c>
    </row>
    <row r="71" spans="1:3" x14ac:dyDescent="0.25">
      <c r="A71" s="1" t="s">
        <v>201</v>
      </c>
      <c r="B71" t="s">
        <v>202</v>
      </c>
      <c r="C71" s="1" t="s">
        <v>97</v>
      </c>
    </row>
    <row r="72" spans="1:3" x14ac:dyDescent="0.25">
      <c r="A72" s="1" t="s">
        <v>203</v>
      </c>
      <c r="B72" t="s">
        <v>204</v>
      </c>
      <c r="C72" s="1" t="s">
        <v>97</v>
      </c>
    </row>
    <row r="73" spans="1:3" x14ac:dyDescent="0.25">
      <c r="A73" s="1" t="s">
        <v>205</v>
      </c>
      <c r="B73" t="s">
        <v>206</v>
      </c>
      <c r="C73" s="1" t="s">
        <v>97</v>
      </c>
    </row>
    <row r="74" spans="1:3" x14ac:dyDescent="0.25">
      <c r="A74" s="1" t="s">
        <v>207</v>
      </c>
      <c r="B74" t="s">
        <v>208</v>
      </c>
      <c r="C74" s="1" t="s">
        <v>97</v>
      </c>
    </row>
    <row r="75" spans="1:3" x14ac:dyDescent="0.25">
      <c r="A75" s="1" t="s">
        <v>209</v>
      </c>
      <c r="B75" t="s">
        <v>210</v>
      </c>
      <c r="C75" s="1" t="s">
        <v>97</v>
      </c>
    </row>
    <row r="76" spans="1:3" x14ac:dyDescent="0.25">
      <c r="A76" s="1" t="s">
        <v>211</v>
      </c>
      <c r="B76" t="s">
        <v>212</v>
      </c>
      <c r="C76" s="1" t="s">
        <v>97</v>
      </c>
    </row>
    <row r="77" spans="1:3" x14ac:dyDescent="0.25">
      <c r="A77" s="1" t="s">
        <v>213</v>
      </c>
      <c r="B77" t="s">
        <v>214</v>
      </c>
      <c r="C77" s="1" t="s">
        <v>97</v>
      </c>
    </row>
    <row r="78" spans="1:3" x14ac:dyDescent="0.25">
      <c r="A78" s="1" t="s">
        <v>215</v>
      </c>
      <c r="B78" s="21" t="s">
        <v>216</v>
      </c>
      <c r="C78" s="1" t="s">
        <v>97</v>
      </c>
    </row>
    <row r="79" spans="1:3" x14ac:dyDescent="0.25">
      <c r="A79" s="1" t="s">
        <v>217</v>
      </c>
      <c r="B79" t="s">
        <v>218</v>
      </c>
      <c r="C79" s="1" t="s">
        <v>97</v>
      </c>
    </row>
    <row r="80" spans="1:3" x14ac:dyDescent="0.25">
      <c r="A80" s="1" t="s">
        <v>219</v>
      </c>
      <c r="B80" t="s">
        <v>220</v>
      </c>
      <c r="C80" s="1" t="s">
        <v>97</v>
      </c>
    </row>
    <row r="81" spans="1:3" x14ac:dyDescent="0.25">
      <c r="A81" s="1" t="s">
        <v>221</v>
      </c>
      <c r="B81" t="s">
        <v>222</v>
      </c>
      <c r="C81" s="1" t="s">
        <v>97</v>
      </c>
    </row>
    <row r="82" spans="1:3" x14ac:dyDescent="0.25">
      <c r="A82" s="1" t="s">
        <v>223</v>
      </c>
      <c r="B82" t="s">
        <v>224</v>
      </c>
      <c r="C82" s="1" t="s">
        <v>97</v>
      </c>
    </row>
    <row r="83" spans="1:3" x14ac:dyDescent="0.25">
      <c r="A83" s="1" t="s">
        <v>225</v>
      </c>
      <c r="B83" t="s">
        <v>226</v>
      </c>
      <c r="C83" s="1" t="s">
        <v>97</v>
      </c>
    </row>
    <row r="84" spans="1:3" x14ac:dyDescent="0.25">
      <c r="A84" s="1" t="s">
        <v>227</v>
      </c>
      <c r="B84" t="s">
        <v>228</v>
      </c>
      <c r="C84" s="1" t="s">
        <v>97</v>
      </c>
    </row>
    <row r="85" spans="1:3" x14ac:dyDescent="0.25">
      <c r="A85" s="1" t="s">
        <v>229</v>
      </c>
      <c r="B85" t="s">
        <v>230</v>
      </c>
      <c r="C85" s="1" t="s">
        <v>97</v>
      </c>
    </row>
    <row r="86" spans="1:3" x14ac:dyDescent="0.25">
      <c r="A86" s="1" t="s">
        <v>231</v>
      </c>
      <c r="B86" t="s">
        <v>232</v>
      </c>
      <c r="C86" s="1" t="s">
        <v>97</v>
      </c>
    </row>
    <row r="87" spans="1:3" x14ac:dyDescent="0.25">
      <c r="A87" s="1" t="s">
        <v>233</v>
      </c>
      <c r="B87" t="s">
        <v>234</v>
      </c>
      <c r="C87" s="1" t="s">
        <v>97</v>
      </c>
    </row>
    <row r="88" spans="1:3" x14ac:dyDescent="0.25">
      <c r="A88" s="1" t="s">
        <v>235</v>
      </c>
      <c r="B88" t="s">
        <v>236</v>
      </c>
      <c r="C88" s="1" t="s">
        <v>97</v>
      </c>
    </row>
    <row r="89" spans="1:3" x14ac:dyDescent="0.25">
      <c r="A89" s="1" t="s">
        <v>237</v>
      </c>
      <c r="B89" t="s">
        <v>238</v>
      </c>
      <c r="C89" s="1" t="s">
        <v>97</v>
      </c>
    </row>
    <row r="90" spans="1:3" x14ac:dyDescent="0.25">
      <c r="A90" s="1" t="s">
        <v>239</v>
      </c>
      <c r="B90" t="s">
        <v>240</v>
      </c>
      <c r="C90" s="1" t="s">
        <v>97</v>
      </c>
    </row>
    <row r="91" spans="1:3" x14ac:dyDescent="0.25">
      <c r="A91" s="1" t="s">
        <v>241</v>
      </c>
      <c r="B91" t="s">
        <v>242</v>
      </c>
      <c r="C91" s="1" t="s">
        <v>97</v>
      </c>
    </row>
    <row r="92" spans="1:3" x14ac:dyDescent="0.25">
      <c r="A92" s="1" t="s">
        <v>243</v>
      </c>
      <c r="B92" s="22" t="s">
        <v>244</v>
      </c>
      <c r="C92" s="1" t="s">
        <v>97</v>
      </c>
    </row>
    <row r="93" spans="1:3" x14ac:dyDescent="0.25">
      <c r="A93" s="1" t="s">
        <v>245</v>
      </c>
      <c r="B93" t="s">
        <v>246</v>
      </c>
      <c r="C93" s="1" t="s">
        <v>97</v>
      </c>
    </row>
    <row r="94" spans="1:3" x14ac:dyDescent="0.25">
      <c r="A94" s="1" t="s">
        <v>247</v>
      </c>
      <c r="B94" t="s">
        <v>248</v>
      </c>
      <c r="C94" s="1" t="s">
        <v>97</v>
      </c>
    </row>
    <row r="95" spans="1:3" x14ac:dyDescent="0.25">
      <c r="A95" s="1" t="s">
        <v>249</v>
      </c>
      <c r="B95" t="s">
        <v>250</v>
      </c>
      <c r="C95" s="1" t="s">
        <v>97</v>
      </c>
    </row>
    <row r="96" spans="1:3" x14ac:dyDescent="0.25">
      <c r="A96" s="1" t="s">
        <v>251</v>
      </c>
      <c r="B96" t="s">
        <v>252</v>
      </c>
      <c r="C96" s="1" t="s">
        <v>97</v>
      </c>
    </row>
    <row r="97" spans="1:3" x14ac:dyDescent="0.25">
      <c r="A97" s="1" t="s">
        <v>253</v>
      </c>
      <c r="B97" t="s">
        <v>254</v>
      </c>
      <c r="C97" s="1" t="s">
        <v>97</v>
      </c>
    </row>
    <row r="98" spans="1:3" x14ac:dyDescent="0.25">
      <c r="A98" s="1" t="s">
        <v>255</v>
      </c>
      <c r="B98" t="s">
        <v>256</v>
      </c>
      <c r="C98" s="1" t="s">
        <v>97</v>
      </c>
    </row>
    <row r="99" spans="1:3" x14ac:dyDescent="0.25">
      <c r="A99" s="1" t="s">
        <v>257</v>
      </c>
      <c r="B99" t="s">
        <v>258</v>
      </c>
      <c r="C99" s="1" t="s">
        <v>97</v>
      </c>
    </row>
    <row r="100" spans="1:3" x14ac:dyDescent="0.25">
      <c r="A100" s="1" t="s">
        <v>259</v>
      </c>
      <c r="B100" t="s">
        <v>260</v>
      </c>
      <c r="C100" s="1" t="s">
        <v>97</v>
      </c>
    </row>
    <row r="101" spans="1:3" x14ac:dyDescent="0.25">
      <c r="A101" s="1" t="s">
        <v>261</v>
      </c>
      <c r="B101" t="s">
        <v>262</v>
      </c>
      <c r="C101" s="1" t="s">
        <v>97</v>
      </c>
    </row>
    <row r="102" spans="1:3" x14ac:dyDescent="0.25">
      <c r="A102" s="1" t="s">
        <v>263</v>
      </c>
      <c r="B102" t="s">
        <v>264</v>
      </c>
      <c r="C102" s="1" t="s">
        <v>97</v>
      </c>
    </row>
    <row r="103" spans="1:3" x14ac:dyDescent="0.25">
      <c r="A103" s="1" t="s">
        <v>265</v>
      </c>
      <c r="B103" t="s">
        <v>266</v>
      </c>
      <c r="C103" s="1" t="s">
        <v>97</v>
      </c>
    </row>
    <row r="104" spans="1:3" x14ac:dyDescent="0.25">
      <c r="A104" s="1" t="s">
        <v>267</v>
      </c>
      <c r="B104" t="s">
        <v>268</v>
      </c>
      <c r="C104" s="1" t="s">
        <v>97</v>
      </c>
    </row>
    <row r="105" spans="1:3" x14ac:dyDescent="0.25">
      <c r="A105" s="1" t="s">
        <v>269</v>
      </c>
      <c r="B105" t="s">
        <v>270</v>
      </c>
      <c r="C105" s="1" t="s">
        <v>97</v>
      </c>
    </row>
    <row r="106" spans="1:3" x14ac:dyDescent="0.25">
      <c r="A106" s="1" t="s">
        <v>271</v>
      </c>
      <c r="B106" t="s">
        <v>272</v>
      </c>
      <c r="C106" s="1" t="s">
        <v>97</v>
      </c>
    </row>
    <row r="107" spans="1:3" x14ac:dyDescent="0.25">
      <c r="A107" s="1" t="s">
        <v>273</v>
      </c>
      <c r="B107" t="s">
        <v>274</v>
      </c>
      <c r="C107" s="1" t="s">
        <v>97</v>
      </c>
    </row>
    <row r="108" spans="1:3" x14ac:dyDescent="0.25">
      <c r="A108" s="1" t="s">
        <v>275</v>
      </c>
      <c r="B108" t="s">
        <v>276</v>
      </c>
      <c r="C108" s="1" t="s">
        <v>97</v>
      </c>
    </row>
    <row r="109" spans="1:3" x14ac:dyDescent="0.25">
      <c r="A109" s="1" t="s">
        <v>277</v>
      </c>
      <c r="B109" t="s">
        <v>278</v>
      </c>
      <c r="C109" s="1" t="s">
        <v>97</v>
      </c>
    </row>
    <row r="110" spans="1:3" x14ac:dyDescent="0.25">
      <c r="A110" s="1" t="s">
        <v>279</v>
      </c>
      <c r="B110" t="s">
        <v>280</v>
      </c>
      <c r="C110" s="1" t="s">
        <v>97</v>
      </c>
    </row>
    <row r="111" spans="1:3" x14ac:dyDescent="0.25">
      <c r="A111" s="1" t="s">
        <v>281</v>
      </c>
      <c r="B111" t="s">
        <v>282</v>
      </c>
      <c r="C111" s="1" t="s">
        <v>97</v>
      </c>
    </row>
    <row r="112" spans="1:3" x14ac:dyDescent="0.25">
      <c r="A112" s="1" t="s">
        <v>283</v>
      </c>
      <c r="B112" t="s">
        <v>284</v>
      </c>
      <c r="C112" s="1" t="s">
        <v>97</v>
      </c>
    </row>
    <row r="113" spans="1:3" x14ac:dyDescent="0.25">
      <c r="A113" s="1" t="s">
        <v>285</v>
      </c>
      <c r="B113" t="s">
        <v>286</v>
      </c>
      <c r="C113" s="1" t="s">
        <v>97</v>
      </c>
    </row>
    <row r="114" spans="1:3" x14ac:dyDescent="0.25">
      <c r="A114" s="1" t="s">
        <v>287</v>
      </c>
      <c r="B114" t="s">
        <v>288</v>
      </c>
      <c r="C114" s="1" t="s">
        <v>97</v>
      </c>
    </row>
    <row r="115" spans="1:3" x14ac:dyDescent="0.25">
      <c r="A115" s="1" t="s">
        <v>289</v>
      </c>
      <c r="B115" t="s">
        <v>290</v>
      </c>
      <c r="C115" s="1" t="s">
        <v>97</v>
      </c>
    </row>
    <row r="116" spans="1:3" x14ac:dyDescent="0.25">
      <c r="A116" s="1" t="s">
        <v>291</v>
      </c>
      <c r="B116" t="s">
        <v>292</v>
      </c>
      <c r="C116" s="1" t="s">
        <v>97</v>
      </c>
    </row>
    <row r="117" spans="1:3" x14ac:dyDescent="0.25">
      <c r="A117" s="1" t="s">
        <v>293</v>
      </c>
      <c r="B117" t="s">
        <v>294</v>
      </c>
      <c r="C117" s="1" t="s">
        <v>97</v>
      </c>
    </row>
    <row r="118" spans="1:3" x14ac:dyDescent="0.25">
      <c r="A118" s="1" t="s">
        <v>295</v>
      </c>
      <c r="B118" t="s">
        <v>296</v>
      </c>
      <c r="C118" s="1" t="s">
        <v>97</v>
      </c>
    </row>
    <row r="119" spans="1:3" x14ac:dyDescent="0.25">
      <c r="A119" s="1" t="s">
        <v>297</v>
      </c>
      <c r="B119" t="s">
        <v>298</v>
      </c>
      <c r="C119" s="1" t="s">
        <v>97</v>
      </c>
    </row>
    <row r="120" spans="1:3" x14ac:dyDescent="0.25">
      <c r="A120" s="1" t="s">
        <v>299</v>
      </c>
      <c r="B120" t="s">
        <v>300</v>
      </c>
      <c r="C120" s="1" t="s">
        <v>97</v>
      </c>
    </row>
    <row r="121" spans="1:3" x14ac:dyDescent="0.25">
      <c r="A121" s="1" t="s">
        <v>301</v>
      </c>
      <c r="B121" t="s">
        <v>302</v>
      </c>
      <c r="C121" s="1" t="s">
        <v>97</v>
      </c>
    </row>
    <row r="122" spans="1:3" x14ac:dyDescent="0.25">
      <c r="A122" s="1" t="s">
        <v>303</v>
      </c>
      <c r="B122" t="s">
        <v>304</v>
      </c>
      <c r="C122" s="1" t="s">
        <v>97</v>
      </c>
    </row>
    <row r="123" spans="1:3" x14ac:dyDescent="0.25">
      <c r="A123" s="1" t="s">
        <v>305</v>
      </c>
      <c r="B123" t="s">
        <v>306</v>
      </c>
      <c r="C123" s="1" t="s">
        <v>97</v>
      </c>
    </row>
    <row r="124" spans="1:3" x14ac:dyDescent="0.25">
      <c r="A124" s="1" t="s">
        <v>307</v>
      </c>
      <c r="B124" t="s">
        <v>308</v>
      </c>
      <c r="C124" s="1" t="s">
        <v>97</v>
      </c>
    </row>
    <row r="125" spans="1:3" x14ac:dyDescent="0.25">
      <c r="A125" s="1" t="s">
        <v>309</v>
      </c>
      <c r="B125" t="s">
        <v>310</v>
      </c>
      <c r="C125" s="1" t="s">
        <v>97</v>
      </c>
    </row>
    <row r="126" spans="1:3" x14ac:dyDescent="0.25">
      <c r="A126" s="1" t="s">
        <v>311</v>
      </c>
      <c r="B126" t="s">
        <v>312</v>
      </c>
      <c r="C126" s="1" t="s">
        <v>97</v>
      </c>
    </row>
    <row r="127" spans="1:3" x14ac:dyDescent="0.25">
      <c r="A127" s="1" t="s">
        <v>313</v>
      </c>
      <c r="B127" t="s">
        <v>314</v>
      </c>
      <c r="C127" s="1" t="s">
        <v>97</v>
      </c>
    </row>
    <row r="128" spans="1:3" x14ac:dyDescent="0.25">
      <c r="A128" s="1" t="s">
        <v>315</v>
      </c>
      <c r="B128" t="s">
        <v>316</v>
      </c>
      <c r="C128" s="1" t="s">
        <v>97</v>
      </c>
    </row>
    <row r="129" spans="1:3" x14ac:dyDescent="0.25">
      <c r="A129" s="1" t="s">
        <v>317</v>
      </c>
      <c r="B129" t="s">
        <v>318</v>
      </c>
      <c r="C129" s="1" t="s">
        <v>97</v>
      </c>
    </row>
    <row r="130" spans="1:3" x14ac:dyDescent="0.25">
      <c r="A130" s="1" t="s">
        <v>319</v>
      </c>
      <c r="B130" t="s">
        <v>320</v>
      </c>
      <c r="C130" s="1" t="s">
        <v>97</v>
      </c>
    </row>
    <row r="131" spans="1:3" x14ac:dyDescent="0.25">
      <c r="A131" s="1" t="s">
        <v>321</v>
      </c>
      <c r="B131" t="s">
        <v>322</v>
      </c>
      <c r="C131" s="1" t="s">
        <v>97</v>
      </c>
    </row>
    <row r="132" spans="1:3" x14ac:dyDescent="0.25">
      <c r="A132" s="1" t="s">
        <v>323</v>
      </c>
      <c r="B132" t="s">
        <v>324</v>
      </c>
      <c r="C132" s="1" t="s">
        <v>97</v>
      </c>
    </row>
    <row r="133" spans="1:3" x14ac:dyDescent="0.25">
      <c r="A133" s="1" t="s">
        <v>325</v>
      </c>
      <c r="B133" t="s">
        <v>326</v>
      </c>
      <c r="C133" s="1" t="s">
        <v>97</v>
      </c>
    </row>
    <row r="134" spans="1:3" x14ac:dyDescent="0.25">
      <c r="A134" s="1" t="s">
        <v>327</v>
      </c>
      <c r="B134" t="s">
        <v>328</v>
      </c>
      <c r="C134" s="1" t="s">
        <v>97</v>
      </c>
    </row>
    <row r="135" spans="1:3" x14ac:dyDescent="0.25">
      <c r="A135" s="1" t="s">
        <v>329</v>
      </c>
      <c r="B135" t="s">
        <v>330</v>
      </c>
      <c r="C135" s="1" t="s">
        <v>97</v>
      </c>
    </row>
    <row r="136" spans="1:3" x14ac:dyDescent="0.25">
      <c r="A136" s="1" t="s">
        <v>331</v>
      </c>
      <c r="B136" t="s">
        <v>332</v>
      </c>
      <c r="C136" s="1" t="s">
        <v>97</v>
      </c>
    </row>
    <row r="137" spans="1:3" x14ac:dyDescent="0.25">
      <c r="A137" s="1" t="s">
        <v>333</v>
      </c>
      <c r="B137" t="s">
        <v>334</v>
      </c>
      <c r="C137" s="1" t="s">
        <v>97</v>
      </c>
    </row>
    <row r="138" spans="1:3" x14ac:dyDescent="0.25">
      <c r="A138" s="1" t="s">
        <v>335</v>
      </c>
      <c r="B138" t="s">
        <v>336</v>
      </c>
      <c r="C138" s="1" t="s">
        <v>97</v>
      </c>
    </row>
    <row r="139" spans="1:3" x14ac:dyDescent="0.25">
      <c r="A139" s="1" t="s">
        <v>337</v>
      </c>
      <c r="B139" t="s">
        <v>338</v>
      </c>
      <c r="C139" s="1" t="s">
        <v>97</v>
      </c>
    </row>
    <row r="140" spans="1:3" x14ac:dyDescent="0.25">
      <c r="A140" s="1" t="s">
        <v>339</v>
      </c>
      <c r="B140" t="s">
        <v>340</v>
      </c>
      <c r="C140" s="1" t="s">
        <v>97</v>
      </c>
    </row>
    <row r="141" spans="1:3" x14ac:dyDescent="0.25">
      <c r="A141" s="1" t="s">
        <v>341</v>
      </c>
      <c r="B141" t="s">
        <v>342</v>
      </c>
      <c r="C141" s="1" t="s">
        <v>97</v>
      </c>
    </row>
    <row r="142" spans="1:3" x14ac:dyDescent="0.25">
      <c r="A142" s="1" t="s">
        <v>343</v>
      </c>
      <c r="B142" t="s">
        <v>344</v>
      </c>
      <c r="C142" s="1" t="s">
        <v>97</v>
      </c>
    </row>
    <row r="143" spans="1:3" x14ac:dyDescent="0.25">
      <c r="A143" s="1" t="s">
        <v>345</v>
      </c>
      <c r="B143" t="s">
        <v>346</v>
      </c>
      <c r="C143" s="1" t="s">
        <v>97</v>
      </c>
    </row>
    <row r="144" spans="1:3" x14ac:dyDescent="0.25">
      <c r="A144" s="1" t="s">
        <v>347</v>
      </c>
      <c r="B144" t="s">
        <v>348</v>
      </c>
      <c r="C144" s="1" t="s">
        <v>97</v>
      </c>
    </row>
    <row r="145" spans="1:3" x14ac:dyDescent="0.25">
      <c r="A145" s="1" t="s">
        <v>349</v>
      </c>
      <c r="B145" t="s">
        <v>350</v>
      </c>
      <c r="C145" s="1" t="s">
        <v>97</v>
      </c>
    </row>
    <row r="146" spans="1:3" x14ac:dyDescent="0.25">
      <c r="A146" s="1" t="s">
        <v>351</v>
      </c>
      <c r="B146" t="s">
        <v>352</v>
      </c>
      <c r="C146" s="1" t="s">
        <v>97</v>
      </c>
    </row>
    <row r="147" spans="1:3" x14ac:dyDescent="0.25">
      <c r="A147" s="1" t="s">
        <v>353</v>
      </c>
      <c r="B147" t="s">
        <v>354</v>
      </c>
      <c r="C147" s="1" t="s">
        <v>97</v>
      </c>
    </row>
    <row r="148" spans="1:3" x14ac:dyDescent="0.25">
      <c r="A148" s="1" t="s">
        <v>355</v>
      </c>
      <c r="B148" t="s">
        <v>356</v>
      </c>
      <c r="C148" s="1" t="s">
        <v>97</v>
      </c>
    </row>
    <row r="149" spans="1:3" x14ac:dyDescent="0.25">
      <c r="A149" s="1" t="s">
        <v>357</v>
      </c>
      <c r="B149" t="s">
        <v>358</v>
      </c>
      <c r="C149" s="1" t="s">
        <v>97</v>
      </c>
    </row>
    <row r="150" spans="1:3" x14ac:dyDescent="0.25">
      <c r="A150" s="1" t="s">
        <v>359</v>
      </c>
      <c r="B150" t="s">
        <v>360</v>
      </c>
      <c r="C150" s="1" t="s">
        <v>97</v>
      </c>
    </row>
    <row r="151" spans="1:3" x14ac:dyDescent="0.25">
      <c r="A151" s="1" t="s">
        <v>361</v>
      </c>
      <c r="B151" t="s">
        <v>362</v>
      </c>
      <c r="C151" s="1" t="s">
        <v>97</v>
      </c>
    </row>
    <row r="152" spans="1:3" x14ac:dyDescent="0.25">
      <c r="A152" s="1" t="s">
        <v>363</v>
      </c>
      <c r="B152" t="s">
        <v>364</v>
      </c>
      <c r="C152" s="1" t="s">
        <v>97</v>
      </c>
    </row>
    <row r="153" spans="1:3" x14ac:dyDescent="0.25">
      <c r="A153" s="1" t="s">
        <v>365</v>
      </c>
      <c r="B153" t="s">
        <v>366</v>
      </c>
      <c r="C153" s="1" t="s">
        <v>97</v>
      </c>
    </row>
    <row r="154" spans="1:3" x14ac:dyDescent="0.25">
      <c r="A154" s="1" t="s">
        <v>367</v>
      </c>
      <c r="B154" t="s">
        <v>368</v>
      </c>
      <c r="C154" s="1" t="s">
        <v>97</v>
      </c>
    </row>
  </sheetData>
  <conditionalFormatting sqref="A1:A1048576">
    <cfRule type="duplicateValues" dxfId="2" priority="1"/>
  </conditionalFormatting>
  <dataValidations count="2">
    <dataValidation allowBlank="1" showInputMessage="1" showErrorMessage="1" errorTitle="Error" error="debe ingresar un nombre que tenga entre 3 y 40 carácteres " promptTitle=" " sqref="B78"/>
    <dataValidation type="textLength" allowBlank="1" showInputMessage="1" showErrorMessage="1" sqref="C1:C1048576">
      <formula1>9</formula1>
      <formula2>9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>
    <tabColor theme="4"/>
  </sheetPr>
  <dimension ref="B1:D23"/>
  <sheetViews>
    <sheetView showGridLines="0" zoomScale="85" zoomScaleNormal="85" workbookViewId="0">
      <selection activeCell="B3" sqref="B3"/>
    </sheetView>
  </sheetViews>
  <sheetFormatPr baseColWidth="10" defaultRowHeight="15" x14ac:dyDescent="0.25"/>
  <cols>
    <col min="2" max="2" width="15.140625" customWidth="1"/>
    <col min="3" max="3" width="3.85546875" customWidth="1"/>
    <col min="4" max="4" width="25.85546875" customWidth="1"/>
    <col min="5" max="5" width="7.85546875" customWidth="1"/>
  </cols>
  <sheetData>
    <row r="1" spans="2:4" ht="79.5" customHeight="1" thickBot="1" x14ac:dyDescent="0.3"/>
    <row r="2" spans="2:4" x14ac:dyDescent="0.25">
      <c r="B2" s="3" t="s">
        <v>17</v>
      </c>
      <c r="D2" s="8" t="s">
        <v>96</v>
      </c>
    </row>
    <row r="3" spans="2:4" x14ac:dyDescent="0.25">
      <c r="B3" s="3" t="s">
        <v>2</v>
      </c>
      <c r="D3" s="9"/>
    </row>
    <row r="4" spans="2:4" x14ac:dyDescent="0.25">
      <c r="B4" s="3" t="s">
        <v>3</v>
      </c>
      <c r="D4" s="12" t="s">
        <v>1</v>
      </c>
    </row>
    <row r="5" spans="2:4" x14ac:dyDescent="0.25">
      <c r="B5" s="18" t="s">
        <v>4</v>
      </c>
      <c r="D5" s="12" t="s">
        <v>92</v>
      </c>
    </row>
    <row r="6" spans="2:4" x14ac:dyDescent="0.25">
      <c r="B6" s="4" t="s">
        <v>84</v>
      </c>
      <c r="D6" s="12"/>
    </row>
    <row r="7" spans="2:4" x14ac:dyDescent="0.25">
      <c r="B7" s="4" t="s">
        <v>83</v>
      </c>
      <c r="D7" s="12"/>
    </row>
    <row r="8" spans="2:4" x14ac:dyDescent="0.25">
      <c r="B8" s="4" t="s">
        <v>82</v>
      </c>
      <c r="D8" s="13"/>
    </row>
    <row r="9" spans="2:4" x14ac:dyDescent="0.25">
      <c r="B9" s="3" t="s">
        <v>81</v>
      </c>
      <c r="D9" s="14">
        <f>+D8</f>
        <v>0</v>
      </c>
    </row>
    <row r="10" spans="2:4" x14ac:dyDescent="0.25">
      <c r="B10" s="3" t="s">
        <v>82</v>
      </c>
      <c r="D10" s="19">
        <f>+D9</f>
        <v>0</v>
      </c>
    </row>
    <row r="11" spans="2:4" x14ac:dyDescent="0.25">
      <c r="B11" s="3" t="s">
        <v>81</v>
      </c>
      <c r="D11" s="16">
        <f>+D10</f>
        <v>0</v>
      </c>
    </row>
    <row r="12" spans="2:4" x14ac:dyDescent="0.25">
      <c r="B12" s="3" t="s">
        <v>80</v>
      </c>
      <c r="D12" s="16">
        <v>0</v>
      </c>
    </row>
    <row r="13" spans="2:4" x14ac:dyDescent="0.25">
      <c r="B13" s="3" t="s">
        <v>79</v>
      </c>
      <c r="D13" s="6">
        <v>0</v>
      </c>
    </row>
    <row r="14" spans="2:4" x14ac:dyDescent="0.25">
      <c r="B14" s="3" t="s">
        <v>78</v>
      </c>
      <c r="D14" s="15">
        <v>0</v>
      </c>
    </row>
    <row r="15" spans="2:4" x14ac:dyDescent="0.25">
      <c r="B15" s="3" t="s">
        <v>77</v>
      </c>
      <c r="D15" s="15">
        <v>0</v>
      </c>
    </row>
    <row r="16" spans="2:4" x14ac:dyDescent="0.25">
      <c r="B16" s="3" t="s">
        <v>76</v>
      </c>
      <c r="D16" s="11">
        <v>0</v>
      </c>
    </row>
    <row r="17" spans="2:4" x14ac:dyDescent="0.25">
      <c r="B17" s="3" t="s">
        <v>75</v>
      </c>
      <c r="D17" s="6">
        <v>0</v>
      </c>
    </row>
    <row r="18" spans="2:4" x14ac:dyDescent="0.25">
      <c r="B18" s="3" t="s">
        <v>74</v>
      </c>
      <c r="D18" s="6">
        <v>0</v>
      </c>
    </row>
    <row r="19" spans="2:4" x14ac:dyDescent="0.25">
      <c r="B19" s="3" t="s">
        <v>73</v>
      </c>
      <c r="D19" s="6">
        <v>0</v>
      </c>
    </row>
    <row r="20" spans="2:4" x14ac:dyDescent="0.25">
      <c r="B20" s="3" t="s">
        <v>72</v>
      </c>
      <c r="D20" s="6">
        <v>0</v>
      </c>
    </row>
    <row r="21" spans="2:4" x14ac:dyDescent="0.25">
      <c r="B21" s="3" t="s">
        <v>71</v>
      </c>
      <c r="D21" s="6">
        <v>0</v>
      </c>
    </row>
    <row r="22" spans="2:4" x14ac:dyDescent="0.25">
      <c r="B22" s="3" t="s">
        <v>19</v>
      </c>
      <c r="D22" s="6">
        <f>SUM(D13:D21)</f>
        <v>0</v>
      </c>
    </row>
    <row r="23" spans="2:4" ht="15.75" thickBot="1" x14ac:dyDescent="0.3">
      <c r="B23" s="3" t="s">
        <v>18</v>
      </c>
      <c r="D23" s="17" t="s">
        <v>70</v>
      </c>
    </row>
  </sheetData>
  <dataValidations count="1">
    <dataValidation type="decimal" allowBlank="1" showInputMessage="1" showErrorMessage="1" errorTitle="Error de ingreso" error="Los datos ingresados no son validos solo se aceptan numeros" sqref="D9">
      <formula1>0</formula1>
      <formula2>10000000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5" tint="-0.249977111117893"/>
  </sheetPr>
  <dimension ref="A2:V205"/>
  <sheetViews>
    <sheetView showGridLines="0" topLeftCell="A36" workbookViewId="0">
      <selection activeCell="A44" sqref="A44"/>
    </sheetView>
  </sheetViews>
  <sheetFormatPr baseColWidth="10" defaultRowHeight="15" x14ac:dyDescent="0.25"/>
  <cols>
    <col min="2" max="2" width="11.42578125" style="1"/>
    <col min="3" max="3" width="15.42578125" customWidth="1"/>
    <col min="4" max="4" width="14.28515625" customWidth="1"/>
    <col min="5" max="5" width="14.5703125" customWidth="1"/>
    <col min="6" max="6" width="11.42578125" customWidth="1"/>
    <col min="7" max="7" width="14.140625" customWidth="1"/>
    <col min="8" max="8" width="11.42578125" customWidth="1"/>
    <col min="9" max="9" width="15.140625" customWidth="1"/>
    <col min="11" max="11" width="11.42578125" customWidth="1"/>
    <col min="12" max="12" width="11.7109375" style="2" customWidth="1"/>
    <col min="13" max="13" width="13.42578125" style="2" customWidth="1"/>
    <col min="14" max="14" width="15.5703125" style="2" customWidth="1"/>
    <col min="15" max="15" width="14.85546875" style="2" customWidth="1"/>
    <col min="16" max="16" width="11.42578125" style="2"/>
    <col min="17" max="17" width="12.42578125" style="2" customWidth="1"/>
    <col min="18" max="18" width="12.85546875" style="2" customWidth="1"/>
    <col min="19" max="19" width="15.28515625" style="2" customWidth="1"/>
    <col min="20" max="20" width="15" style="2" customWidth="1"/>
    <col min="21" max="21" width="15.140625" style="2" customWidth="1"/>
    <col min="22" max="22" width="12.5703125" bestFit="1" customWidth="1"/>
  </cols>
  <sheetData>
    <row r="2" spans="1:22" x14ac:dyDescent="0.25">
      <c r="A2" t="s">
        <v>17</v>
      </c>
      <c r="B2" s="1" t="s">
        <v>2</v>
      </c>
      <c r="C2" t="s">
        <v>3</v>
      </c>
      <c r="D2" t="s">
        <v>4</v>
      </c>
      <c r="E2" t="s">
        <v>84</v>
      </c>
      <c r="F2" t="s">
        <v>83</v>
      </c>
      <c r="G2" t="s">
        <v>82</v>
      </c>
      <c r="H2" t="s">
        <v>81</v>
      </c>
      <c r="I2" t="s">
        <v>90</v>
      </c>
      <c r="J2" t="s">
        <v>91</v>
      </c>
      <c r="K2" t="s">
        <v>80</v>
      </c>
      <c r="L2" s="2" t="s">
        <v>602</v>
      </c>
      <c r="M2" s="2" t="s">
        <v>78</v>
      </c>
      <c r="N2" s="2" t="s">
        <v>77</v>
      </c>
      <c r="O2" s="2" t="s">
        <v>76</v>
      </c>
      <c r="P2" s="2" t="s">
        <v>75</v>
      </c>
      <c r="Q2" s="2" t="s">
        <v>74</v>
      </c>
      <c r="R2" s="2" t="s">
        <v>73</v>
      </c>
      <c r="S2" s="2" t="s">
        <v>72</v>
      </c>
      <c r="T2" s="2" t="s">
        <v>71</v>
      </c>
      <c r="U2" s="2" t="s">
        <v>19</v>
      </c>
      <c r="V2" t="s">
        <v>18</v>
      </c>
    </row>
    <row r="3" spans="1:22" x14ac:dyDescent="0.25">
      <c r="A3" t="s">
        <v>96</v>
      </c>
      <c r="B3" s="1" t="s">
        <v>393</v>
      </c>
      <c r="C3" t="s">
        <v>1</v>
      </c>
      <c r="D3" t="s">
        <v>92</v>
      </c>
      <c r="E3" t="s">
        <v>391</v>
      </c>
      <c r="F3" t="s">
        <v>392</v>
      </c>
      <c r="G3">
        <v>179</v>
      </c>
      <c r="H3">
        <v>179</v>
      </c>
      <c r="I3">
        <v>179</v>
      </c>
      <c r="J3">
        <v>179</v>
      </c>
      <c r="L3" s="2">
        <v>0</v>
      </c>
      <c r="M3" s="2">
        <v>0</v>
      </c>
      <c r="N3" s="2">
        <v>0</v>
      </c>
      <c r="O3" s="2">
        <v>84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f>+Tabla3[[#This Row],[V GRAVADAS]]</f>
        <v>84</v>
      </c>
      <c r="V3">
        <v>2</v>
      </c>
    </row>
    <row r="4" spans="1:22" x14ac:dyDescent="0.25">
      <c r="A4" t="s">
        <v>96</v>
      </c>
      <c r="B4" s="1" t="s">
        <v>394</v>
      </c>
      <c r="C4" t="s">
        <v>1</v>
      </c>
      <c r="D4" t="s">
        <v>92</v>
      </c>
      <c r="E4" t="s">
        <v>391</v>
      </c>
      <c r="F4" t="s">
        <v>392</v>
      </c>
      <c r="G4">
        <v>180</v>
      </c>
      <c r="H4">
        <v>180</v>
      </c>
      <c r="I4">
        <v>180</v>
      </c>
      <c r="J4">
        <v>180</v>
      </c>
      <c r="L4" s="2">
        <v>0</v>
      </c>
      <c r="M4" s="2">
        <v>0</v>
      </c>
      <c r="N4" s="2">
        <v>0</v>
      </c>
      <c r="O4" s="2">
        <v>175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f>+Tabla3[[#This Row],[V GRAVADAS]]</f>
        <v>175</v>
      </c>
      <c r="V4">
        <v>2</v>
      </c>
    </row>
    <row r="5" spans="1:22" x14ac:dyDescent="0.25">
      <c r="A5" t="s">
        <v>96</v>
      </c>
      <c r="B5" s="1" t="s">
        <v>395</v>
      </c>
      <c r="C5" t="s">
        <v>1</v>
      </c>
      <c r="D5" t="s">
        <v>92</v>
      </c>
      <c r="E5" t="s">
        <v>391</v>
      </c>
      <c r="F5" t="s">
        <v>392</v>
      </c>
      <c r="G5">
        <v>181</v>
      </c>
      <c r="H5">
        <v>181</v>
      </c>
      <c r="I5">
        <v>181</v>
      </c>
      <c r="J5">
        <v>181</v>
      </c>
      <c r="L5" s="2">
        <v>0</v>
      </c>
      <c r="M5" s="2">
        <v>0</v>
      </c>
      <c r="N5" s="2">
        <v>0</v>
      </c>
      <c r="O5" s="2">
        <v>214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f>+Tabla3[[#This Row],[V GRAVADAS]]</f>
        <v>214</v>
      </c>
      <c r="V5">
        <v>2</v>
      </c>
    </row>
    <row r="6" spans="1:22" x14ac:dyDescent="0.25">
      <c r="A6" t="s">
        <v>96</v>
      </c>
      <c r="B6" s="1" t="s">
        <v>396</v>
      </c>
      <c r="C6" t="s">
        <v>1</v>
      </c>
      <c r="D6" t="s">
        <v>92</v>
      </c>
      <c r="E6" t="s">
        <v>391</v>
      </c>
      <c r="F6" t="s">
        <v>392</v>
      </c>
      <c r="G6">
        <v>182</v>
      </c>
      <c r="H6">
        <v>182</v>
      </c>
      <c r="I6">
        <v>182</v>
      </c>
      <c r="J6">
        <v>182</v>
      </c>
      <c r="L6" s="2">
        <v>0</v>
      </c>
      <c r="M6" s="2">
        <v>0</v>
      </c>
      <c r="N6" s="2">
        <v>0</v>
      </c>
      <c r="O6" s="2">
        <v>22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f>+Tabla3[[#This Row],[V GRAVADAS]]</f>
        <v>22</v>
      </c>
      <c r="V6">
        <v>2</v>
      </c>
    </row>
    <row r="7" spans="1:22" x14ac:dyDescent="0.25">
      <c r="A7" t="s">
        <v>96</v>
      </c>
      <c r="B7" s="1" t="s">
        <v>397</v>
      </c>
      <c r="C7" t="s">
        <v>1</v>
      </c>
      <c r="D7" t="s">
        <v>92</v>
      </c>
      <c r="E7" t="s">
        <v>391</v>
      </c>
      <c r="F7" t="s">
        <v>392</v>
      </c>
      <c r="G7">
        <v>183</v>
      </c>
      <c r="H7">
        <v>183</v>
      </c>
      <c r="I7">
        <v>183</v>
      </c>
      <c r="J7">
        <v>183</v>
      </c>
      <c r="L7" s="2">
        <v>0</v>
      </c>
      <c r="M7" s="2">
        <v>0</v>
      </c>
      <c r="N7" s="2">
        <v>0</v>
      </c>
      <c r="O7" s="2">
        <v>65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f>+Tabla3[[#This Row],[V GRAVADAS]]</f>
        <v>65</v>
      </c>
      <c r="V7">
        <v>2</v>
      </c>
    </row>
    <row r="8" spans="1:22" x14ac:dyDescent="0.25">
      <c r="A8" t="s">
        <v>96</v>
      </c>
      <c r="B8" s="1" t="s">
        <v>398</v>
      </c>
      <c r="C8" t="s">
        <v>1</v>
      </c>
      <c r="D8" t="s">
        <v>92</v>
      </c>
      <c r="E8" t="s">
        <v>391</v>
      </c>
      <c r="F8" t="s">
        <v>392</v>
      </c>
      <c r="G8">
        <v>184</v>
      </c>
      <c r="H8">
        <v>184</v>
      </c>
      <c r="I8">
        <v>184</v>
      </c>
      <c r="J8">
        <v>184</v>
      </c>
      <c r="L8" s="2">
        <v>0</v>
      </c>
      <c r="M8" s="2">
        <v>0</v>
      </c>
      <c r="N8" s="2">
        <v>0</v>
      </c>
      <c r="O8" s="2">
        <v>237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f>+Tabla3[[#This Row],[V GRAVADAS]]</f>
        <v>237</v>
      </c>
      <c r="V8">
        <v>2</v>
      </c>
    </row>
    <row r="9" spans="1:22" x14ac:dyDescent="0.25">
      <c r="A9" t="s">
        <v>96</v>
      </c>
      <c r="B9" s="1" t="s">
        <v>399</v>
      </c>
      <c r="C9" t="s">
        <v>1</v>
      </c>
      <c r="D9" t="s">
        <v>92</v>
      </c>
      <c r="E9" t="s">
        <v>391</v>
      </c>
      <c r="F9" t="s">
        <v>392</v>
      </c>
      <c r="G9">
        <v>185</v>
      </c>
      <c r="H9">
        <v>185</v>
      </c>
      <c r="I9">
        <v>185</v>
      </c>
      <c r="J9">
        <v>185</v>
      </c>
      <c r="L9" s="2">
        <v>0</v>
      </c>
      <c r="M9" s="2">
        <v>0</v>
      </c>
      <c r="N9" s="2">
        <v>0</v>
      </c>
      <c r="O9" s="2">
        <v>55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f>+Tabla3[[#This Row],[V GRAVADAS]]</f>
        <v>55</v>
      </c>
      <c r="V9">
        <v>2</v>
      </c>
    </row>
    <row r="10" spans="1:22" x14ac:dyDescent="0.25">
      <c r="A10" t="s">
        <v>96</v>
      </c>
      <c r="B10" s="1" t="s">
        <v>400</v>
      </c>
      <c r="C10" t="s">
        <v>1</v>
      </c>
      <c r="D10" t="s">
        <v>92</v>
      </c>
      <c r="E10" t="s">
        <v>391</v>
      </c>
      <c r="F10" t="s">
        <v>392</v>
      </c>
      <c r="G10">
        <v>186</v>
      </c>
      <c r="H10">
        <v>186</v>
      </c>
      <c r="I10">
        <v>186</v>
      </c>
      <c r="J10">
        <v>186</v>
      </c>
      <c r="L10" s="2">
        <v>0</v>
      </c>
      <c r="M10" s="2">
        <v>0</v>
      </c>
      <c r="N10" s="2">
        <v>0</v>
      </c>
      <c r="O10" s="2">
        <v>23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f>+Tabla3[[#This Row],[V GRAVADAS]]</f>
        <v>23</v>
      </c>
      <c r="V10">
        <v>2</v>
      </c>
    </row>
    <row r="11" spans="1:22" x14ac:dyDescent="0.25">
      <c r="A11" t="s">
        <v>96</v>
      </c>
      <c r="B11" s="1" t="s">
        <v>401</v>
      </c>
      <c r="C11" t="s">
        <v>1</v>
      </c>
      <c r="D11" t="s">
        <v>92</v>
      </c>
      <c r="E11" t="s">
        <v>391</v>
      </c>
      <c r="F11" t="s">
        <v>392</v>
      </c>
      <c r="G11">
        <v>187</v>
      </c>
      <c r="H11">
        <v>187</v>
      </c>
      <c r="I11">
        <v>187</v>
      </c>
      <c r="J11">
        <v>187</v>
      </c>
      <c r="L11" s="2">
        <v>0</v>
      </c>
      <c r="M11" s="2">
        <v>0</v>
      </c>
      <c r="N11" s="2">
        <v>0</v>
      </c>
      <c r="O11" s="2">
        <v>35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f>+Tabla3[[#This Row],[V GRAVADAS]]</f>
        <v>35</v>
      </c>
      <c r="V11">
        <v>2</v>
      </c>
    </row>
    <row r="12" spans="1:22" x14ac:dyDescent="0.25">
      <c r="A12" t="s">
        <v>96</v>
      </c>
      <c r="B12" s="1" t="s">
        <v>402</v>
      </c>
      <c r="C12" t="s">
        <v>1</v>
      </c>
      <c r="D12" t="s">
        <v>92</v>
      </c>
      <c r="E12" t="s">
        <v>391</v>
      </c>
      <c r="F12" t="s">
        <v>392</v>
      </c>
      <c r="G12">
        <v>188</v>
      </c>
      <c r="H12">
        <v>188</v>
      </c>
      <c r="I12">
        <v>188</v>
      </c>
      <c r="J12">
        <v>188</v>
      </c>
      <c r="L12" s="2">
        <v>0</v>
      </c>
      <c r="M12" s="2">
        <v>0</v>
      </c>
      <c r="N12" s="2">
        <v>0</v>
      </c>
      <c r="O12" s="2">
        <v>209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f>+Tabla3[[#This Row],[V GRAVADAS]]</f>
        <v>209</v>
      </c>
      <c r="V12">
        <v>2</v>
      </c>
    </row>
    <row r="13" spans="1:22" x14ac:dyDescent="0.25">
      <c r="A13" t="s">
        <v>96</v>
      </c>
      <c r="B13" s="1" t="s">
        <v>403</v>
      </c>
      <c r="C13" t="s">
        <v>1</v>
      </c>
      <c r="D13" t="s">
        <v>92</v>
      </c>
      <c r="E13" t="s">
        <v>391</v>
      </c>
      <c r="F13" t="s">
        <v>392</v>
      </c>
      <c r="G13">
        <v>189</v>
      </c>
      <c r="H13">
        <v>189</v>
      </c>
      <c r="I13">
        <v>189</v>
      </c>
      <c r="J13">
        <v>189</v>
      </c>
      <c r="L13" s="2">
        <v>0</v>
      </c>
      <c r="M13" s="2">
        <v>0</v>
      </c>
      <c r="N13" s="2">
        <v>0</v>
      </c>
      <c r="O13" s="2">
        <v>273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f>+Tabla3[[#This Row],[V GRAVADAS]]</f>
        <v>273</v>
      </c>
      <c r="V13">
        <v>2</v>
      </c>
    </row>
    <row r="14" spans="1:22" x14ac:dyDescent="0.25">
      <c r="A14" t="s">
        <v>96</v>
      </c>
      <c r="B14" s="1" t="s">
        <v>403</v>
      </c>
      <c r="C14" t="s">
        <v>1</v>
      </c>
      <c r="D14" t="s">
        <v>92</v>
      </c>
      <c r="E14" t="s">
        <v>391</v>
      </c>
      <c r="F14" t="s">
        <v>392</v>
      </c>
      <c r="G14">
        <v>190</v>
      </c>
      <c r="H14">
        <v>190</v>
      </c>
      <c r="I14">
        <v>190</v>
      </c>
      <c r="J14">
        <v>190</v>
      </c>
      <c r="L14" s="2">
        <v>0</v>
      </c>
      <c r="M14" s="2">
        <v>0</v>
      </c>
      <c r="N14" s="2">
        <v>0</v>
      </c>
      <c r="O14" s="2">
        <v>106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f>+Tabla3[[#This Row],[V GRAVADAS]]</f>
        <v>106</v>
      </c>
      <c r="V14">
        <v>2</v>
      </c>
    </row>
    <row r="15" spans="1:22" x14ac:dyDescent="0.25">
      <c r="A15" t="s">
        <v>423</v>
      </c>
      <c r="B15" s="1" t="s">
        <v>424</v>
      </c>
      <c r="C15" t="s">
        <v>1</v>
      </c>
      <c r="D15" t="s">
        <v>92</v>
      </c>
      <c r="E15" t="s">
        <v>391</v>
      </c>
      <c r="F15" t="s">
        <v>392</v>
      </c>
      <c r="G15">
        <v>191</v>
      </c>
      <c r="H15">
        <v>191</v>
      </c>
      <c r="I15">
        <v>191</v>
      </c>
      <c r="J15">
        <v>191</v>
      </c>
      <c r="L15" s="2">
        <v>0</v>
      </c>
      <c r="M15" s="2">
        <v>0</v>
      </c>
      <c r="N15" s="2">
        <v>0</v>
      </c>
      <c r="O15" s="2">
        <v>62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f>+Tabla3[[#This Row],[V GRAVADAS]]</f>
        <v>62</v>
      </c>
      <c r="V15">
        <v>2</v>
      </c>
    </row>
    <row r="16" spans="1:22" x14ac:dyDescent="0.25">
      <c r="A16" t="s">
        <v>423</v>
      </c>
      <c r="B16" s="1" t="s">
        <v>425</v>
      </c>
      <c r="C16" t="s">
        <v>1</v>
      </c>
      <c r="D16" t="s">
        <v>92</v>
      </c>
      <c r="E16" t="s">
        <v>391</v>
      </c>
      <c r="F16" t="s">
        <v>392</v>
      </c>
      <c r="G16">
        <v>192</v>
      </c>
      <c r="H16">
        <v>192</v>
      </c>
      <c r="I16">
        <v>192</v>
      </c>
      <c r="J16">
        <v>192</v>
      </c>
      <c r="L16" s="2">
        <v>0</v>
      </c>
      <c r="M16" s="2">
        <v>0</v>
      </c>
      <c r="N16" s="2">
        <v>0</v>
      </c>
      <c r="O16" s="2">
        <v>17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f>+Tabla3[[#This Row],[V GRAVADAS]]</f>
        <v>17</v>
      </c>
      <c r="V16">
        <v>2</v>
      </c>
    </row>
    <row r="17" spans="1:22" x14ac:dyDescent="0.25">
      <c r="A17" t="s">
        <v>423</v>
      </c>
      <c r="B17" s="1" t="s">
        <v>426</v>
      </c>
      <c r="C17" t="s">
        <v>1</v>
      </c>
      <c r="D17" t="s">
        <v>92</v>
      </c>
      <c r="E17" t="s">
        <v>391</v>
      </c>
      <c r="F17" t="s">
        <v>392</v>
      </c>
      <c r="G17">
        <v>193</v>
      </c>
      <c r="H17">
        <v>193</v>
      </c>
      <c r="I17">
        <v>193</v>
      </c>
      <c r="J17">
        <v>193</v>
      </c>
      <c r="L17" s="2">
        <v>0</v>
      </c>
      <c r="M17" s="2">
        <v>0</v>
      </c>
      <c r="N17" s="2">
        <v>0</v>
      </c>
      <c r="O17" s="2">
        <v>50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f>+Tabla3[[#This Row],[V GRAVADAS]]</f>
        <v>50</v>
      </c>
      <c r="V17">
        <v>2</v>
      </c>
    </row>
    <row r="18" spans="1:22" x14ac:dyDescent="0.25">
      <c r="A18" t="s">
        <v>423</v>
      </c>
      <c r="B18" s="1" t="s">
        <v>426</v>
      </c>
      <c r="C18" t="s">
        <v>1</v>
      </c>
      <c r="D18" t="s">
        <v>92</v>
      </c>
      <c r="E18" t="s">
        <v>391</v>
      </c>
      <c r="F18" t="s">
        <v>392</v>
      </c>
      <c r="G18">
        <v>194</v>
      </c>
      <c r="H18">
        <v>194</v>
      </c>
      <c r="I18">
        <v>194</v>
      </c>
      <c r="J18">
        <v>194</v>
      </c>
      <c r="L18" s="2">
        <v>0</v>
      </c>
      <c r="M18" s="2">
        <v>0</v>
      </c>
      <c r="N18" s="2">
        <v>0</v>
      </c>
      <c r="O18" s="2">
        <v>50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f>+Tabla3[[#This Row],[V GRAVADAS]]</f>
        <v>50</v>
      </c>
      <c r="V18">
        <v>2</v>
      </c>
    </row>
    <row r="19" spans="1:22" x14ac:dyDescent="0.25">
      <c r="A19" t="s">
        <v>423</v>
      </c>
      <c r="B19" s="1" t="s">
        <v>426</v>
      </c>
      <c r="C19" t="s">
        <v>1</v>
      </c>
      <c r="D19" t="s">
        <v>92</v>
      </c>
      <c r="E19" t="s">
        <v>391</v>
      </c>
      <c r="F19" t="s">
        <v>392</v>
      </c>
      <c r="G19">
        <v>195</v>
      </c>
      <c r="H19">
        <v>195</v>
      </c>
      <c r="I19">
        <v>195</v>
      </c>
      <c r="J19">
        <v>195</v>
      </c>
      <c r="L19" s="2">
        <v>0</v>
      </c>
      <c r="M19" s="2">
        <v>0</v>
      </c>
      <c r="N19" s="2">
        <v>0</v>
      </c>
      <c r="O19" s="2">
        <v>30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f>+Tabla3[[#This Row],[V GRAVADAS]]</f>
        <v>30</v>
      </c>
      <c r="V19">
        <v>2</v>
      </c>
    </row>
    <row r="20" spans="1:22" x14ac:dyDescent="0.25">
      <c r="A20" t="s">
        <v>423</v>
      </c>
      <c r="B20" s="1" t="s">
        <v>426</v>
      </c>
      <c r="C20" t="s">
        <v>1</v>
      </c>
      <c r="D20" t="s">
        <v>92</v>
      </c>
      <c r="E20" t="s">
        <v>391</v>
      </c>
      <c r="F20" t="s">
        <v>392</v>
      </c>
      <c r="G20">
        <v>196</v>
      </c>
      <c r="H20">
        <v>196</v>
      </c>
      <c r="I20">
        <v>196</v>
      </c>
      <c r="J20">
        <v>196</v>
      </c>
      <c r="L20" s="2">
        <v>0</v>
      </c>
      <c r="M20" s="2">
        <v>0</v>
      </c>
      <c r="N20" s="2">
        <v>0</v>
      </c>
      <c r="O20" s="2">
        <v>10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f>+Tabla3[[#This Row],[V GRAVADAS]]</f>
        <v>10</v>
      </c>
      <c r="V20">
        <v>2</v>
      </c>
    </row>
    <row r="21" spans="1:22" x14ac:dyDescent="0.25">
      <c r="A21" t="s">
        <v>423</v>
      </c>
      <c r="B21" s="1" t="s">
        <v>426</v>
      </c>
      <c r="C21" t="s">
        <v>1</v>
      </c>
      <c r="D21" t="s">
        <v>92</v>
      </c>
      <c r="E21" t="s">
        <v>391</v>
      </c>
      <c r="F21" t="s">
        <v>392</v>
      </c>
      <c r="G21">
        <v>197</v>
      </c>
      <c r="H21">
        <v>197</v>
      </c>
      <c r="I21">
        <v>197</v>
      </c>
      <c r="J21">
        <v>197</v>
      </c>
      <c r="L21" s="2">
        <v>0</v>
      </c>
      <c r="M21" s="2">
        <v>0</v>
      </c>
      <c r="N21" s="2">
        <v>0</v>
      </c>
      <c r="O21" s="2">
        <v>60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f>+Tabla3[[#This Row],[V GRAVADAS]]</f>
        <v>60</v>
      </c>
      <c r="V21">
        <v>2</v>
      </c>
    </row>
    <row r="22" spans="1:22" x14ac:dyDescent="0.25">
      <c r="A22" t="s">
        <v>423</v>
      </c>
      <c r="B22" s="1" t="s">
        <v>427</v>
      </c>
      <c r="C22" t="s">
        <v>1</v>
      </c>
      <c r="D22" t="s">
        <v>92</v>
      </c>
      <c r="E22" t="s">
        <v>391</v>
      </c>
      <c r="F22" t="s">
        <v>392</v>
      </c>
      <c r="G22">
        <v>198</v>
      </c>
      <c r="H22">
        <v>198</v>
      </c>
      <c r="I22">
        <v>198</v>
      </c>
      <c r="J22">
        <v>198</v>
      </c>
      <c r="L22" s="2">
        <v>0</v>
      </c>
      <c r="M22" s="2">
        <v>0</v>
      </c>
      <c r="N22" s="2">
        <v>0</v>
      </c>
      <c r="O22" s="2">
        <v>100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f>+Tabla3[[#This Row],[V GRAVADAS]]</f>
        <v>100</v>
      </c>
      <c r="V22">
        <v>2</v>
      </c>
    </row>
    <row r="23" spans="1:22" x14ac:dyDescent="0.25">
      <c r="A23" t="s">
        <v>423</v>
      </c>
      <c r="B23" s="1" t="s">
        <v>427</v>
      </c>
      <c r="C23" t="s">
        <v>1</v>
      </c>
      <c r="D23" t="s">
        <v>92</v>
      </c>
      <c r="E23" t="s">
        <v>391</v>
      </c>
      <c r="F23" t="s">
        <v>392</v>
      </c>
      <c r="G23">
        <v>199</v>
      </c>
      <c r="H23">
        <v>199</v>
      </c>
      <c r="I23">
        <v>199</v>
      </c>
      <c r="J23">
        <v>199</v>
      </c>
      <c r="L23" s="2">
        <v>0</v>
      </c>
      <c r="M23" s="2">
        <v>0</v>
      </c>
      <c r="N23" s="2">
        <v>0</v>
      </c>
      <c r="O23" s="2">
        <v>22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f>+Tabla3[[#This Row],[V GRAVADAS]]</f>
        <v>22</v>
      </c>
      <c r="V23">
        <v>2</v>
      </c>
    </row>
    <row r="24" spans="1:22" x14ac:dyDescent="0.25">
      <c r="A24" t="s">
        <v>423</v>
      </c>
      <c r="B24" s="1" t="s">
        <v>428</v>
      </c>
      <c r="C24" t="s">
        <v>1</v>
      </c>
      <c r="D24" t="s">
        <v>92</v>
      </c>
      <c r="E24" t="s">
        <v>391</v>
      </c>
      <c r="F24" t="s">
        <v>392</v>
      </c>
      <c r="G24">
        <v>200</v>
      </c>
      <c r="H24">
        <v>200</v>
      </c>
      <c r="I24">
        <v>200</v>
      </c>
      <c r="J24">
        <v>200</v>
      </c>
      <c r="L24" s="2">
        <v>0</v>
      </c>
      <c r="M24" s="2">
        <v>0</v>
      </c>
      <c r="N24" s="2">
        <v>0</v>
      </c>
      <c r="O24" s="2">
        <v>265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f>+Tabla3[[#This Row],[V GRAVADAS]]</f>
        <v>265</v>
      </c>
      <c r="V24">
        <v>2</v>
      </c>
    </row>
    <row r="25" spans="1:22" x14ac:dyDescent="0.25">
      <c r="A25" t="s">
        <v>423</v>
      </c>
      <c r="B25" s="1" t="s">
        <v>429</v>
      </c>
      <c r="C25" t="s">
        <v>1</v>
      </c>
      <c r="D25" t="s">
        <v>92</v>
      </c>
      <c r="E25" t="s">
        <v>391</v>
      </c>
      <c r="F25" t="s">
        <v>392</v>
      </c>
      <c r="G25">
        <v>201</v>
      </c>
      <c r="H25">
        <v>201</v>
      </c>
      <c r="I25">
        <v>201</v>
      </c>
      <c r="J25">
        <v>201</v>
      </c>
      <c r="L25" s="2">
        <v>0</v>
      </c>
      <c r="M25" s="2">
        <v>0</v>
      </c>
      <c r="N25" s="2">
        <v>0</v>
      </c>
      <c r="O25" s="2">
        <v>60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f>+Tabla3[[#This Row],[V GRAVADAS]]</f>
        <v>60</v>
      </c>
      <c r="V25">
        <v>2</v>
      </c>
    </row>
    <row r="26" spans="1:22" x14ac:dyDescent="0.25">
      <c r="A26" t="s">
        <v>423</v>
      </c>
      <c r="B26" s="1" t="s">
        <v>429</v>
      </c>
      <c r="C26" t="s">
        <v>1</v>
      </c>
      <c r="D26" t="s">
        <v>92</v>
      </c>
      <c r="E26" t="s">
        <v>391</v>
      </c>
      <c r="F26" t="s">
        <v>392</v>
      </c>
      <c r="G26">
        <v>202</v>
      </c>
      <c r="H26">
        <v>202</v>
      </c>
      <c r="I26">
        <v>202</v>
      </c>
      <c r="J26">
        <v>202</v>
      </c>
      <c r="L26" s="2">
        <v>0</v>
      </c>
      <c r="M26" s="2">
        <v>0</v>
      </c>
      <c r="N26" s="2">
        <v>0</v>
      </c>
      <c r="O26" s="2">
        <v>18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f>+Tabla3[[#This Row],[V GRAVADAS]]</f>
        <v>18</v>
      </c>
      <c r="V26">
        <v>2</v>
      </c>
    </row>
    <row r="27" spans="1:22" x14ac:dyDescent="0.25">
      <c r="A27" t="s">
        <v>423</v>
      </c>
      <c r="B27" s="1" t="s">
        <v>429</v>
      </c>
      <c r="C27" t="s">
        <v>1</v>
      </c>
      <c r="D27" t="s">
        <v>92</v>
      </c>
      <c r="E27" t="s">
        <v>391</v>
      </c>
      <c r="F27" t="s">
        <v>392</v>
      </c>
      <c r="G27">
        <v>203</v>
      </c>
      <c r="H27">
        <v>203</v>
      </c>
      <c r="I27">
        <v>203</v>
      </c>
      <c r="J27">
        <v>203</v>
      </c>
      <c r="L27" s="2">
        <v>0</v>
      </c>
      <c r="M27" s="2">
        <v>0</v>
      </c>
      <c r="N27" s="2">
        <v>0</v>
      </c>
      <c r="O27" s="2">
        <v>40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f>+Tabla3[[#This Row],[V GRAVADAS]]</f>
        <v>40</v>
      </c>
      <c r="V27">
        <v>2</v>
      </c>
    </row>
    <row r="28" spans="1:22" x14ac:dyDescent="0.25">
      <c r="A28" t="s">
        <v>423</v>
      </c>
      <c r="B28" s="1" t="s">
        <v>429</v>
      </c>
      <c r="C28" t="s">
        <v>1</v>
      </c>
      <c r="D28" t="s">
        <v>92</v>
      </c>
      <c r="E28" t="s">
        <v>391</v>
      </c>
      <c r="F28" t="s">
        <v>392</v>
      </c>
      <c r="G28">
        <v>204</v>
      </c>
      <c r="H28">
        <v>204</v>
      </c>
      <c r="I28">
        <v>204</v>
      </c>
      <c r="J28">
        <v>204</v>
      </c>
      <c r="L28" s="2">
        <v>0</v>
      </c>
      <c r="M28" s="2">
        <v>0</v>
      </c>
      <c r="N28" s="2">
        <v>0</v>
      </c>
      <c r="O28" s="2">
        <v>100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f>+Tabla3[[#This Row],[V GRAVADAS]]</f>
        <v>100</v>
      </c>
      <c r="V28">
        <v>2</v>
      </c>
    </row>
    <row r="29" spans="1:22" x14ac:dyDescent="0.25">
      <c r="A29" t="s">
        <v>423</v>
      </c>
      <c r="B29" s="1" t="s">
        <v>430</v>
      </c>
      <c r="C29" t="s">
        <v>1</v>
      </c>
      <c r="D29" t="s">
        <v>92</v>
      </c>
      <c r="E29" t="s">
        <v>391</v>
      </c>
      <c r="F29" t="s">
        <v>392</v>
      </c>
      <c r="G29">
        <v>205</v>
      </c>
      <c r="H29">
        <v>205</v>
      </c>
      <c r="I29">
        <v>205</v>
      </c>
      <c r="J29">
        <v>205</v>
      </c>
      <c r="L29" s="2">
        <v>0</v>
      </c>
      <c r="M29" s="2">
        <v>0</v>
      </c>
      <c r="N29" s="2">
        <v>0</v>
      </c>
      <c r="O29" s="2">
        <v>77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f>+Tabla3[[#This Row],[V GRAVADAS]]</f>
        <v>77</v>
      </c>
      <c r="V29">
        <v>2</v>
      </c>
    </row>
    <row r="30" spans="1:22" x14ac:dyDescent="0.25">
      <c r="A30" t="s">
        <v>423</v>
      </c>
      <c r="B30" s="1" t="s">
        <v>431</v>
      </c>
      <c r="C30" t="s">
        <v>1</v>
      </c>
      <c r="D30" t="s">
        <v>92</v>
      </c>
      <c r="E30" t="s">
        <v>391</v>
      </c>
      <c r="F30" t="s">
        <v>392</v>
      </c>
      <c r="G30">
        <v>206</v>
      </c>
      <c r="H30">
        <v>206</v>
      </c>
      <c r="I30">
        <v>206</v>
      </c>
      <c r="J30">
        <v>206</v>
      </c>
      <c r="L30" s="2">
        <v>0</v>
      </c>
      <c r="M30" s="2">
        <v>0</v>
      </c>
      <c r="N30" s="2">
        <v>0</v>
      </c>
      <c r="O30" s="2">
        <v>192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f>+Tabla3[[#This Row],[V GRAVADAS]]</f>
        <v>192</v>
      </c>
      <c r="V30">
        <v>2</v>
      </c>
    </row>
    <row r="31" spans="1:22" x14ac:dyDescent="0.25">
      <c r="A31" t="s">
        <v>423</v>
      </c>
      <c r="B31" s="1" t="s">
        <v>431</v>
      </c>
      <c r="C31" t="s">
        <v>1</v>
      </c>
      <c r="D31" t="s">
        <v>92</v>
      </c>
      <c r="E31" t="s">
        <v>391</v>
      </c>
      <c r="F31" t="s">
        <v>392</v>
      </c>
      <c r="G31">
        <v>207</v>
      </c>
      <c r="H31">
        <v>207</v>
      </c>
      <c r="I31">
        <v>207</v>
      </c>
      <c r="J31">
        <v>207</v>
      </c>
      <c r="L31" s="2">
        <v>0</v>
      </c>
      <c r="M31" s="2">
        <v>0</v>
      </c>
      <c r="N31" s="2">
        <v>0</v>
      </c>
      <c r="O31" s="2">
        <v>120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f>+Tabla3[[#This Row],[V GRAVADAS]]</f>
        <v>120</v>
      </c>
      <c r="V31">
        <v>2</v>
      </c>
    </row>
    <row r="32" spans="1:22" x14ac:dyDescent="0.25">
      <c r="A32" t="s">
        <v>423</v>
      </c>
      <c r="B32" s="1" t="s">
        <v>432</v>
      </c>
      <c r="C32" t="s">
        <v>1</v>
      </c>
      <c r="D32" t="s">
        <v>92</v>
      </c>
      <c r="E32" t="s">
        <v>391</v>
      </c>
      <c r="F32" t="s">
        <v>392</v>
      </c>
      <c r="G32">
        <v>208</v>
      </c>
      <c r="H32">
        <v>208</v>
      </c>
      <c r="I32">
        <v>208</v>
      </c>
      <c r="J32">
        <v>208</v>
      </c>
      <c r="L32" s="2">
        <v>0</v>
      </c>
      <c r="M32" s="2">
        <v>0</v>
      </c>
      <c r="N32" s="2">
        <v>0</v>
      </c>
      <c r="O32" s="2">
        <v>45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f>+Tabla3[[#This Row],[V GRAVADAS]]</f>
        <v>45</v>
      </c>
      <c r="V32">
        <v>2</v>
      </c>
    </row>
    <row r="33" spans="1:22" x14ac:dyDescent="0.25">
      <c r="A33" t="s">
        <v>423</v>
      </c>
      <c r="B33" s="1" t="s">
        <v>433</v>
      </c>
      <c r="C33" t="s">
        <v>1</v>
      </c>
      <c r="D33" t="s">
        <v>92</v>
      </c>
      <c r="E33" t="s">
        <v>391</v>
      </c>
      <c r="F33" t="s">
        <v>392</v>
      </c>
      <c r="G33">
        <v>209</v>
      </c>
      <c r="H33">
        <v>209</v>
      </c>
      <c r="I33">
        <v>209</v>
      </c>
      <c r="J33">
        <v>209</v>
      </c>
      <c r="L33" s="2">
        <v>0</v>
      </c>
      <c r="M33" s="2">
        <v>0</v>
      </c>
      <c r="N33" s="2">
        <v>0</v>
      </c>
      <c r="O33" s="2">
        <v>72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f>+Tabla3[[#This Row],[V GRAVADAS]]</f>
        <v>72</v>
      </c>
      <c r="V33">
        <v>2</v>
      </c>
    </row>
    <row r="34" spans="1:22" x14ac:dyDescent="0.25">
      <c r="A34" t="s">
        <v>423</v>
      </c>
      <c r="B34" s="1" t="s">
        <v>434</v>
      </c>
      <c r="C34" t="s">
        <v>1</v>
      </c>
      <c r="D34" t="s">
        <v>92</v>
      </c>
      <c r="E34" t="s">
        <v>391</v>
      </c>
      <c r="F34" t="s">
        <v>392</v>
      </c>
      <c r="G34">
        <v>210</v>
      </c>
      <c r="H34">
        <v>210</v>
      </c>
      <c r="I34">
        <v>210</v>
      </c>
      <c r="J34">
        <v>210</v>
      </c>
      <c r="L34" s="2">
        <v>0</v>
      </c>
      <c r="M34" s="2">
        <v>0</v>
      </c>
      <c r="N34" s="2">
        <v>0</v>
      </c>
      <c r="O34" s="2">
        <v>187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f>+Tabla3[[#This Row],[V GRAVADAS]]</f>
        <v>187</v>
      </c>
      <c r="V34">
        <v>2</v>
      </c>
    </row>
    <row r="35" spans="1:22" x14ac:dyDescent="0.25">
      <c r="A35" t="s">
        <v>423</v>
      </c>
      <c r="B35" s="1" t="s">
        <v>434</v>
      </c>
      <c r="C35" t="s">
        <v>1</v>
      </c>
      <c r="D35" t="s">
        <v>92</v>
      </c>
      <c r="E35" t="s">
        <v>391</v>
      </c>
      <c r="F35" t="s">
        <v>392</v>
      </c>
      <c r="G35">
        <v>211</v>
      </c>
      <c r="H35">
        <v>211</v>
      </c>
      <c r="I35">
        <v>211</v>
      </c>
      <c r="J35">
        <v>211</v>
      </c>
      <c r="L35" s="2">
        <v>0</v>
      </c>
      <c r="M35" s="2">
        <v>0</v>
      </c>
      <c r="N35" s="2">
        <v>0</v>
      </c>
      <c r="O35" s="2">
        <v>153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f>+Tabla3[[#This Row],[V GRAVADAS]]</f>
        <v>153</v>
      </c>
      <c r="V35">
        <v>2</v>
      </c>
    </row>
    <row r="36" spans="1:22" x14ac:dyDescent="0.25">
      <c r="A36" t="s">
        <v>423</v>
      </c>
      <c r="B36" s="1" t="s">
        <v>434</v>
      </c>
      <c r="C36" t="s">
        <v>1</v>
      </c>
      <c r="D36" t="s">
        <v>92</v>
      </c>
      <c r="E36" t="s">
        <v>391</v>
      </c>
      <c r="F36" t="s">
        <v>392</v>
      </c>
      <c r="G36">
        <v>212</v>
      </c>
      <c r="H36">
        <v>212</v>
      </c>
      <c r="I36">
        <v>212</v>
      </c>
      <c r="J36">
        <v>212</v>
      </c>
      <c r="L36" s="2">
        <v>0</v>
      </c>
      <c r="M36" s="2">
        <v>0</v>
      </c>
      <c r="N36" s="2">
        <v>0</v>
      </c>
      <c r="O36" s="2">
        <v>186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f>+Tabla3[[#This Row],[V GRAVADAS]]</f>
        <v>186</v>
      </c>
      <c r="V36">
        <v>2</v>
      </c>
    </row>
    <row r="37" spans="1:22" x14ac:dyDescent="0.25">
      <c r="A37" t="s">
        <v>423</v>
      </c>
      <c r="B37" s="1" t="s">
        <v>435</v>
      </c>
      <c r="C37" t="s">
        <v>1</v>
      </c>
      <c r="D37" t="s">
        <v>92</v>
      </c>
      <c r="E37" t="s">
        <v>391</v>
      </c>
      <c r="F37" t="s">
        <v>392</v>
      </c>
      <c r="G37">
        <v>213</v>
      </c>
      <c r="H37">
        <v>213</v>
      </c>
      <c r="I37">
        <v>213</v>
      </c>
      <c r="J37">
        <v>213</v>
      </c>
      <c r="L37" s="2">
        <v>0</v>
      </c>
      <c r="M37" s="2">
        <v>0</v>
      </c>
      <c r="N37" s="2">
        <v>0</v>
      </c>
      <c r="O37" s="2">
        <v>21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f>+Tabla3[[#This Row],[V GRAVADAS]]</f>
        <v>21</v>
      </c>
      <c r="V37">
        <v>2</v>
      </c>
    </row>
    <row r="38" spans="1:22" x14ac:dyDescent="0.25">
      <c r="A38" t="s">
        <v>423</v>
      </c>
      <c r="B38" s="1" t="s">
        <v>436</v>
      </c>
      <c r="C38" t="s">
        <v>1</v>
      </c>
      <c r="D38" t="s">
        <v>92</v>
      </c>
      <c r="E38" t="s">
        <v>391</v>
      </c>
      <c r="F38" t="s">
        <v>392</v>
      </c>
      <c r="G38">
        <v>214</v>
      </c>
      <c r="H38">
        <v>214</v>
      </c>
      <c r="I38">
        <v>214</v>
      </c>
      <c r="J38">
        <v>214</v>
      </c>
      <c r="L38" s="2">
        <v>0</v>
      </c>
      <c r="M38" s="2">
        <v>0</v>
      </c>
      <c r="N38" s="2">
        <v>0</v>
      </c>
      <c r="O38" s="2">
        <v>44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f>+Tabla3[[#This Row],[V GRAVADAS]]</f>
        <v>44</v>
      </c>
      <c r="V38">
        <v>2</v>
      </c>
    </row>
    <row r="39" spans="1:22" x14ac:dyDescent="0.25">
      <c r="A39" t="s">
        <v>423</v>
      </c>
      <c r="B39" s="1" t="s">
        <v>437</v>
      </c>
      <c r="C39" t="s">
        <v>1</v>
      </c>
      <c r="D39" t="s">
        <v>92</v>
      </c>
      <c r="E39" t="s">
        <v>391</v>
      </c>
      <c r="F39" t="s">
        <v>392</v>
      </c>
      <c r="G39">
        <v>215</v>
      </c>
      <c r="H39">
        <v>215</v>
      </c>
      <c r="I39">
        <v>215</v>
      </c>
      <c r="J39">
        <v>215</v>
      </c>
      <c r="L39" s="2">
        <v>0</v>
      </c>
      <c r="M39" s="2">
        <v>0</v>
      </c>
      <c r="N39" s="2">
        <v>0</v>
      </c>
      <c r="O39" s="2">
        <v>84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f>+Tabla3[[#This Row],[V GRAVADAS]]</f>
        <v>84</v>
      </c>
      <c r="V39">
        <v>2</v>
      </c>
    </row>
    <row r="40" spans="1:22" x14ac:dyDescent="0.25">
      <c r="A40" t="s">
        <v>423</v>
      </c>
      <c r="B40" s="1" t="s">
        <v>438</v>
      </c>
      <c r="C40" t="s">
        <v>1</v>
      </c>
      <c r="D40" t="s">
        <v>92</v>
      </c>
      <c r="E40" t="s">
        <v>391</v>
      </c>
      <c r="F40" t="s">
        <v>392</v>
      </c>
      <c r="G40">
        <v>216</v>
      </c>
      <c r="H40">
        <v>216</v>
      </c>
      <c r="I40">
        <v>216</v>
      </c>
      <c r="J40">
        <v>216</v>
      </c>
      <c r="L40" s="2">
        <v>0</v>
      </c>
      <c r="M40" s="2">
        <v>0</v>
      </c>
      <c r="N40" s="2">
        <v>0</v>
      </c>
      <c r="O40" s="2">
        <v>14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f>+Tabla3[[#This Row],[V GRAVADAS]]</f>
        <v>14</v>
      </c>
      <c r="V40">
        <v>2</v>
      </c>
    </row>
    <row r="41" spans="1:22" x14ac:dyDescent="0.25">
      <c r="A41" t="s">
        <v>423</v>
      </c>
      <c r="B41" s="1" t="s">
        <v>439</v>
      </c>
      <c r="C41" t="s">
        <v>1</v>
      </c>
      <c r="D41" t="s">
        <v>92</v>
      </c>
      <c r="E41" t="s">
        <v>391</v>
      </c>
      <c r="F41" t="s">
        <v>392</v>
      </c>
      <c r="G41">
        <v>217</v>
      </c>
      <c r="H41">
        <v>217</v>
      </c>
      <c r="I41">
        <v>217</v>
      </c>
      <c r="J41">
        <v>217</v>
      </c>
      <c r="L41" s="2">
        <v>0</v>
      </c>
      <c r="M41" s="2">
        <v>0</v>
      </c>
      <c r="N41" s="2">
        <v>0</v>
      </c>
      <c r="O41" s="2">
        <v>166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f>+Tabla3[[#This Row],[V GRAVADAS]]</f>
        <v>166</v>
      </c>
      <c r="V41">
        <v>2</v>
      </c>
    </row>
    <row r="42" spans="1:22" x14ac:dyDescent="0.25">
      <c r="A42" t="s">
        <v>423</v>
      </c>
      <c r="B42" s="1" t="s">
        <v>439</v>
      </c>
      <c r="C42" t="s">
        <v>1</v>
      </c>
      <c r="D42" t="s">
        <v>92</v>
      </c>
      <c r="E42" t="s">
        <v>391</v>
      </c>
      <c r="F42" t="s">
        <v>392</v>
      </c>
      <c r="G42">
        <v>218</v>
      </c>
      <c r="H42">
        <v>218</v>
      </c>
      <c r="I42">
        <v>218</v>
      </c>
      <c r="J42">
        <v>218</v>
      </c>
      <c r="L42" s="2">
        <v>0</v>
      </c>
      <c r="M42" s="2">
        <v>0</v>
      </c>
      <c r="N42" s="2">
        <v>0</v>
      </c>
      <c r="O42" s="2">
        <v>95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f>+Tabla3[[#This Row],[V GRAVADAS]]</f>
        <v>95</v>
      </c>
      <c r="V42">
        <v>2</v>
      </c>
    </row>
    <row r="43" spans="1:22" x14ac:dyDescent="0.25">
      <c r="A43" t="s">
        <v>423</v>
      </c>
      <c r="B43" s="1" t="s">
        <v>440</v>
      </c>
      <c r="C43" t="s">
        <v>1</v>
      </c>
      <c r="D43" t="s">
        <v>92</v>
      </c>
      <c r="E43" t="s">
        <v>391</v>
      </c>
      <c r="F43" t="s">
        <v>392</v>
      </c>
      <c r="G43">
        <v>219</v>
      </c>
      <c r="H43">
        <v>219</v>
      </c>
      <c r="I43">
        <v>219</v>
      </c>
      <c r="J43">
        <v>219</v>
      </c>
      <c r="L43" s="2">
        <v>0</v>
      </c>
      <c r="M43" s="2">
        <v>0</v>
      </c>
      <c r="N43" s="2">
        <v>0</v>
      </c>
      <c r="O43" s="2">
        <v>55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f>+Tabla3[[#This Row],[V GRAVADAS]]</f>
        <v>55</v>
      </c>
      <c r="V43">
        <v>2</v>
      </c>
    </row>
    <row r="44" spans="1:22" x14ac:dyDescent="0.25">
      <c r="A44" t="s">
        <v>663</v>
      </c>
      <c r="B44" t="s">
        <v>664</v>
      </c>
      <c r="C44" t="s">
        <v>1</v>
      </c>
      <c r="D44" t="s">
        <v>92</v>
      </c>
      <c r="E44" t="s">
        <v>665</v>
      </c>
      <c r="F44" t="s">
        <v>392</v>
      </c>
      <c r="G44">
        <v>220</v>
      </c>
      <c r="H44">
        <v>220</v>
      </c>
      <c r="I44">
        <v>220</v>
      </c>
      <c r="J44">
        <v>220</v>
      </c>
      <c r="K44">
        <v>0</v>
      </c>
      <c r="L44" s="2">
        <v>0</v>
      </c>
      <c r="M44" s="2">
        <v>0</v>
      </c>
      <c r="N44" s="2">
        <v>0</v>
      </c>
      <c r="O44" s="2">
        <v>28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28</v>
      </c>
      <c r="V44" t="s">
        <v>70</v>
      </c>
    </row>
    <row r="45" spans="1:22" x14ac:dyDescent="0.25">
      <c r="A45" t="s">
        <v>663</v>
      </c>
      <c r="B45" t="s">
        <v>666</v>
      </c>
      <c r="C45" t="s">
        <v>1</v>
      </c>
      <c r="D45" t="s">
        <v>92</v>
      </c>
      <c r="E45" t="s">
        <v>665</v>
      </c>
      <c r="F45" t="s">
        <v>392</v>
      </c>
      <c r="G45">
        <v>221</v>
      </c>
      <c r="H45">
        <v>221</v>
      </c>
      <c r="I45">
        <v>221</v>
      </c>
      <c r="J45">
        <v>221</v>
      </c>
      <c r="K45">
        <v>0</v>
      </c>
      <c r="L45" s="2">
        <v>0</v>
      </c>
      <c r="M45" s="2">
        <v>0</v>
      </c>
      <c r="N45" s="2">
        <v>0</v>
      </c>
      <c r="O45" s="2">
        <v>37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37</v>
      </c>
      <c r="V45" t="s">
        <v>70</v>
      </c>
    </row>
    <row r="46" spans="1:22" x14ac:dyDescent="0.25">
      <c r="A46" t="s">
        <v>663</v>
      </c>
      <c r="B46" t="s">
        <v>667</v>
      </c>
      <c r="C46" t="s">
        <v>1</v>
      </c>
      <c r="D46" t="s">
        <v>92</v>
      </c>
      <c r="E46" t="s">
        <v>665</v>
      </c>
      <c r="F46" t="s">
        <v>392</v>
      </c>
      <c r="G46">
        <v>222</v>
      </c>
      <c r="H46">
        <v>222</v>
      </c>
      <c r="I46">
        <v>222</v>
      </c>
      <c r="J46">
        <v>222</v>
      </c>
      <c r="K46">
        <v>0</v>
      </c>
      <c r="L46" s="2">
        <v>0</v>
      </c>
      <c r="M46" s="2">
        <v>0</v>
      </c>
      <c r="N46" s="2">
        <v>0</v>
      </c>
      <c r="O46" s="2">
        <v>118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118</v>
      </c>
      <c r="V46" t="s">
        <v>70</v>
      </c>
    </row>
    <row r="47" spans="1:22" x14ac:dyDescent="0.25">
      <c r="A47" t="s">
        <v>663</v>
      </c>
      <c r="B47" t="s">
        <v>668</v>
      </c>
      <c r="C47" t="s">
        <v>1</v>
      </c>
      <c r="D47" t="s">
        <v>92</v>
      </c>
      <c r="E47" t="s">
        <v>665</v>
      </c>
      <c r="F47" t="s">
        <v>392</v>
      </c>
      <c r="G47">
        <v>223</v>
      </c>
      <c r="H47">
        <v>223</v>
      </c>
      <c r="I47">
        <v>223</v>
      </c>
      <c r="J47">
        <v>223</v>
      </c>
      <c r="K47">
        <v>0</v>
      </c>
      <c r="L47" s="2">
        <v>0</v>
      </c>
      <c r="M47" s="2">
        <v>0</v>
      </c>
      <c r="N47" s="2">
        <v>0</v>
      </c>
      <c r="O47" s="2">
        <v>87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87</v>
      </c>
      <c r="V47" t="s">
        <v>70</v>
      </c>
    </row>
    <row r="48" spans="1:22" x14ac:dyDescent="0.25">
      <c r="A48" t="s">
        <v>663</v>
      </c>
      <c r="B48" t="s">
        <v>669</v>
      </c>
      <c r="C48" t="s">
        <v>1</v>
      </c>
      <c r="D48" t="s">
        <v>92</v>
      </c>
      <c r="E48" t="s">
        <v>665</v>
      </c>
      <c r="F48" t="s">
        <v>392</v>
      </c>
      <c r="G48">
        <v>224</v>
      </c>
      <c r="H48">
        <v>224</v>
      </c>
      <c r="I48">
        <v>224</v>
      </c>
      <c r="J48">
        <v>224</v>
      </c>
      <c r="K48">
        <v>0</v>
      </c>
      <c r="L48" s="2">
        <v>0</v>
      </c>
      <c r="M48" s="2">
        <v>0</v>
      </c>
      <c r="N48" s="2">
        <v>0</v>
      </c>
      <c r="O48" s="2">
        <v>32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32</v>
      </c>
      <c r="V48" t="s">
        <v>70</v>
      </c>
    </row>
    <row r="49" spans="1:22" x14ac:dyDescent="0.25">
      <c r="A49" t="s">
        <v>663</v>
      </c>
      <c r="B49" t="s">
        <v>670</v>
      </c>
      <c r="C49" t="s">
        <v>1</v>
      </c>
      <c r="D49" t="s">
        <v>92</v>
      </c>
      <c r="E49" t="s">
        <v>665</v>
      </c>
      <c r="F49" t="s">
        <v>392</v>
      </c>
      <c r="G49">
        <v>225</v>
      </c>
      <c r="H49">
        <v>225</v>
      </c>
      <c r="I49">
        <v>225</v>
      </c>
      <c r="J49">
        <v>225</v>
      </c>
      <c r="K49">
        <v>0</v>
      </c>
      <c r="L49" s="2">
        <v>0</v>
      </c>
      <c r="M49" s="2">
        <v>0</v>
      </c>
      <c r="N49" s="2">
        <v>0</v>
      </c>
      <c r="O49" s="2">
        <v>258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258</v>
      </c>
      <c r="V49" t="s">
        <v>70</v>
      </c>
    </row>
    <row r="50" spans="1:22" x14ac:dyDescent="0.25">
      <c r="A50" t="s">
        <v>663</v>
      </c>
      <c r="B50" t="s">
        <v>670</v>
      </c>
      <c r="C50" t="s">
        <v>1</v>
      </c>
      <c r="D50" t="s">
        <v>92</v>
      </c>
      <c r="E50" t="s">
        <v>665</v>
      </c>
      <c r="F50" t="s">
        <v>392</v>
      </c>
      <c r="G50">
        <v>226</v>
      </c>
      <c r="H50">
        <v>226</v>
      </c>
      <c r="I50">
        <v>226</v>
      </c>
      <c r="J50">
        <v>226</v>
      </c>
      <c r="K50">
        <v>0</v>
      </c>
      <c r="L50" s="2">
        <v>0</v>
      </c>
      <c r="M50" s="2">
        <v>0</v>
      </c>
      <c r="N50" s="2">
        <v>0</v>
      </c>
      <c r="O50" s="2">
        <v>22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22</v>
      </c>
      <c r="V50" t="s">
        <v>70</v>
      </c>
    </row>
    <row r="51" spans="1:22" x14ac:dyDescent="0.25">
      <c r="A51" t="s">
        <v>663</v>
      </c>
      <c r="B51" t="s">
        <v>670</v>
      </c>
      <c r="C51" t="s">
        <v>1</v>
      </c>
      <c r="D51" t="s">
        <v>92</v>
      </c>
      <c r="E51" t="s">
        <v>665</v>
      </c>
      <c r="F51" t="s">
        <v>392</v>
      </c>
      <c r="G51">
        <v>227</v>
      </c>
      <c r="H51">
        <v>227</v>
      </c>
      <c r="I51">
        <v>227</v>
      </c>
      <c r="J51">
        <v>227</v>
      </c>
      <c r="K51">
        <v>0</v>
      </c>
      <c r="L51" s="2">
        <v>0</v>
      </c>
      <c r="M51" s="2">
        <v>0</v>
      </c>
      <c r="N51" s="2">
        <v>0</v>
      </c>
      <c r="O51" s="2">
        <v>111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111</v>
      </c>
      <c r="V51" t="s">
        <v>70</v>
      </c>
    </row>
    <row r="52" spans="1:22" x14ac:dyDescent="0.25">
      <c r="A52" t="s">
        <v>663</v>
      </c>
      <c r="B52" t="s">
        <v>670</v>
      </c>
      <c r="C52" t="s">
        <v>1</v>
      </c>
      <c r="D52" t="s">
        <v>92</v>
      </c>
      <c r="E52" t="s">
        <v>665</v>
      </c>
      <c r="F52" t="s">
        <v>392</v>
      </c>
      <c r="G52">
        <v>228</v>
      </c>
      <c r="H52">
        <v>228</v>
      </c>
      <c r="I52">
        <v>228</v>
      </c>
      <c r="J52">
        <v>228</v>
      </c>
      <c r="K52">
        <v>0</v>
      </c>
      <c r="L52" s="2">
        <v>0</v>
      </c>
      <c r="M52" s="2">
        <v>0</v>
      </c>
      <c r="N52" s="2">
        <v>0</v>
      </c>
      <c r="O52" s="2">
        <v>352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352</v>
      </c>
      <c r="V52" t="s">
        <v>70</v>
      </c>
    </row>
    <row r="53" spans="1:22" x14ac:dyDescent="0.25">
      <c r="A53" t="s">
        <v>663</v>
      </c>
      <c r="B53" s="77" t="s">
        <v>671</v>
      </c>
      <c r="C53" t="s">
        <v>1</v>
      </c>
      <c r="D53" t="s">
        <v>92</v>
      </c>
      <c r="E53" t="s">
        <v>665</v>
      </c>
      <c r="F53" t="s">
        <v>392</v>
      </c>
      <c r="G53">
        <v>229</v>
      </c>
      <c r="H53">
        <v>229</v>
      </c>
      <c r="I53">
        <v>229</v>
      </c>
      <c r="J53">
        <v>229</v>
      </c>
      <c r="K53">
        <v>0</v>
      </c>
      <c r="L53" s="2">
        <v>0</v>
      </c>
      <c r="M53" s="2">
        <v>0</v>
      </c>
      <c r="N53" s="2">
        <v>0</v>
      </c>
      <c r="O53" s="2">
        <v>28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28</v>
      </c>
      <c r="V53" t="s">
        <v>70</v>
      </c>
    </row>
    <row r="54" spans="1:22" x14ac:dyDescent="0.25">
      <c r="A54" t="s">
        <v>663</v>
      </c>
      <c r="B54" s="77" t="s">
        <v>672</v>
      </c>
      <c r="C54" t="s">
        <v>1</v>
      </c>
      <c r="D54" t="s">
        <v>92</v>
      </c>
      <c r="E54" t="s">
        <v>665</v>
      </c>
      <c r="F54" t="s">
        <v>392</v>
      </c>
      <c r="G54">
        <v>230</v>
      </c>
      <c r="H54">
        <v>230</v>
      </c>
      <c r="I54">
        <v>230</v>
      </c>
      <c r="J54">
        <v>230</v>
      </c>
      <c r="K54">
        <v>0</v>
      </c>
      <c r="L54" s="2">
        <v>0</v>
      </c>
      <c r="M54" s="2">
        <v>0</v>
      </c>
      <c r="N54" s="2">
        <v>0</v>
      </c>
      <c r="O54" s="2">
        <v>48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48</v>
      </c>
      <c r="V54" t="s">
        <v>70</v>
      </c>
    </row>
    <row r="55" spans="1:22" x14ac:dyDescent="0.25">
      <c r="A55" t="s">
        <v>663</v>
      </c>
      <c r="B55" t="s">
        <v>673</v>
      </c>
      <c r="C55" t="s">
        <v>1</v>
      </c>
      <c r="D55" t="s">
        <v>92</v>
      </c>
      <c r="E55" t="s">
        <v>665</v>
      </c>
      <c r="F55" t="s">
        <v>392</v>
      </c>
      <c r="G55">
        <v>231</v>
      </c>
      <c r="H55">
        <v>231</v>
      </c>
      <c r="I55">
        <v>231</v>
      </c>
      <c r="J55">
        <v>231</v>
      </c>
      <c r="K55">
        <v>0</v>
      </c>
      <c r="L55" s="2">
        <v>0</v>
      </c>
      <c r="M55" s="2">
        <v>0</v>
      </c>
      <c r="N55" s="2">
        <v>0</v>
      </c>
      <c r="O55" s="2">
        <v>10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10</v>
      </c>
      <c r="V55" t="s">
        <v>70</v>
      </c>
    </row>
    <row r="56" spans="1:22" x14ac:dyDescent="0.25">
      <c r="A56" t="s">
        <v>663</v>
      </c>
      <c r="B56" t="s">
        <v>674</v>
      </c>
      <c r="C56" t="s">
        <v>1</v>
      </c>
      <c r="D56" t="s">
        <v>92</v>
      </c>
      <c r="E56" t="s">
        <v>665</v>
      </c>
      <c r="F56" t="s">
        <v>392</v>
      </c>
      <c r="G56">
        <v>232</v>
      </c>
      <c r="H56">
        <v>232</v>
      </c>
      <c r="I56">
        <v>232</v>
      </c>
      <c r="J56">
        <v>232</v>
      </c>
      <c r="K56">
        <v>0</v>
      </c>
      <c r="L56" s="2">
        <v>0</v>
      </c>
      <c r="M56" s="2">
        <v>0</v>
      </c>
      <c r="N56" s="2">
        <v>0</v>
      </c>
      <c r="O56" s="2">
        <v>65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65</v>
      </c>
      <c r="V56" t="s">
        <v>70</v>
      </c>
    </row>
    <row r="57" spans="1:22" x14ac:dyDescent="0.25">
      <c r="A57" t="s">
        <v>454</v>
      </c>
      <c r="B57" s="1" t="s">
        <v>456</v>
      </c>
      <c r="C57" t="s">
        <v>1</v>
      </c>
      <c r="D57" t="s">
        <v>92</v>
      </c>
      <c r="E57" t="s">
        <v>391</v>
      </c>
      <c r="F57" t="s">
        <v>392</v>
      </c>
      <c r="G57">
        <v>233</v>
      </c>
      <c r="H57">
        <v>233</v>
      </c>
      <c r="I57">
        <v>233</v>
      </c>
      <c r="J57">
        <v>233</v>
      </c>
      <c r="L57" s="2">
        <v>0</v>
      </c>
      <c r="M57" s="2">
        <v>0</v>
      </c>
      <c r="N57" s="2">
        <v>0</v>
      </c>
      <c r="O57" s="2">
        <v>25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f>+Tabla3[[#This Row],[V GRAVADAS]]</f>
        <v>25</v>
      </c>
      <c r="V57">
        <v>2</v>
      </c>
    </row>
    <row r="58" spans="1:22" x14ac:dyDescent="0.25">
      <c r="A58" t="s">
        <v>454</v>
      </c>
      <c r="B58" s="1" t="s">
        <v>464</v>
      </c>
      <c r="C58" t="s">
        <v>1</v>
      </c>
      <c r="D58" t="s">
        <v>92</v>
      </c>
      <c r="E58" t="s">
        <v>391</v>
      </c>
      <c r="F58" t="s">
        <v>392</v>
      </c>
      <c r="G58">
        <v>234</v>
      </c>
      <c r="H58">
        <v>234</v>
      </c>
      <c r="I58">
        <v>234</v>
      </c>
      <c r="J58">
        <v>234</v>
      </c>
      <c r="L58" s="2">
        <v>0</v>
      </c>
      <c r="M58" s="2">
        <v>0</v>
      </c>
      <c r="N58" s="2">
        <v>0</v>
      </c>
      <c r="O58" s="2">
        <v>315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f>+Tabla3[[#This Row],[V GRAVADAS]]</f>
        <v>315</v>
      </c>
      <c r="V58">
        <v>2</v>
      </c>
    </row>
    <row r="59" spans="1:22" x14ac:dyDescent="0.25">
      <c r="A59" t="s">
        <v>454</v>
      </c>
      <c r="B59" s="1" t="s">
        <v>465</v>
      </c>
      <c r="C59" t="s">
        <v>1</v>
      </c>
      <c r="D59" t="s">
        <v>92</v>
      </c>
      <c r="E59" t="s">
        <v>391</v>
      </c>
      <c r="F59" t="s">
        <v>392</v>
      </c>
      <c r="G59">
        <v>235</v>
      </c>
      <c r="H59">
        <v>235</v>
      </c>
      <c r="I59">
        <v>235</v>
      </c>
      <c r="J59">
        <v>235</v>
      </c>
      <c r="L59" s="2">
        <v>0</v>
      </c>
      <c r="M59" s="2">
        <v>0</v>
      </c>
      <c r="N59" s="2">
        <v>0</v>
      </c>
      <c r="O59" s="2">
        <v>20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f>+Tabla3[[#This Row],[V GRAVADAS]]</f>
        <v>20</v>
      </c>
      <c r="V59">
        <v>2</v>
      </c>
    </row>
    <row r="60" spans="1:22" x14ac:dyDescent="0.25">
      <c r="A60" t="s">
        <v>454</v>
      </c>
      <c r="B60" s="1" t="s">
        <v>463</v>
      </c>
      <c r="C60" t="s">
        <v>1</v>
      </c>
      <c r="D60" t="s">
        <v>92</v>
      </c>
      <c r="E60" t="s">
        <v>391</v>
      </c>
      <c r="F60" t="s">
        <v>392</v>
      </c>
      <c r="G60">
        <v>236</v>
      </c>
      <c r="H60">
        <v>236</v>
      </c>
      <c r="I60">
        <v>236</v>
      </c>
      <c r="J60">
        <v>236</v>
      </c>
      <c r="L60" s="2">
        <v>0</v>
      </c>
      <c r="M60" s="2">
        <v>0</v>
      </c>
      <c r="N60" s="2">
        <v>0</v>
      </c>
      <c r="O60" s="2">
        <v>8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f>+Tabla3[[#This Row],[V GRAVADAS]]</f>
        <v>8</v>
      </c>
      <c r="V60">
        <v>2</v>
      </c>
    </row>
    <row r="61" spans="1:22" x14ac:dyDescent="0.25">
      <c r="A61" t="s">
        <v>454</v>
      </c>
      <c r="B61" s="1" t="s">
        <v>466</v>
      </c>
      <c r="C61" t="s">
        <v>1</v>
      </c>
      <c r="D61" t="s">
        <v>92</v>
      </c>
      <c r="E61" t="s">
        <v>391</v>
      </c>
      <c r="F61" t="s">
        <v>392</v>
      </c>
      <c r="G61">
        <v>237</v>
      </c>
      <c r="H61">
        <v>237</v>
      </c>
      <c r="I61">
        <v>237</v>
      </c>
      <c r="J61">
        <v>237</v>
      </c>
      <c r="L61" s="2">
        <v>0</v>
      </c>
      <c r="M61" s="2">
        <v>0</v>
      </c>
      <c r="N61" s="2">
        <v>0</v>
      </c>
      <c r="O61" s="2">
        <v>215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f>+Tabla3[[#This Row],[V GRAVADAS]]</f>
        <v>215</v>
      </c>
      <c r="V61">
        <v>2</v>
      </c>
    </row>
    <row r="62" spans="1:22" x14ac:dyDescent="0.25">
      <c r="A62" t="s">
        <v>454</v>
      </c>
      <c r="B62" s="1" t="s">
        <v>467</v>
      </c>
      <c r="C62" t="s">
        <v>1</v>
      </c>
      <c r="D62" t="s">
        <v>92</v>
      </c>
      <c r="E62" t="s">
        <v>391</v>
      </c>
      <c r="F62" t="s">
        <v>392</v>
      </c>
      <c r="G62">
        <v>238</v>
      </c>
      <c r="H62">
        <v>238</v>
      </c>
      <c r="I62">
        <v>238</v>
      </c>
      <c r="J62">
        <v>238</v>
      </c>
      <c r="L62" s="2">
        <v>0</v>
      </c>
      <c r="M62" s="2">
        <v>0</v>
      </c>
      <c r="N62" s="2">
        <v>0</v>
      </c>
      <c r="O62" s="2">
        <v>87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f>+Tabla3[[#This Row],[V GRAVADAS]]</f>
        <v>87</v>
      </c>
      <c r="V62">
        <v>2</v>
      </c>
    </row>
    <row r="63" spans="1:22" x14ac:dyDescent="0.25">
      <c r="A63" t="s">
        <v>454</v>
      </c>
      <c r="B63" s="1" t="s">
        <v>468</v>
      </c>
      <c r="C63" t="s">
        <v>1</v>
      </c>
      <c r="D63" t="s">
        <v>92</v>
      </c>
      <c r="E63" t="s">
        <v>391</v>
      </c>
      <c r="F63" t="s">
        <v>392</v>
      </c>
      <c r="G63">
        <v>239</v>
      </c>
      <c r="H63">
        <v>239</v>
      </c>
      <c r="I63">
        <v>239</v>
      </c>
      <c r="J63">
        <v>239</v>
      </c>
      <c r="L63" s="2">
        <v>0</v>
      </c>
      <c r="M63" s="2">
        <v>0</v>
      </c>
      <c r="N63" s="2">
        <v>0</v>
      </c>
      <c r="O63" s="2">
        <v>118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f>+Tabla3[[#This Row],[V GRAVADAS]]</f>
        <v>118</v>
      </c>
      <c r="V63">
        <v>2</v>
      </c>
    </row>
    <row r="64" spans="1:22" x14ac:dyDescent="0.25">
      <c r="A64" t="s">
        <v>454</v>
      </c>
      <c r="B64" s="1" t="s">
        <v>462</v>
      </c>
      <c r="C64" t="s">
        <v>1</v>
      </c>
      <c r="D64" t="s">
        <v>92</v>
      </c>
      <c r="E64" t="s">
        <v>391</v>
      </c>
      <c r="F64" t="s">
        <v>392</v>
      </c>
      <c r="G64">
        <v>240</v>
      </c>
      <c r="H64">
        <v>240</v>
      </c>
      <c r="I64">
        <v>240</v>
      </c>
      <c r="J64">
        <v>240</v>
      </c>
      <c r="L64" s="2">
        <v>0</v>
      </c>
      <c r="M64" s="2">
        <v>0</v>
      </c>
      <c r="N64" s="2">
        <v>0</v>
      </c>
      <c r="O64" s="2">
        <v>25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f>+Tabla3[[#This Row],[V GRAVADAS]]</f>
        <v>25</v>
      </c>
      <c r="V64">
        <v>2</v>
      </c>
    </row>
    <row r="65" spans="1:22" x14ac:dyDescent="0.25">
      <c r="A65" t="s">
        <v>454</v>
      </c>
      <c r="B65" s="1" t="s">
        <v>469</v>
      </c>
      <c r="C65" t="s">
        <v>1</v>
      </c>
      <c r="D65" t="s">
        <v>92</v>
      </c>
      <c r="E65" t="s">
        <v>391</v>
      </c>
      <c r="F65" t="s">
        <v>392</v>
      </c>
      <c r="G65">
        <v>241</v>
      </c>
      <c r="H65">
        <v>241</v>
      </c>
      <c r="I65">
        <v>241</v>
      </c>
      <c r="J65">
        <v>241</v>
      </c>
      <c r="L65" s="2">
        <v>0</v>
      </c>
      <c r="M65" s="2">
        <v>0</v>
      </c>
      <c r="N65" s="2">
        <v>0</v>
      </c>
      <c r="O65" s="2">
        <v>135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f>+Tabla3[[#This Row],[V GRAVADAS]]</f>
        <v>135</v>
      </c>
      <c r="V65">
        <v>2</v>
      </c>
    </row>
    <row r="66" spans="1:22" x14ac:dyDescent="0.25">
      <c r="A66" t="s">
        <v>454</v>
      </c>
      <c r="B66" s="1" t="s">
        <v>470</v>
      </c>
      <c r="C66" t="s">
        <v>1</v>
      </c>
      <c r="D66" t="s">
        <v>92</v>
      </c>
      <c r="E66" t="s">
        <v>391</v>
      </c>
      <c r="F66" t="s">
        <v>392</v>
      </c>
      <c r="G66">
        <v>242</v>
      </c>
      <c r="H66">
        <v>242</v>
      </c>
      <c r="I66">
        <v>242</v>
      </c>
      <c r="J66">
        <v>242</v>
      </c>
      <c r="L66" s="2">
        <v>0</v>
      </c>
      <c r="M66" s="2">
        <v>0</v>
      </c>
      <c r="N66" s="2">
        <v>0</v>
      </c>
      <c r="O66" s="2">
        <v>42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f>+Tabla3[[#This Row],[V GRAVADAS]]</f>
        <v>42</v>
      </c>
      <c r="V66">
        <v>2</v>
      </c>
    </row>
    <row r="67" spans="1:22" x14ac:dyDescent="0.25">
      <c r="A67" t="s">
        <v>454</v>
      </c>
      <c r="B67" s="1" t="s">
        <v>471</v>
      </c>
      <c r="C67" t="s">
        <v>1</v>
      </c>
      <c r="D67" t="s">
        <v>92</v>
      </c>
      <c r="E67" t="s">
        <v>391</v>
      </c>
      <c r="F67" t="s">
        <v>392</v>
      </c>
      <c r="G67">
        <v>243</v>
      </c>
      <c r="H67">
        <v>243</v>
      </c>
      <c r="I67">
        <v>243</v>
      </c>
      <c r="J67">
        <v>243</v>
      </c>
      <c r="L67" s="2">
        <v>0</v>
      </c>
      <c r="M67" s="2">
        <v>0</v>
      </c>
      <c r="N67" s="2">
        <v>0</v>
      </c>
      <c r="O67" s="2">
        <v>130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f>+Tabla3[[#This Row],[V GRAVADAS]]</f>
        <v>130</v>
      </c>
      <c r="V67">
        <v>2</v>
      </c>
    </row>
    <row r="68" spans="1:22" x14ac:dyDescent="0.25">
      <c r="A68" t="s">
        <v>454</v>
      </c>
      <c r="B68" s="1" t="s">
        <v>472</v>
      </c>
      <c r="C68" t="s">
        <v>1</v>
      </c>
      <c r="D68" t="s">
        <v>92</v>
      </c>
      <c r="E68" t="s">
        <v>391</v>
      </c>
      <c r="F68" t="s">
        <v>392</v>
      </c>
      <c r="G68">
        <v>244</v>
      </c>
      <c r="H68">
        <v>244</v>
      </c>
      <c r="I68">
        <v>244</v>
      </c>
      <c r="J68">
        <v>244</v>
      </c>
      <c r="L68" s="2">
        <v>0</v>
      </c>
      <c r="M68" s="2">
        <v>0</v>
      </c>
      <c r="N68" s="2">
        <v>0</v>
      </c>
      <c r="O68" s="2">
        <v>88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f>+Tabla3[[#This Row],[V GRAVADAS]]</f>
        <v>88</v>
      </c>
      <c r="V68">
        <v>2</v>
      </c>
    </row>
    <row r="69" spans="1:22" x14ac:dyDescent="0.25">
      <c r="A69" t="s">
        <v>454</v>
      </c>
      <c r="B69" s="1" t="s">
        <v>473</v>
      </c>
      <c r="C69" t="s">
        <v>1</v>
      </c>
      <c r="D69" t="s">
        <v>92</v>
      </c>
      <c r="E69" t="s">
        <v>391</v>
      </c>
      <c r="F69" t="s">
        <v>392</v>
      </c>
      <c r="G69">
        <v>245</v>
      </c>
      <c r="H69">
        <v>245</v>
      </c>
      <c r="I69">
        <v>245</v>
      </c>
      <c r="J69">
        <v>245</v>
      </c>
      <c r="L69" s="2">
        <v>0</v>
      </c>
      <c r="M69" s="2">
        <v>0</v>
      </c>
      <c r="N69" s="2">
        <v>0</v>
      </c>
      <c r="O69" s="2">
        <v>12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f>+Tabla3[[#This Row],[V GRAVADAS]]</f>
        <v>12</v>
      </c>
      <c r="V69">
        <v>2</v>
      </c>
    </row>
    <row r="70" spans="1:22" x14ac:dyDescent="0.25">
      <c r="A70" t="s">
        <v>454</v>
      </c>
      <c r="B70" s="1" t="s">
        <v>474</v>
      </c>
      <c r="C70" t="s">
        <v>1</v>
      </c>
      <c r="D70" t="s">
        <v>92</v>
      </c>
      <c r="E70" t="s">
        <v>391</v>
      </c>
      <c r="F70" t="s">
        <v>392</v>
      </c>
      <c r="G70">
        <v>246</v>
      </c>
      <c r="H70">
        <v>246</v>
      </c>
      <c r="I70">
        <v>246</v>
      </c>
      <c r="J70">
        <v>246</v>
      </c>
      <c r="L70" s="2">
        <v>0</v>
      </c>
      <c r="M70" s="2">
        <v>0</v>
      </c>
      <c r="N70" s="2">
        <v>0</v>
      </c>
      <c r="O70" s="2">
        <v>45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f>+Tabla3[[#This Row],[V GRAVADAS]]</f>
        <v>45</v>
      </c>
      <c r="V70">
        <v>2</v>
      </c>
    </row>
    <row r="71" spans="1:22" x14ac:dyDescent="0.25">
      <c r="A71" t="s">
        <v>454</v>
      </c>
      <c r="B71" s="1" t="s">
        <v>459</v>
      </c>
      <c r="C71" t="s">
        <v>1</v>
      </c>
      <c r="D71" t="s">
        <v>92</v>
      </c>
      <c r="E71" t="s">
        <v>391</v>
      </c>
      <c r="F71" t="s">
        <v>392</v>
      </c>
      <c r="G71">
        <v>247</v>
      </c>
      <c r="H71">
        <v>247</v>
      </c>
      <c r="I71">
        <v>247</v>
      </c>
      <c r="J71">
        <v>247</v>
      </c>
      <c r="L71" s="2">
        <v>0</v>
      </c>
      <c r="M71" s="2">
        <v>0</v>
      </c>
      <c r="N71" s="2">
        <v>0</v>
      </c>
      <c r="O71" s="2">
        <v>43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f>+Tabla3[[#This Row],[V GRAVADAS]]</f>
        <v>43</v>
      </c>
      <c r="V71">
        <v>2</v>
      </c>
    </row>
    <row r="72" spans="1:22" x14ac:dyDescent="0.25">
      <c r="A72" t="s">
        <v>475</v>
      </c>
      <c r="B72" s="1" t="s">
        <v>478</v>
      </c>
      <c r="C72" t="s">
        <v>1</v>
      </c>
      <c r="D72" t="s">
        <v>92</v>
      </c>
      <c r="E72" t="s">
        <v>391</v>
      </c>
      <c r="F72" t="s">
        <v>392</v>
      </c>
      <c r="G72">
        <v>248</v>
      </c>
      <c r="H72">
        <v>248</v>
      </c>
      <c r="I72">
        <v>248</v>
      </c>
      <c r="J72">
        <v>248</v>
      </c>
      <c r="L72" s="2">
        <v>0</v>
      </c>
      <c r="M72" s="2">
        <v>0</v>
      </c>
      <c r="N72" s="2">
        <v>0</v>
      </c>
      <c r="O72" s="2">
        <v>250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f>+Tabla3[[#This Row],[V GRAVADAS]]</f>
        <v>250</v>
      </c>
      <c r="V72">
        <v>2</v>
      </c>
    </row>
    <row r="73" spans="1:22" x14ac:dyDescent="0.25">
      <c r="A73" t="s">
        <v>475</v>
      </c>
      <c r="B73" s="1" t="s">
        <v>479</v>
      </c>
      <c r="C73" t="s">
        <v>1</v>
      </c>
      <c r="D73" t="s">
        <v>92</v>
      </c>
      <c r="E73" t="s">
        <v>391</v>
      </c>
      <c r="F73" t="s">
        <v>392</v>
      </c>
      <c r="G73">
        <v>249</v>
      </c>
      <c r="H73">
        <v>249</v>
      </c>
      <c r="I73">
        <v>249</v>
      </c>
      <c r="J73">
        <v>249</v>
      </c>
      <c r="L73" s="2">
        <v>0</v>
      </c>
      <c r="M73" s="2">
        <v>0</v>
      </c>
      <c r="N73" s="2">
        <v>0</v>
      </c>
      <c r="O73" s="2">
        <v>225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f>+Tabla3[[#This Row],[V GRAVADAS]]</f>
        <v>225</v>
      </c>
      <c r="V73">
        <v>2</v>
      </c>
    </row>
    <row r="74" spans="1:22" x14ac:dyDescent="0.25">
      <c r="A74" t="s">
        <v>475</v>
      </c>
      <c r="B74" s="1" t="s">
        <v>480</v>
      </c>
      <c r="C74" t="s">
        <v>1</v>
      </c>
      <c r="D74" t="s">
        <v>92</v>
      </c>
      <c r="E74" t="s">
        <v>391</v>
      </c>
      <c r="F74" t="s">
        <v>392</v>
      </c>
      <c r="G74">
        <v>250</v>
      </c>
      <c r="H74">
        <v>250</v>
      </c>
      <c r="I74">
        <v>250</v>
      </c>
      <c r="J74">
        <v>250</v>
      </c>
      <c r="L74" s="2">
        <v>0</v>
      </c>
      <c r="M74" s="2">
        <v>0</v>
      </c>
      <c r="N74" s="2">
        <v>0</v>
      </c>
      <c r="O74" s="2">
        <v>75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f>+Tabla3[[#This Row],[V GRAVADAS]]</f>
        <v>75</v>
      </c>
      <c r="V74">
        <v>2</v>
      </c>
    </row>
    <row r="75" spans="1:22" x14ac:dyDescent="0.25">
      <c r="A75" t="s">
        <v>475</v>
      </c>
      <c r="B75" s="1" t="s">
        <v>481</v>
      </c>
      <c r="C75" t="s">
        <v>1</v>
      </c>
      <c r="D75" t="s">
        <v>92</v>
      </c>
      <c r="E75" t="s">
        <v>476</v>
      </c>
      <c r="F75" t="s">
        <v>477</v>
      </c>
      <c r="G75">
        <v>1</v>
      </c>
      <c r="H75">
        <v>1</v>
      </c>
      <c r="I75">
        <v>1</v>
      </c>
      <c r="J75">
        <v>1</v>
      </c>
      <c r="L75" s="2">
        <v>0</v>
      </c>
      <c r="M75" s="2">
        <v>0</v>
      </c>
      <c r="N75" s="2">
        <v>0</v>
      </c>
      <c r="O75" s="2">
        <v>72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f>+Tabla3[[#This Row],[V GRAVADAS]]</f>
        <v>72</v>
      </c>
      <c r="V75">
        <v>2</v>
      </c>
    </row>
    <row r="76" spans="1:22" x14ac:dyDescent="0.25">
      <c r="A76" t="s">
        <v>475</v>
      </c>
      <c r="B76" s="1" t="s">
        <v>482</v>
      </c>
      <c r="C76" t="s">
        <v>1</v>
      </c>
      <c r="D76" t="s">
        <v>92</v>
      </c>
      <c r="E76" t="s">
        <v>476</v>
      </c>
      <c r="F76" t="s">
        <v>477</v>
      </c>
      <c r="G76">
        <v>2</v>
      </c>
      <c r="H76">
        <v>2</v>
      </c>
      <c r="I76">
        <v>2</v>
      </c>
      <c r="J76">
        <v>2</v>
      </c>
      <c r="L76" s="2">
        <v>0</v>
      </c>
      <c r="M76" s="2">
        <v>0</v>
      </c>
      <c r="N76" s="2">
        <v>0</v>
      </c>
      <c r="O76" s="2">
        <v>28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f>+Tabla3[[#This Row],[V GRAVADAS]]</f>
        <v>28</v>
      </c>
      <c r="V76">
        <v>2</v>
      </c>
    </row>
    <row r="77" spans="1:22" x14ac:dyDescent="0.25">
      <c r="A77" t="s">
        <v>475</v>
      </c>
      <c r="B77" s="1" t="s">
        <v>483</v>
      </c>
      <c r="C77" t="s">
        <v>1</v>
      </c>
      <c r="D77" t="s">
        <v>92</v>
      </c>
      <c r="E77" t="s">
        <v>476</v>
      </c>
      <c r="F77" t="s">
        <v>477</v>
      </c>
      <c r="G77">
        <v>3</v>
      </c>
      <c r="H77">
        <v>3</v>
      </c>
      <c r="I77">
        <v>3</v>
      </c>
      <c r="J77">
        <v>3</v>
      </c>
      <c r="L77" s="2">
        <v>0</v>
      </c>
      <c r="M77" s="2">
        <v>0</v>
      </c>
      <c r="N77" s="2">
        <v>0</v>
      </c>
      <c r="O77" s="2">
        <v>114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f>+Tabla3[[#This Row],[V GRAVADAS]]</f>
        <v>114</v>
      </c>
      <c r="V77">
        <v>2</v>
      </c>
    </row>
    <row r="78" spans="1:22" x14ac:dyDescent="0.25">
      <c r="A78" t="s">
        <v>475</v>
      </c>
      <c r="B78" s="1" t="s">
        <v>484</v>
      </c>
      <c r="C78" t="s">
        <v>1</v>
      </c>
      <c r="D78" t="s">
        <v>92</v>
      </c>
      <c r="E78" t="s">
        <v>476</v>
      </c>
      <c r="F78" t="s">
        <v>477</v>
      </c>
      <c r="G78">
        <v>4</v>
      </c>
      <c r="H78">
        <v>4</v>
      </c>
      <c r="I78">
        <v>4</v>
      </c>
      <c r="J78">
        <v>4</v>
      </c>
      <c r="L78" s="2">
        <v>0</v>
      </c>
      <c r="M78" s="2">
        <v>0</v>
      </c>
      <c r="N78" s="2">
        <v>0</v>
      </c>
      <c r="O78" s="2">
        <v>30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f>+Tabla3[[#This Row],[V GRAVADAS]]</f>
        <v>30</v>
      </c>
      <c r="V78">
        <v>2</v>
      </c>
    </row>
    <row r="79" spans="1:22" x14ac:dyDescent="0.25">
      <c r="A79" t="s">
        <v>475</v>
      </c>
      <c r="B79" s="1" t="s">
        <v>485</v>
      </c>
      <c r="C79" t="s">
        <v>1</v>
      </c>
      <c r="D79" t="s">
        <v>92</v>
      </c>
      <c r="E79" t="s">
        <v>476</v>
      </c>
      <c r="F79" t="s">
        <v>477</v>
      </c>
      <c r="G79">
        <v>5</v>
      </c>
      <c r="H79">
        <v>5</v>
      </c>
      <c r="I79">
        <v>5</v>
      </c>
      <c r="J79">
        <v>5</v>
      </c>
      <c r="L79" s="2">
        <v>0</v>
      </c>
      <c r="M79" s="2">
        <v>0</v>
      </c>
      <c r="N79" s="2">
        <v>0</v>
      </c>
      <c r="O79" s="2">
        <v>62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f>+Tabla3[[#This Row],[V GRAVADAS]]</f>
        <v>62</v>
      </c>
      <c r="V79">
        <v>2</v>
      </c>
    </row>
    <row r="80" spans="1:22" x14ac:dyDescent="0.25">
      <c r="A80" t="s">
        <v>475</v>
      </c>
      <c r="B80" s="1" t="s">
        <v>486</v>
      </c>
      <c r="C80" t="s">
        <v>1</v>
      </c>
      <c r="D80" t="s">
        <v>92</v>
      </c>
      <c r="E80" t="s">
        <v>476</v>
      </c>
      <c r="F80" t="s">
        <v>477</v>
      </c>
      <c r="G80">
        <v>6</v>
      </c>
      <c r="H80">
        <v>6</v>
      </c>
      <c r="I80">
        <v>6</v>
      </c>
      <c r="J80">
        <v>6</v>
      </c>
      <c r="L80" s="2">
        <v>0</v>
      </c>
      <c r="M80" s="2">
        <v>0</v>
      </c>
      <c r="N80" s="2">
        <v>0</v>
      </c>
      <c r="O80" s="2">
        <v>67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f>+Tabla3[[#This Row],[V GRAVADAS]]</f>
        <v>67</v>
      </c>
      <c r="V80">
        <v>2</v>
      </c>
    </row>
    <row r="81" spans="1:22" x14ac:dyDescent="0.25">
      <c r="A81" t="s">
        <v>475</v>
      </c>
      <c r="B81" s="1" t="s">
        <v>487</v>
      </c>
      <c r="C81" t="s">
        <v>1</v>
      </c>
      <c r="D81" t="s">
        <v>92</v>
      </c>
      <c r="E81" t="s">
        <v>476</v>
      </c>
      <c r="F81" t="s">
        <v>477</v>
      </c>
      <c r="G81">
        <v>7</v>
      </c>
      <c r="H81">
        <v>7</v>
      </c>
      <c r="I81">
        <v>7</v>
      </c>
      <c r="J81">
        <v>7</v>
      </c>
      <c r="L81" s="2">
        <v>0</v>
      </c>
      <c r="M81" s="2">
        <v>0</v>
      </c>
      <c r="N81" s="2">
        <v>0</v>
      </c>
      <c r="O81" s="2">
        <v>128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f>+Tabla3[[#This Row],[V GRAVADAS]]</f>
        <v>128</v>
      </c>
      <c r="V81">
        <v>2</v>
      </c>
    </row>
    <row r="82" spans="1:22" x14ac:dyDescent="0.25">
      <c r="A82" t="s">
        <v>475</v>
      </c>
      <c r="B82" s="1" t="s">
        <v>488</v>
      </c>
      <c r="C82" t="s">
        <v>1</v>
      </c>
      <c r="D82" t="s">
        <v>92</v>
      </c>
      <c r="E82" t="s">
        <v>476</v>
      </c>
      <c r="F82" t="s">
        <v>477</v>
      </c>
      <c r="G82">
        <v>8</v>
      </c>
      <c r="H82">
        <v>8</v>
      </c>
      <c r="I82">
        <v>8</v>
      </c>
      <c r="J82">
        <v>8</v>
      </c>
      <c r="L82" s="2">
        <v>0</v>
      </c>
      <c r="M82" s="2">
        <v>0</v>
      </c>
      <c r="N82" s="2">
        <v>0</v>
      </c>
      <c r="O82" s="2">
        <v>131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f>+Tabla3[[#This Row],[V GRAVADAS]]</f>
        <v>131</v>
      </c>
      <c r="V82">
        <v>2</v>
      </c>
    </row>
    <row r="83" spans="1:22" x14ac:dyDescent="0.25">
      <c r="A83" t="s">
        <v>475</v>
      </c>
      <c r="B83" s="1" t="s">
        <v>489</v>
      </c>
      <c r="C83" t="s">
        <v>1</v>
      </c>
      <c r="D83" t="s">
        <v>92</v>
      </c>
      <c r="E83" t="s">
        <v>476</v>
      </c>
      <c r="F83" t="s">
        <v>477</v>
      </c>
      <c r="G83">
        <v>9</v>
      </c>
      <c r="H83">
        <v>9</v>
      </c>
      <c r="I83">
        <v>9</v>
      </c>
      <c r="J83">
        <v>9</v>
      </c>
      <c r="L83" s="2">
        <v>0</v>
      </c>
      <c r="M83" s="2">
        <v>0</v>
      </c>
      <c r="N83" s="2">
        <v>0</v>
      </c>
      <c r="O83" s="2">
        <v>67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f>+Tabla3[[#This Row],[V GRAVADAS]]</f>
        <v>67</v>
      </c>
      <c r="V83">
        <v>2</v>
      </c>
    </row>
    <row r="84" spans="1:22" x14ac:dyDescent="0.25">
      <c r="A84" t="s">
        <v>475</v>
      </c>
      <c r="B84" s="1" t="s">
        <v>490</v>
      </c>
      <c r="C84" t="s">
        <v>1</v>
      </c>
      <c r="D84" t="s">
        <v>92</v>
      </c>
      <c r="E84" t="s">
        <v>476</v>
      </c>
      <c r="F84" t="s">
        <v>477</v>
      </c>
      <c r="G84">
        <v>10</v>
      </c>
      <c r="H84">
        <v>10</v>
      </c>
      <c r="I84">
        <v>10</v>
      </c>
      <c r="J84">
        <v>10</v>
      </c>
      <c r="L84" s="2">
        <v>0</v>
      </c>
      <c r="M84" s="2">
        <v>0</v>
      </c>
      <c r="N84" s="2">
        <v>0</v>
      </c>
      <c r="O84" s="2">
        <v>62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f>+Tabla3[[#This Row],[V GRAVADAS]]</f>
        <v>62</v>
      </c>
      <c r="V84">
        <v>2</v>
      </c>
    </row>
    <row r="85" spans="1:22" x14ac:dyDescent="0.25">
      <c r="A85" t="s">
        <v>475</v>
      </c>
      <c r="B85" s="1" t="s">
        <v>491</v>
      </c>
      <c r="C85" t="s">
        <v>1</v>
      </c>
      <c r="D85" t="s">
        <v>92</v>
      </c>
      <c r="E85" t="s">
        <v>476</v>
      </c>
      <c r="F85" t="s">
        <v>477</v>
      </c>
      <c r="G85">
        <v>11</v>
      </c>
      <c r="H85">
        <v>11</v>
      </c>
      <c r="I85">
        <v>11</v>
      </c>
      <c r="J85">
        <v>11</v>
      </c>
      <c r="L85" s="2">
        <v>0</v>
      </c>
      <c r="M85" s="2">
        <v>0</v>
      </c>
      <c r="N85" s="2">
        <v>0</v>
      </c>
      <c r="O85" s="2">
        <v>41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f>+Tabla3[[#This Row],[V GRAVADAS]]</f>
        <v>41</v>
      </c>
      <c r="V85">
        <v>2</v>
      </c>
    </row>
    <row r="86" spans="1:22" x14ac:dyDescent="0.25">
      <c r="A86" t="s">
        <v>475</v>
      </c>
      <c r="B86" s="1" t="s">
        <v>492</v>
      </c>
      <c r="C86" t="s">
        <v>1</v>
      </c>
      <c r="D86" t="s">
        <v>92</v>
      </c>
      <c r="E86" t="s">
        <v>476</v>
      </c>
      <c r="F86" t="s">
        <v>477</v>
      </c>
      <c r="G86">
        <v>12</v>
      </c>
      <c r="H86">
        <v>12</v>
      </c>
      <c r="I86">
        <v>12</v>
      </c>
      <c r="J86">
        <v>12</v>
      </c>
      <c r="L86" s="2">
        <v>0</v>
      </c>
      <c r="M86" s="2">
        <v>0</v>
      </c>
      <c r="N86" s="2">
        <v>0</v>
      </c>
      <c r="O86" s="2">
        <v>173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f>+Tabla3[[#This Row],[V GRAVADAS]]</f>
        <v>173</v>
      </c>
      <c r="V86">
        <v>2</v>
      </c>
    </row>
    <row r="87" spans="1:22" x14ac:dyDescent="0.25">
      <c r="A87" t="s">
        <v>475</v>
      </c>
      <c r="B87" s="1" t="s">
        <v>493</v>
      </c>
      <c r="C87" t="s">
        <v>1</v>
      </c>
      <c r="D87" t="s">
        <v>92</v>
      </c>
      <c r="E87" t="s">
        <v>476</v>
      </c>
      <c r="F87" t="s">
        <v>477</v>
      </c>
      <c r="G87">
        <v>13</v>
      </c>
      <c r="H87">
        <v>13</v>
      </c>
      <c r="I87">
        <v>13</v>
      </c>
      <c r="J87">
        <v>13</v>
      </c>
      <c r="L87" s="2">
        <v>0</v>
      </c>
      <c r="M87" s="2">
        <v>0</v>
      </c>
      <c r="N87" s="2">
        <v>0</v>
      </c>
      <c r="O87" s="2">
        <v>65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f>+Tabla3[[#This Row],[V GRAVADAS]]</f>
        <v>65</v>
      </c>
      <c r="V87">
        <v>2</v>
      </c>
    </row>
    <row r="88" spans="1:22" x14ac:dyDescent="0.25">
      <c r="A88" t="s">
        <v>500</v>
      </c>
      <c r="B88" s="1" t="s">
        <v>501</v>
      </c>
      <c r="C88" t="s">
        <v>1</v>
      </c>
      <c r="D88" t="s">
        <v>92</v>
      </c>
      <c r="E88" t="s">
        <v>476</v>
      </c>
      <c r="F88" t="s">
        <v>477</v>
      </c>
      <c r="G88">
        <v>14</v>
      </c>
      <c r="H88">
        <v>14</v>
      </c>
      <c r="I88">
        <v>14</v>
      </c>
      <c r="J88">
        <v>14</v>
      </c>
      <c r="L88" s="2">
        <v>0</v>
      </c>
      <c r="M88" s="2">
        <v>0</v>
      </c>
      <c r="N88" s="2">
        <v>0</v>
      </c>
      <c r="O88" s="2">
        <v>40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f>+Tabla3[[#This Row],[V GRAVADAS]]</f>
        <v>40</v>
      </c>
      <c r="V88">
        <v>2</v>
      </c>
    </row>
    <row r="89" spans="1:22" x14ac:dyDescent="0.25">
      <c r="A89" t="s">
        <v>500</v>
      </c>
      <c r="B89" s="1" t="s">
        <v>502</v>
      </c>
      <c r="C89" t="s">
        <v>1</v>
      </c>
      <c r="D89" t="s">
        <v>92</v>
      </c>
      <c r="E89" t="s">
        <v>476</v>
      </c>
      <c r="F89" t="s">
        <v>477</v>
      </c>
      <c r="G89">
        <v>15</v>
      </c>
      <c r="H89">
        <v>15</v>
      </c>
      <c r="I89">
        <v>15</v>
      </c>
      <c r="J89">
        <v>15</v>
      </c>
      <c r="L89" s="2">
        <v>0</v>
      </c>
      <c r="M89" s="2">
        <v>0</v>
      </c>
      <c r="N89" s="2">
        <v>0</v>
      </c>
      <c r="O89" s="2">
        <v>12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f>+Tabla3[[#This Row],[V GRAVADAS]]</f>
        <v>12</v>
      </c>
      <c r="V89">
        <v>2</v>
      </c>
    </row>
    <row r="90" spans="1:22" x14ac:dyDescent="0.25">
      <c r="A90" t="s">
        <v>500</v>
      </c>
      <c r="B90" s="1" t="s">
        <v>503</v>
      </c>
      <c r="C90" t="s">
        <v>1</v>
      </c>
      <c r="D90" t="s">
        <v>92</v>
      </c>
      <c r="E90" t="s">
        <v>476</v>
      </c>
      <c r="F90" t="s">
        <v>477</v>
      </c>
      <c r="G90">
        <v>16</v>
      </c>
      <c r="H90">
        <v>16</v>
      </c>
      <c r="I90">
        <v>16</v>
      </c>
      <c r="J90">
        <v>16</v>
      </c>
      <c r="L90" s="2">
        <v>0</v>
      </c>
      <c r="M90" s="2">
        <v>0</v>
      </c>
      <c r="N90" s="2">
        <v>0</v>
      </c>
      <c r="O90" s="2">
        <v>15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f>+Tabla3[[#This Row],[V GRAVADAS]]</f>
        <v>15</v>
      </c>
      <c r="V90">
        <v>2</v>
      </c>
    </row>
    <row r="91" spans="1:22" x14ac:dyDescent="0.25">
      <c r="A91" t="s">
        <v>500</v>
      </c>
      <c r="B91" s="1" t="s">
        <v>504</v>
      </c>
      <c r="C91" t="s">
        <v>1</v>
      </c>
      <c r="D91" t="s">
        <v>92</v>
      </c>
      <c r="E91" t="s">
        <v>476</v>
      </c>
      <c r="F91" t="s">
        <v>477</v>
      </c>
      <c r="G91">
        <v>17</v>
      </c>
      <c r="H91">
        <v>17</v>
      </c>
      <c r="I91">
        <v>17</v>
      </c>
      <c r="J91">
        <v>17</v>
      </c>
      <c r="L91" s="2">
        <v>0</v>
      </c>
      <c r="M91" s="2">
        <v>0</v>
      </c>
      <c r="N91" s="2">
        <v>0</v>
      </c>
      <c r="O91" s="2">
        <v>118.2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f>+Tabla3[[#This Row],[V GRAVADAS]]</f>
        <v>118.2</v>
      </c>
      <c r="V91">
        <v>2</v>
      </c>
    </row>
    <row r="92" spans="1:22" x14ac:dyDescent="0.25">
      <c r="A92" t="s">
        <v>500</v>
      </c>
      <c r="B92" s="1" t="s">
        <v>505</v>
      </c>
      <c r="C92" t="s">
        <v>1</v>
      </c>
      <c r="D92" t="s">
        <v>92</v>
      </c>
      <c r="E92" t="s">
        <v>476</v>
      </c>
      <c r="F92" t="s">
        <v>477</v>
      </c>
      <c r="G92">
        <v>18</v>
      </c>
      <c r="H92">
        <v>18</v>
      </c>
      <c r="I92">
        <v>18</v>
      </c>
      <c r="J92">
        <v>18</v>
      </c>
      <c r="L92" s="2">
        <v>0</v>
      </c>
      <c r="M92" s="2">
        <v>0</v>
      </c>
      <c r="N92" s="2">
        <v>0</v>
      </c>
      <c r="O92" s="2">
        <v>58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f>+Tabla3[[#This Row],[V GRAVADAS]]</f>
        <v>58</v>
      </c>
      <c r="V92">
        <v>2</v>
      </c>
    </row>
    <row r="93" spans="1:22" x14ac:dyDescent="0.25">
      <c r="A93" t="s">
        <v>500</v>
      </c>
      <c r="B93" s="1" t="s">
        <v>506</v>
      </c>
      <c r="C93" t="s">
        <v>1</v>
      </c>
      <c r="D93" t="s">
        <v>92</v>
      </c>
      <c r="E93" t="s">
        <v>476</v>
      </c>
      <c r="F93" t="s">
        <v>477</v>
      </c>
      <c r="G93">
        <v>19</v>
      </c>
      <c r="H93">
        <v>19</v>
      </c>
      <c r="I93">
        <v>19</v>
      </c>
      <c r="J93">
        <v>19</v>
      </c>
      <c r="L93" s="2">
        <v>0</v>
      </c>
      <c r="M93" s="2">
        <v>0</v>
      </c>
      <c r="N93" s="2">
        <v>0</v>
      </c>
      <c r="O93" s="2">
        <v>69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f>+Tabla3[[#This Row],[V GRAVADAS]]</f>
        <v>69</v>
      </c>
      <c r="V93">
        <v>2</v>
      </c>
    </row>
    <row r="94" spans="1:22" x14ac:dyDescent="0.25">
      <c r="A94" t="s">
        <v>500</v>
      </c>
      <c r="B94" s="1" t="s">
        <v>507</v>
      </c>
      <c r="C94" t="s">
        <v>1</v>
      </c>
      <c r="D94" t="s">
        <v>92</v>
      </c>
      <c r="E94" t="s">
        <v>476</v>
      </c>
      <c r="F94" t="s">
        <v>477</v>
      </c>
      <c r="G94">
        <v>20</v>
      </c>
      <c r="H94">
        <v>20</v>
      </c>
      <c r="I94">
        <v>20</v>
      </c>
      <c r="J94">
        <v>20</v>
      </c>
      <c r="L94" s="2">
        <v>0</v>
      </c>
      <c r="M94" s="2">
        <v>0</v>
      </c>
      <c r="N94" s="2">
        <v>0</v>
      </c>
      <c r="O94" s="2">
        <v>69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f>+Tabla3[[#This Row],[V GRAVADAS]]</f>
        <v>69</v>
      </c>
      <c r="V94">
        <v>2</v>
      </c>
    </row>
    <row r="95" spans="1:22" x14ac:dyDescent="0.25">
      <c r="A95" t="s">
        <v>500</v>
      </c>
      <c r="B95" s="1" t="s">
        <v>508</v>
      </c>
      <c r="C95" t="s">
        <v>1</v>
      </c>
      <c r="D95" t="s">
        <v>92</v>
      </c>
      <c r="E95" t="s">
        <v>476</v>
      </c>
      <c r="F95" t="s">
        <v>477</v>
      </c>
      <c r="G95">
        <v>21</v>
      </c>
      <c r="H95">
        <v>21</v>
      </c>
      <c r="I95">
        <v>21</v>
      </c>
      <c r="J95">
        <v>21</v>
      </c>
      <c r="L95" s="2">
        <v>0</v>
      </c>
      <c r="M95" s="2">
        <v>0</v>
      </c>
      <c r="N95" s="2">
        <v>0</v>
      </c>
      <c r="O95" s="2">
        <v>71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f>+Tabla3[[#This Row],[V GRAVADAS]]</f>
        <v>71</v>
      </c>
      <c r="V95">
        <v>2</v>
      </c>
    </row>
    <row r="96" spans="1:22" x14ac:dyDescent="0.25">
      <c r="A96" t="s">
        <v>500</v>
      </c>
      <c r="B96" s="1" t="s">
        <v>509</v>
      </c>
      <c r="C96" t="s">
        <v>1</v>
      </c>
      <c r="D96" t="s">
        <v>92</v>
      </c>
      <c r="E96" t="s">
        <v>476</v>
      </c>
      <c r="F96" t="s">
        <v>477</v>
      </c>
      <c r="G96">
        <v>22</v>
      </c>
      <c r="H96">
        <v>22</v>
      </c>
      <c r="I96">
        <v>22</v>
      </c>
      <c r="J96">
        <v>22</v>
      </c>
      <c r="L96" s="2">
        <v>0</v>
      </c>
      <c r="M96" s="2">
        <v>0</v>
      </c>
      <c r="N96" s="2">
        <v>0</v>
      </c>
      <c r="O96" s="2">
        <v>54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f>+Tabla3[[#This Row],[V GRAVADAS]]</f>
        <v>54</v>
      </c>
      <c r="V96">
        <v>2</v>
      </c>
    </row>
    <row r="97" spans="1:22" x14ac:dyDescent="0.25">
      <c r="A97" t="s">
        <v>500</v>
      </c>
      <c r="B97" s="1" t="s">
        <v>510</v>
      </c>
      <c r="C97" t="s">
        <v>1</v>
      </c>
      <c r="D97" t="s">
        <v>92</v>
      </c>
      <c r="E97" t="s">
        <v>476</v>
      </c>
      <c r="F97" t="s">
        <v>477</v>
      </c>
      <c r="G97">
        <v>23</v>
      </c>
      <c r="H97">
        <v>23</v>
      </c>
      <c r="I97">
        <v>23</v>
      </c>
      <c r="J97">
        <v>23</v>
      </c>
      <c r="L97" s="2">
        <v>0</v>
      </c>
      <c r="M97" s="2">
        <v>0</v>
      </c>
      <c r="N97" s="2">
        <v>0</v>
      </c>
      <c r="O97" s="2">
        <v>58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f>+Tabla3[[#This Row],[V GRAVADAS]]</f>
        <v>58</v>
      </c>
      <c r="V97">
        <v>2</v>
      </c>
    </row>
    <row r="98" spans="1:22" x14ac:dyDescent="0.25">
      <c r="A98" t="s">
        <v>500</v>
      </c>
      <c r="B98" s="1" t="s">
        <v>511</v>
      </c>
      <c r="C98" t="s">
        <v>1</v>
      </c>
      <c r="D98" t="s">
        <v>92</v>
      </c>
      <c r="E98" t="s">
        <v>476</v>
      </c>
      <c r="F98" t="s">
        <v>477</v>
      </c>
      <c r="G98">
        <v>24</v>
      </c>
      <c r="H98">
        <v>24</v>
      </c>
      <c r="I98">
        <v>24</v>
      </c>
      <c r="J98">
        <v>24</v>
      </c>
      <c r="L98" s="2">
        <v>0</v>
      </c>
      <c r="M98" s="2">
        <v>0</v>
      </c>
      <c r="N98" s="2">
        <v>0</v>
      </c>
      <c r="O98" s="2">
        <v>13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f>+Tabla3[[#This Row],[V GRAVADAS]]</f>
        <v>13</v>
      </c>
      <c r="V98">
        <v>2</v>
      </c>
    </row>
    <row r="99" spans="1:22" x14ac:dyDescent="0.25">
      <c r="A99" t="s">
        <v>500</v>
      </c>
      <c r="B99" s="1" t="s">
        <v>512</v>
      </c>
      <c r="C99" t="s">
        <v>1</v>
      </c>
      <c r="D99" t="s">
        <v>92</v>
      </c>
      <c r="E99" t="s">
        <v>476</v>
      </c>
      <c r="F99" t="s">
        <v>477</v>
      </c>
      <c r="G99">
        <v>25</v>
      </c>
      <c r="H99">
        <v>25</v>
      </c>
      <c r="I99">
        <v>25</v>
      </c>
      <c r="J99">
        <v>25</v>
      </c>
      <c r="L99" s="2">
        <v>0</v>
      </c>
      <c r="M99" s="2">
        <v>0</v>
      </c>
      <c r="N99" s="2">
        <v>0</v>
      </c>
      <c r="O99" s="2">
        <v>16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f>+Tabla3[[#This Row],[V GRAVADAS]]</f>
        <v>16</v>
      </c>
      <c r="V99">
        <v>2</v>
      </c>
    </row>
    <row r="100" spans="1:22" x14ac:dyDescent="0.25">
      <c r="A100" t="s">
        <v>500</v>
      </c>
      <c r="B100" s="1" t="s">
        <v>513</v>
      </c>
      <c r="C100" t="s">
        <v>1</v>
      </c>
      <c r="D100" t="s">
        <v>92</v>
      </c>
      <c r="E100" t="s">
        <v>476</v>
      </c>
      <c r="F100" t="s">
        <v>477</v>
      </c>
      <c r="G100">
        <v>26</v>
      </c>
      <c r="H100">
        <v>26</v>
      </c>
      <c r="I100">
        <v>26</v>
      </c>
      <c r="J100">
        <v>26</v>
      </c>
      <c r="L100" s="2">
        <v>0</v>
      </c>
      <c r="M100" s="2">
        <v>0</v>
      </c>
      <c r="N100" s="2">
        <v>0</v>
      </c>
      <c r="O100" s="2">
        <v>93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f>+Tabla3[[#This Row],[V GRAVADAS]]</f>
        <v>93</v>
      </c>
      <c r="V100">
        <v>2</v>
      </c>
    </row>
    <row r="101" spans="1:22" x14ac:dyDescent="0.25">
      <c r="A101" t="s">
        <v>500</v>
      </c>
      <c r="B101" s="1" t="s">
        <v>514</v>
      </c>
      <c r="C101" t="s">
        <v>1</v>
      </c>
      <c r="D101" t="s">
        <v>92</v>
      </c>
      <c r="E101" t="s">
        <v>476</v>
      </c>
      <c r="F101" t="s">
        <v>477</v>
      </c>
      <c r="G101">
        <v>27</v>
      </c>
      <c r="H101">
        <v>27</v>
      </c>
      <c r="I101">
        <v>27</v>
      </c>
      <c r="J101">
        <v>27</v>
      </c>
      <c r="L101" s="2">
        <v>0</v>
      </c>
      <c r="M101" s="2">
        <v>0</v>
      </c>
      <c r="N101" s="2">
        <v>0</v>
      </c>
      <c r="O101" s="2">
        <v>44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f>+Tabla3[[#This Row],[V GRAVADAS]]</f>
        <v>44</v>
      </c>
      <c r="V101">
        <v>2</v>
      </c>
    </row>
    <row r="102" spans="1:22" x14ac:dyDescent="0.25">
      <c r="A102" t="s">
        <v>500</v>
      </c>
      <c r="B102" s="1" t="s">
        <v>515</v>
      </c>
      <c r="C102" t="s">
        <v>1</v>
      </c>
      <c r="D102" t="s">
        <v>92</v>
      </c>
      <c r="E102" t="s">
        <v>476</v>
      </c>
      <c r="F102" t="s">
        <v>477</v>
      </c>
      <c r="G102">
        <v>28</v>
      </c>
      <c r="H102">
        <v>28</v>
      </c>
      <c r="I102">
        <v>28</v>
      </c>
      <c r="J102">
        <v>28</v>
      </c>
      <c r="L102" s="2">
        <v>0</v>
      </c>
      <c r="M102" s="2">
        <v>0</v>
      </c>
      <c r="N102" s="2">
        <v>0</v>
      </c>
      <c r="O102" s="2">
        <v>14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f>+Tabla3[[#This Row],[V GRAVADAS]]</f>
        <v>14</v>
      </c>
      <c r="V102">
        <v>2</v>
      </c>
    </row>
    <row r="103" spans="1:22" x14ac:dyDescent="0.25">
      <c r="A103" t="s">
        <v>519</v>
      </c>
      <c r="B103" s="1" t="s">
        <v>520</v>
      </c>
      <c r="C103" t="s">
        <v>1</v>
      </c>
      <c r="D103" t="s">
        <v>92</v>
      </c>
      <c r="E103" t="s">
        <v>476</v>
      </c>
      <c r="F103" t="s">
        <v>477</v>
      </c>
      <c r="G103">
        <v>29</v>
      </c>
      <c r="H103">
        <v>29</v>
      </c>
      <c r="I103">
        <v>29</v>
      </c>
      <c r="J103">
        <v>29</v>
      </c>
      <c r="L103" s="2">
        <v>0</v>
      </c>
      <c r="M103" s="2">
        <v>0</v>
      </c>
      <c r="N103" s="2">
        <v>0</v>
      </c>
      <c r="O103" s="2">
        <v>143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f>+Tabla3[[#This Row],[V GRAVADAS]]</f>
        <v>143</v>
      </c>
      <c r="V103">
        <v>2</v>
      </c>
    </row>
    <row r="104" spans="1:22" x14ac:dyDescent="0.25">
      <c r="A104" t="s">
        <v>519</v>
      </c>
      <c r="B104" s="1" t="s">
        <v>521</v>
      </c>
      <c r="C104" t="s">
        <v>1</v>
      </c>
      <c r="D104" t="s">
        <v>92</v>
      </c>
      <c r="E104" t="s">
        <v>476</v>
      </c>
      <c r="F104" t="s">
        <v>477</v>
      </c>
      <c r="G104">
        <v>30</v>
      </c>
      <c r="H104">
        <v>30</v>
      </c>
      <c r="I104">
        <v>30</v>
      </c>
      <c r="J104">
        <v>30</v>
      </c>
      <c r="L104" s="2">
        <v>0</v>
      </c>
      <c r="M104" s="2">
        <v>0</v>
      </c>
      <c r="N104" s="2">
        <v>0</v>
      </c>
      <c r="O104" s="2">
        <v>54.4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f>+Tabla3[[#This Row],[V GRAVADAS]]</f>
        <v>54.4</v>
      </c>
      <c r="V104">
        <v>2</v>
      </c>
    </row>
    <row r="105" spans="1:22" x14ac:dyDescent="0.25">
      <c r="A105" t="s">
        <v>519</v>
      </c>
      <c r="B105" s="1" t="s">
        <v>522</v>
      </c>
      <c r="C105" t="s">
        <v>1</v>
      </c>
      <c r="D105" t="s">
        <v>92</v>
      </c>
      <c r="E105" t="s">
        <v>476</v>
      </c>
      <c r="F105" t="s">
        <v>477</v>
      </c>
      <c r="G105">
        <v>31</v>
      </c>
      <c r="H105">
        <v>31</v>
      </c>
      <c r="I105">
        <v>31</v>
      </c>
      <c r="J105">
        <v>31</v>
      </c>
      <c r="L105" s="2">
        <v>0</v>
      </c>
      <c r="M105" s="2">
        <v>0</v>
      </c>
      <c r="N105" s="2">
        <v>0</v>
      </c>
      <c r="O105" s="2">
        <v>10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f>+Tabla3[[#This Row],[V GRAVADAS]]</f>
        <v>10</v>
      </c>
      <c r="V105">
        <v>2</v>
      </c>
    </row>
    <row r="106" spans="1:22" x14ac:dyDescent="0.25">
      <c r="A106" t="s">
        <v>519</v>
      </c>
      <c r="B106" s="1" t="s">
        <v>523</v>
      </c>
      <c r="C106" t="s">
        <v>1</v>
      </c>
      <c r="D106" t="s">
        <v>92</v>
      </c>
      <c r="E106" t="s">
        <v>476</v>
      </c>
      <c r="F106" t="s">
        <v>477</v>
      </c>
      <c r="G106">
        <v>32</v>
      </c>
      <c r="H106">
        <v>32</v>
      </c>
      <c r="I106">
        <v>32</v>
      </c>
      <c r="J106">
        <v>32</v>
      </c>
      <c r="L106" s="2">
        <v>0</v>
      </c>
      <c r="M106" s="2">
        <v>0</v>
      </c>
      <c r="N106" s="2">
        <v>0</v>
      </c>
      <c r="O106" s="2">
        <v>28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f>+Tabla3[[#This Row],[V GRAVADAS]]</f>
        <v>28</v>
      </c>
      <c r="V106">
        <v>2</v>
      </c>
    </row>
    <row r="107" spans="1:22" x14ac:dyDescent="0.25">
      <c r="A107" t="s">
        <v>519</v>
      </c>
      <c r="B107" s="1" t="s">
        <v>524</v>
      </c>
      <c r="C107" t="s">
        <v>1</v>
      </c>
      <c r="D107" t="s">
        <v>92</v>
      </c>
      <c r="E107" t="s">
        <v>476</v>
      </c>
      <c r="F107" t="s">
        <v>477</v>
      </c>
      <c r="G107">
        <v>33</v>
      </c>
      <c r="H107">
        <v>33</v>
      </c>
      <c r="I107">
        <v>33</v>
      </c>
      <c r="J107">
        <v>33</v>
      </c>
      <c r="L107" s="2">
        <v>0</v>
      </c>
      <c r="M107" s="2">
        <v>0</v>
      </c>
      <c r="N107" s="2">
        <v>0</v>
      </c>
      <c r="O107" s="2">
        <v>41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f>+Tabla3[[#This Row],[V GRAVADAS]]</f>
        <v>41</v>
      </c>
      <c r="V107">
        <v>2</v>
      </c>
    </row>
    <row r="108" spans="1:22" x14ac:dyDescent="0.25">
      <c r="A108" t="s">
        <v>519</v>
      </c>
      <c r="B108" s="1" t="s">
        <v>525</v>
      </c>
      <c r="C108" t="s">
        <v>1</v>
      </c>
      <c r="D108" t="s">
        <v>92</v>
      </c>
      <c r="E108" t="s">
        <v>476</v>
      </c>
      <c r="F108" t="s">
        <v>477</v>
      </c>
      <c r="G108">
        <v>34</v>
      </c>
      <c r="H108">
        <v>34</v>
      </c>
      <c r="I108">
        <v>34</v>
      </c>
      <c r="J108">
        <v>34</v>
      </c>
      <c r="L108" s="2">
        <v>0</v>
      </c>
      <c r="M108" s="2">
        <v>0</v>
      </c>
      <c r="N108" s="2">
        <v>0</v>
      </c>
      <c r="O108" s="2">
        <v>127.25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f>+Tabla3[[#This Row],[V GRAVADAS]]</f>
        <v>127.25</v>
      </c>
      <c r="V108">
        <v>2</v>
      </c>
    </row>
    <row r="109" spans="1:22" x14ac:dyDescent="0.25">
      <c r="A109" t="s">
        <v>519</v>
      </c>
      <c r="B109" s="1" t="s">
        <v>526</v>
      </c>
      <c r="C109" t="s">
        <v>1</v>
      </c>
      <c r="D109" t="s">
        <v>92</v>
      </c>
      <c r="E109" t="s">
        <v>476</v>
      </c>
      <c r="F109" t="s">
        <v>477</v>
      </c>
      <c r="G109">
        <v>35</v>
      </c>
      <c r="H109">
        <v>35</v>
      </c>
      <c r="I109">
        <v>35</v>
      </c>
      <c r="J109">
        <v>35</v>
      </c>
      <c r="L109" s="2">
        <v>0</v>
      </c>
      <c r="M109" s="2">
        <v>0</v>
      </c>
      <c r="N109" s="2">
        <v>0</v>
      </c>
      <c r="O109" s="2">
        <v>33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f>+Tabla3[[#This Row],[V GRAVADAS]]</f>
        <v>33</v>
      </c>
      <c r="V109">
        <v>2</v>
      </c>
    </row>
    <row r="110" spans="1:22" x14ac:dyDescent="0.25">
      <c r="A110" t="s">
        <v>519</v>
      </c>
      <c r="B110" s="1" t="s">
        <v>527</v>
      </c>
      <c r="C110" t="s">
        <v>1</v>
      </c>
      <c r="D110" t="s">
        <v>92</v>
      </c>
      <c r="E110" t="s">
        <v>476</v>
      </c>
      <c r="F110" t="s">
        <v>477</v>
      </c>
      <c r="G110">
        <v>36</v>
      </c>
      <c r="H110">
        <v>36</v>
      </c>
      <c r="I110">
        <v>36</v>
      </c>
      <c r="J110">
        <v>36</v>
      </c>
      <c r="L110" s="2">
        <v>0</v>
      </c>
      <c r="M110" s="2">
        <v>0</v>
      </c>
      <c r="N110" s="2">
        <v>0</v>
      </c>
      <c r="O110" s="2">
        <v>168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f>+Tabla3[[#This Row],[V GRAVADAS]]</f>
        <v>168</v>
      </c>
      <c r="V110">
        <v>2</v>
      </c>
    </row>
    <row r="111" spans="1:22" x14ac:dyDescent="0.25">
      <c r="A111" t="s">
        <v>519</v>
      </c>
      <c r="B111" s="1" t="s">
        <v>528</v>
      </c>
      <c r="C111" t="s">
        <v>1</v>
      </c>
      <c r="D111" t="s">
        <v>92</v>
      </c>
      <c r="E111" t="s">
        <v>476</v>
      </c>
      <c r="F111" t="s">
        <v>477</v>
      </c>
      <c r="G111">
        <v>37</v>
      </c>
      <c r="H111">
        <v>37</v>
      </c>
      <c r="I111">
        <v>37</v>
      </c>
      <c r="J111">
        <v>37</v>
      </c>
      <c r="L111" s="2">
        <v>0</v>
      </c>
      <c r="M111" s="2">
        <v>0</v>
      </c>
      <c r="N111" s="2">
        <v>0</v>
      </c>
      <c r="O111" s="2">
        <v>40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f>+Tabla3[[#This Row],[V GRAVADAS]]</f>
        <v>40</v>
      </c>
      <c r="V111">
        <v>2</v>
      </c>
    </row>
    <row r="112" spans="1:22" x14ac:dyDescent="0.25">
      <c r="A112" t="s">
        <v>519</v>
      </c>
      <c r="B112" s="1" t="s">
        <v>529</v>
      </c>
      <c r="C112" t="s">
        <v>1</v>
      </c>
      <c r="D112" t="s">
        <v>92</v>
      </c>
      <c r="E112" t="s">
        <v>476</v>
      </c>
      <c r="F112" t="s">
        <v>477</v>
      </c>
      <c r="G112">
        <v>38</v>
      </c>
      <c r="H112">
        <v>38</v>
      </c>
      <c r="I112">
        <v>38</v>
      </c>
      <c r="J112">
        <v>38</v>
      </c>
      <c r="L112" s="2">
        <v>0</v>
      </c>
      <c r="M112" s="2">
        <v>0</v>
      </c>
      <c r="N112" s="2">
        <v>0</v>
      </c>
      <c r="O112" s="2">
        <v>40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f>+Tabla3[[#This Row],[V GRAVADAS]]</f>
        <v>40</v>
      </c>
      <c r="V112">
        <v>2</v>
      </c>
    </row>
    <row r="113" spans="1:22" x14ac:dyDescent="0.25">
      <c r="A113" t="s">
        <v>519</v>
      </c>
      <c r="B113" s="1" t="s">
        <v>530</v>
      </c>
      <c r="C113" t="s">
        <v>1</v>
      </c>
      <c r="D113" t="s">
        <v>92</v>
      </c>
      <c r="E113" t="s">
        <v>476</v>
      </c>
      <c r="F113" t="s">
        <v>477</v>
      </c>
      <c r="G113">
        <v>39</v>
      </c>
      <c r="H113">
        <v>39</v>
      </c>
      <c r="I113">
        <v>39</v>
      </c>
      <c r="J113">
        <v>39</v>
      </c>
      <c r="L113" s="2">
        <v>0</v>
      </c>
      <c r="M113" s="2">
        <v>0</v>
      </c>
      <c r="N113" s="2">
        <v>0</v>
      </c>
      <c r="O113" s="2">
        <v>51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f>+Tabla3[[#This Row],[V GRAVADAS]]</f>
        <v>51</v>
      </c>
      <c r="V113">
        <v>2</v>
      </c>
    </row>
    <row r="114" spans="1:22" x14ac:dyDescent="0.25">
      <c r="A114" t="s">
        <v>519</v>
      </c>
      <c r="B114" s="1" t="s">
        <v>531</v>
      </c>
      <c r="C114" t="s">
        <v>1</v>
      </c>
      <c r="D114" t="s">
        <v>92</v>
      </c>
      <c r="E114" t="s">
        <v>476</v>
      </c>
      <c r="F114" t="s">
        <v>477</v>
      </c>
      <c r="G114">
        <v>40</v>
      </c>
      <c r="H114">
        <v>40</v>
      </c>
      <c r="I114">
        <v>40</v>
      </c>
      <c r="J114">
        <v>40</v>
      </c>
      <c r="L114" s="2">
        <v>0</v>
      </c>
      <c r="M114" s="2">
        <v>0</v>
      </c>
      <c r="N114" s="2">
        <v>0</v>
      </c>
      <c r="O114" s="2">
        <v>185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f>+Tabla3[[#This Row],[V GRAVADAS]]</f>
        <v>185</v>
      </c>
      <c r="V114">
        <v>2</v>
      </c>
    </row>
    <row r="115" spans="1:22" x14ac:dyDescent="0.25">
      <c r="A115" t="s">
        <v>519</v>
      </c>
      <c r="B115" s="1" t="s">
        <v>532</v>
      </c>
      <c r="C115" t="s">
        <v>1</v>
      </c>
      <c r="D115" t="s">
        <v>92</v>
      </c>
      <c r="E115" t="s">
        <v>476</v>
      </c>
      <c r="F115" t="s">
        <v>477</v>
      </c>
      <c r="G115">
        <v>41</v>
      </c>
      <c r="H115">
        <v>41</v>
      </c>
      <c r="I115">
        <v>41</v>
      </c>
      <c r="J115">
        <v>41</v>
      </c>
      <c r="L115" s="2">
        <v>0</v>
      </c>
      <c r="M115" s="2">
        <v>0</v>
      </c>
      <c r="N115" s="2">
        <v>0</v>
      </c>
      <c r="O115" s="2">
        <v>110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f>+Tabla3[[#This Row],[V GRAVADAS]]</f>
        <v>110</v>
      </c>
      <c r="V115">
        <v>2</v>
      </c>
    </row>
    <row r="116" spans="1:22" x14ac:dyDescent="0.25">
      <c r="A116" t="s">
        <v>519</v>
      </c>
      <c r="B116" s="1" t="s">
        <v>533</v>
      </c>
      <c r="C116" t="s">
        <v>1</v>
      </c>
      <c r="D116" t="s">
        <v>92</v>
      </c>
      <c r="E116" t="s">
        <v>476</v>
      </c>
      <c r="F116" t="s">
        <v>477</v>
      </c>
      <c r="G116">
        <v>42</v>
      </c>
      <c r="H116">
        <v>42</v>
      </c>
      <c r="I116">
        <v>42</v>
      </c>
      <c r="J116">
        <v>42</v>
      </c>
      <c r="L116" s="2">
        <v>0</v>
      </c>
      <c r="M116" s="2">
        <v>0</v>
      </c>
      <c r="N116" s="2">
        <v>0</v>
      </c>
      <c r="O116" s="2">
        <v>10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f>+Tabla3[[#This Row],[V GRAVADAS]]</f>
        <v>10</v>
      </c>
      <c r="V116">
        <v>2</v>
      </c>
    </row>
    <row r="117" spans="1:22" x14ac:dyDescent="0.25">
      <c r="A117" t="s">
        <v>519</v>
      </c>
      <c r="B117" s="1" t="s">
        <v>534</v>
      </c>
      <c r="C117" t="s">
        <v>1</v>
      </c>
      <c r="D117" t="s">
        <v>92</v>
      </c>
      <c r="E117" t="s">
        <v>476</v>
      </c>
      <c r="F117" t="s">
        <v>477</v>
      </c>
      <c r="G117">
        <v>43</v>
      </c>
      <c r="H117">
        <v>43</v>
      </c>
      <c r="I117">
        <v>43</v>
      </c>
      <c r="J117">
        <v>43</v>
      </c>
      <c r="L117" s="2">
        <v>0</v>
      </c>
      <c r="M117" s="2">
        <v>0</v>
      </c>
      <c r="N117" s="2">
        <v>0</v>
      </c>
      <c r="O117" s="2">
        <v>58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f>+Tabla3[[#This Row],[V GRAVADAS]]</f>
        <v>58</v>
      </c>
      <c r="V117">
        <v>2</v>
      </c>
    </row>
    <row r="118" spans="1:22" x14ac:dyDescent="0.25">
      <c r="A118" t="s">
        <v>519</v>
      </c>
      <c r="B118" s="1" t="s">
        <v>535</v>
      </c>
      <c r="C118" t="s">
        <v>1</v>
      </c>
      <c r="D118" t="s">
        <v>92</v>
      </c>
      <c r="E118" t="s">
        <v>476</v>
      </c>
      <c r="F118" t="s">
        <v>477</v>
      </c>
      <c r="G118">
        <v>44</v>
      </c>
      <c r="H118">
        <v>44</v>
      </c>
      <c r="I118">
        <v>44</v>
      </c>
      <c r="J118">
        <v>44</v>
      </c>
      <c r="L118" s="2">
        <v>0</v>
      </c>
      <c r="M118" s="2">
        <v>0</v>
      </c>
      <c r="N118" s="2">
        <v>0</v>
      </c>
      <c r="O118" s="2">
        <v>70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f>+Tabla3[[#This Row],[V GRAVADAS]]</f>
        <v>70</v>
      </c>
      <c r="V118">
        <v>2</v>
      </c>
    </row>
    <row r="119" spans="1:22" x14ac:dyDescent="0.25">
      <c r="A119" t="s">
        <v>519</v>
      </c>
      <c r="B119" s="1" t="s">
        <v>536</v>
      </c>
      <c r="C119" t="s">
        <v>1</v>
      </c>
      <c r="D119" t="s">
        <v>92</v>
      </c>
      <c r="E119" t="s">
        <v>476</v>
      </c>
      <c r="F119" t="s">
        <v>477</v>
      </c>
      <c r="G119">
        <v>45</v>
      </c>
      <c r="H119">
        <v>45</v>
      </c>
      <c r="I119">
        <v>45</v>
      </c>
      <c r="J119">
        <v>45</v>
      </c>
      <c r="L119" s="2">
        <v>0</v>
      </c>
      <c r="M119" s="2">
        <v>0</v>
      </c>
      <c r="N119" s="2">
        <v>0</v>
      </c>
      <c r="O119" s="2">
        <v>12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f>+Tabla3[[#This Row],[V GRAVADAS]]</f>
        <v>12</v>
      </c>
      <c r="V119">
        <v>2</v>
      </c>
    </row>
    <row r="120" spans="1:22" x14ac:dyDescent="0.25">
      <c r="A120" t="s">
        <v>519</v>
      </c>
      <c r="B120" s="1" t="s">
        <v>537</v>
      </c>
      <c r="C120" t="s">
        <v>1</v>
      </c>
      <c r="D120" t="s">
        <v>92</v>
      </c>
      <c r="E120" t="s">
        <v>476</v>
      </c>
      <c r="F120" t="s">
        <v>477</v>
      </c>
      <c r="G120">
        <v>46</v>
      </c>
      <c r="H120">
        <v>46</v>
      </c>
      <c r="I120">
        <v>46</v>
      </c>
      <c r="J120">
        <v>46</v>
      </c>
      <c r="L120" s="2">
        <v>0</v>
      </c>
      <c r="M120" s="2">
        <v>0</v>
      </c>
      <c r="N120" s="2">
        <v>0</v>
      </c>
      <c r="O120" s="2">
        <v>181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f>+Tabla3[[#This Row],[V GRAVADAS]]</f>
        <v>181</v>
      </c>
      <c r="V120">
        <v>2</v>
      </c>
    </row>
    <row r="121" spans="1:22" x14ac:dyDescent="0.25">
      <c r="A121" t="s">
        <v>519</v>
      </c>
      <c r="B121" s="1" t="s">
        <v>537</v>
      </c>
      <c r="C121" t="s">
        <v>1</v>
      </c>
      <c r="D121" t="s">
        <v>92</v>
      </c>
      <c r="E121" t="s">
        <v>476</v>
      </c>
      <c r="F121" t="s">
        <v>477</v>
      </c>
      <c r="G121">
        <v>47</v>
      </c>
      <c r="H121">
        <v>47</v>
      </c>
      <c r="I121">
        <v>47</v>
      </c>
      <c r="J121">
        <v>47</v>
      </c>
      <c r="L121" s="2">
        <v>0</v>
      </c>
      <c r="M121" s="2">
        <v>0</v>
      </c>
      <c r="N121" s="2">
        <v>0</v>
      </c>
      <c r="O121" s="2">
        <v>32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f>+Tabla3[[#This Row],[V GRAVADAS]]</f>
        <v>32</v>
      </c>
      <c r="V121">
        <v>2</v>
      </c>
    </row>
    <row r="122" spans="1:22" x14ac:dyDescent="0.25">
      <c r="A122" t="s">
        <v>538</v>
      </c>
      <c r="B122" s="1" t="s">
        <v>539</v>
      </c>
      <c r="C122" t="s">
        <v>1</v>
      </c>
      <c r="D122" t="s">
        <v>92</v>
      </c>
      <c r="E122" t="s">
        <v>476</v>
      </c>
      <c r="F122" t="s">
        <v>477</v>
      </c>
      <c r="G122">
        <v>48</v>
      </c>
      <c r="H122">
        <v>48</v>
      </c>
      <c r="I122">
        <v>48</v>
      </c>
      <c r="J122">
        <v>48</v>
      </c>
      <c r="L122" s="2">
        <v>0</v>
      </c>
      <c r="M122" s="2">
        <v>0</v>
      </c>
      <c r="N122" s="2">
        <v>0</v>
      </c>
      <c r="O122" s="2">
        <v>135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f>+Tabla3[[#This Row],[V GRAVADAS]]</f>
        <v>135</v>
      </c>
      <c r="V122">
        <v>2</v>
      </c>
    </row>
    <row r="123" spans="1:22" x14ac:dyDescent="0.25">
      <c r="A123" t="s">
        <v>538</v>
      </c>
      <c r="B123" s="1" t="s">
        <v>540</v>
      </c>
      <c r="C123" t="s">
        <v>1</v>
      </c>
      <c r="D123" t="s">
        <v>92</v>
      </c>
      <c r="E123" t="s">
        <v>476</v>
      </c>
      <c r="F123" t="s">
        <v>477</v>
      </c>
      <c r="G123">
        <v>49</v>
      </c>
      <c r="H123">
        <v>49</v>
      </c>
      <c r="I123">
        <v>49</v>
      </c>
      <c r="J123">
        <v>49</v>
      </c>
      <c r="L123" s="2">
        <v>0</v>
      </c>
      <c r="M123" s="2">
        <v>0</v>
      </c>
      <c r="N123" s="2">
        <v>0</v>
      </c>
      <c r="O123" s="2">
        <v>224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f>+Tabla3[[#This Row],[V GRAVADAS]]</f>
        <v>224</v>
      </c>
      <c r="V123">
        <v>2</v>
      </c>
    </row>
    <row r="124" spans="1:22" x14ac:dyDescent="0.25">
      <c r="A124" t="s">
        <v>538</v>
      </c>
      <c r="B124" s="1" t="s">
        <v>541</v>
      </c>
      <c r="C124" t="s">
        <v>1</v>
      </c>
      <c r="D124" t="s">
        <v>92</v>
      </c>
      <c r="E124" t="s">
        <v>476</v>
      </c>
      <c r="F124" t="s">
        <v>477</v>
      </c>
      <c r="G124">
        <v>50</v>
      </c>
      <c r="H124">
        <v>50</v>
      </c>
      <c r="I124">
        <v>50</v>
      </c>
      <c r="J124">
        <v>50</v>
      </c>
      <c r="L124" s="2">
        <v>0</v>
      </c>
      <c r="M124" s="2">
        <v>0</v>
      </c>
      <c r="N124" s="2">
        <v>0</v>
      </c>
      <c r="O124" s="2">
        <v>116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f>+Tabla3[[#This Row],[V GRAVADAS]]</f>
        <v>116</v>
      </c>
      <c r="V124">
        <v>2</v>
      </c>
    </row>
    <row r="125" spans="1:22" x14ac:dyDescent="0.25">
      <c r="A125" t="s">
        <v>538</v>
      </c>
      <c r="B125" s="1" t="s">
        <v>542</v>
      </c>
      <c r="C125" t="s">
        <v>1</v>
      </c>
      <c r="D125" t="s">
        <v>92</v>
      </c>
      <c r="E125" t="s">
        <v>476</v>
      </c>
      <c r="F125" t="s">
        <v>477</v>
      </c>
      <c r="G125">
        <v>51</v>
      </c>
      <c r="H125">
        <v>51</v>
      </c>
      <c r="I125">
        <v>51</v>
      </c>
      <c r="J125">
        <v>51</v>
      </c>
      <c r="L125" s="2">
        <v>0</v>
      </c>
      <c r="M125" s="2">
        <v>0</v>
      </c>
      <c r="N125" s="2">
        <v>0</v>
      </c>
      <c r="O125" s="2">
        <v>112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f>+Tabla3[[#This Row],[V GRAVADAS]]</f>
        <v>112</v>
      </c>
      <c r="V125">
        <v>2</v>
      </c>
    </row>
    <row r="126" spans="1:22" x14ac:dyDescent="0.25">
      <c r="A126" t="s">
        <v>538</v>
      </c>
      <c r="B126" s="1" t="s">
        <v>543</v>
      </c>
      <c r="C126" t="s">
        <v>1</v>
      </c>
      <c r="D126" t="s">
        <v>92</v>
      </c>
      <c r="E126" t="s">
        <v>476</v>
      </c>
      <c r="F126" t="s">
        <v>477</v>
      </c>
      <c r="G126">
        <v>52</v>
      </c>
      <c r="H126">
        <v>52</v>
      </c>
      <c r="I126">
        <v>52</v>
      </c>
      <c r="J126">
        <v>52</v>
      </c>
      <c r="L126" s="2">
        <v>0</v>
      </c>
      <c r="M126" s="2">
        <v>0</v>
      </c>
      <c r="N126" s="2">
        <v>0</v>
      </c>
      <c r="O126" s="2">
        <v>5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f>+Tabla3[[#This Row],[V GRAVADAS]]</f>
        <v>5</v>
      </c>
      <c r="V126">
        <v>2</v>
      </c>
    </row>
    <row r="127" spans="1:22" x14ac:dyDescent="0.25">
      <c r="A127" t="s">
        <v>538</v>
      </c>
      <c r="B127" s="1" t="s">
        <v>544</v>
      </c>
      <c r="C127" t="s">
        <v>1</v>
      </c>
      <c r="D127" t="s">
        <v>92</v>
      </c>
      <c r="E127" t="s">
        <v>476</v>
      </c>
      <c r="F127" t="s">
        <v>477</v>
      </c>
      <c r="G127">
        <v>53</v>
      </c>
      <c r="H127">
        <v>53</v>
      </c>
      <c r="I127">
        <v>53</v>
      </c>
      <c r="J127">
        <v>53</v>
      </c>
      <c r="L127" s="2">
        <v>0</v>
      </c>
      <c r="M127" s="2">
        <v>0</v>
      </c>
      <c r="N127" s="2">
        <v>0</v>
      </c>
      <c r="O127" s="2">
        <v>142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f>+Tabla3[[#This Row],[V GRAVADAS]]</f>
        <v>142</v>
      </c>
      <c r="V127">
        <v>2</v>
      </c>
    </row>
    <row r="128" spans="1:22" x14ac:dyDescent="0.25">
      <c r="A128" t="s">
        <v>538</v>
      </c>
      <c r="B128" s="1" t="s">
        <v>545</v>
      </c>
      <c r="C128" t="s">
        <v>1</v>
      </c>
      <c r="D128" t="s">
        <v>92</v>
      </c>
      <c r="E128" t="s">
        <v>476</v>
      </c>
      <c r="F128" t="s">
        <v>477</v>
      </c>
      <c r="G128">
        <v>54</v>
      </c>
      <c r="H128">
        <v>54</v>
      </c>
      <c r="I128">
        <v>54</v>
      </c>
      <c r="J128">
        <v>54</v>
      </c>
      <c r="L128" s="2">
        <v>0</v>
      </c>
      <c r="M128" s="2">
        <v>0</v>
      </c>
      <c r="N128" s="2">
        <v>0</v>
      </c>
      <c r="O128" s="2">
        <v>197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f>+Tabla3[[#This Row],[V GRAVADAS]]</f>
        <v>197</v>
      </c>
      <c r="V128">
        <v>2</v>
      </c>
    </row>
    <row r="129" spans="1:22" x14ac:dyDescent="0.25">
      <c r="A129" t="s">
        <v>538</v>
      </c>
      <c r="B129" s="1" t="s">
        <v>546</v>
      </c>
      <c r="C129" t="s">
        <v>1</v>
      </c>
      <c r="D129" t="s">
        <v>92</v>
      </c>
      <c r="E129" t="s">
        <v>476</v>
      </c>
      <c r="F129" t="s">
        <v>477</v>
      </c>
      <c r="G129">
        <v>55</v>
      </c>
      <c r="H129">
        <v>55</v>
      </c>
      <c r="I129">
        <v>55</v>
      </c>
      <c r="J129">
        <v>55</v>
      </c>
      <c r="L129" s="2">
        <v>0</v>
      </c>
      <c r="M129" s="2">
        <v>0</v>
      </c>
      <c r="N129" s="2">
        <v>0</v>
      </c>
      <c r="O129" s="2">
        <v>85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f>+Tabla3[[#This Row],[V GRAVADAS]]</f>
        <v>85</v>
      </c>
      <c r="V129">
        <v>2</v>
      </c>
    </row>
    <row r="130" spans="1:22" x14ac:dyDescent="0.25">
      <c r="A130" t="s">
        <v>538</v>
      </c>
      <c r="B130" s="1" t="s">
        <v>547</v>
      </c>
      <c r="C130" t="s">
        <v>1</v>
      </c>
      <c r="D130" t="s">
        <v>92</v>
      </c>
      <c r="E130" t="s">
        <v>476</v>
      </c>
      <c r="F130" t="s">
        <v>477</v>
      </c>
      <c r="G130">
        <v>56</v>
      </c>
      <c r="H130">
        <v>56</v>
      </c>
      <c r="I130">
        <v>56</v>
      </c>
      <c r="J130">
        <v>56</v>
      </c>
      <c r="L130" s="2">
        <v>0</v>
      </c>
      <c r="M130" s="2">
        <v>0</v>
      </c>
      <c r="N130" s="2">
        <v>0</v>
      </c>
      <c r="O130" s="2">
        <v>22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f>+Tabla3[[#This Row],[V GRAVADAS]]</f>
        <v>22</v>
      </c>
      <c r="V130">
        <v>2</v>
      </c>
    </row>
    <row r="131" spans="1:22" x14ac:dyDescent="0.25">
      <c r="A131" t="s">
        <v>538</v>
      </c>
      <c r="B131" s="1" t="s">
        <v>548</v>
      </c>
      <c r="C131" t="s">
        <v>1</v>
      </c>
      <c r="D131" t="s">
        <v>92</v>
      </c>
      <c r="E131" t="s">
        <v>476</v>
      </c>
      <c r="F131" t="s">
        <v>477</v>
      </c>
      <c r="G131">
        <v>57</v>
      </c>
      <c r="H131">
        <v>57</v>
      </c>
      <c r="I131">
        <v>57</v>
      </c>
      <c r="J131">
        <v>57</v>
      </c>
      <c r="L131" s="2">
        <v>0</v>
      </c>
      <c r="M131" s="2">
        <v>0</v>
      </c>
      <c r="N131" s="2">
        <v>0</v>
      </c>
      <c r="O131" s="2">
        <v>187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f>+Tabla3[[#This Row],[V GRAVADAS]]</f>
        <v>187</v>
      </c>
      <c r="V131">
        <v>2</v>
      </c>
    </row>
    <row r="132" spans="1:22" x14ac:dyDescent="0.25">
      <c r="A132" t="s">
        <v>538</v>
      </c>
      <c r="B132" s="1" t="s">
        <v>549</v>
      </c>
      <c r="C132" t="s">
        <v>1</v>
      </c>
      <c r="D132" t="s">
        <v>92</v>
      </c>
      <c r="E132" t="s">
        <v>476</v>
      </c>
      <c r="F132" t="s">
        <v>477</v>
      </c>
      <c r="G132">
        <v>58</v>
      </c>
      <c r="H132">
        <v>58</v>
      </c>
      <c r="I132">
        <v>58</v>
      </c>
      <c r="J132">
        <v>58</v>
      </c>
      <c r="L132" s="2">
        <v>0</v>
      </c>
      <c r="M132" s="2">
        <v>0</v>
      </c>
      <c r="N132" s="2">
        <v>0</v>
      </c>
      <c r="O132" s="2">
        <v>13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f>+Tabla3[[#This Row],[V GRAVADAS]]</f>
        <v>13</v>
      </c>
      <c r="V132">
        <v>2</v>
      </c>
    </row>
    <row r="133" spans="1:22" x14ac:dyDescent="0.25">
      <c r="A133" t="s">
        <v>538</v>
      </c>
      <c r="B133" s="1" t="s">
        <v>550</v>
      </c>
      <c r="C133" t="s">
        <v>1</v>
      </c>
      <c r="D133" t="s">
        <v>92</v>
      </c>
      <c r="E133" t="s">
        <v>476</v>
      </c>
      <c r="F133" t="s">
        <v>477</v>
      </c>
      <c r="G133">
        <v>59</v>
      </c>
      <c r="H133">
        <v>59</v>
      </c>
      <c r="I133">
        <v>59</v>
      </c>
      <c r="J133">
        <v>59</v>
      </c>
      <c r="L133" s="2">
        <v>0</v>
      </c>
      <c r="M133" s="2">
        <v>0</v>
      </c>
      <c r="N133" s="2">
        <v>0</v>
      </c>
      <c r="O133" s="2">
        <v>345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f>+Tabla3[[#This Row],[V GRAVADAS]]</f>
        <v>345</v>
      </c>
      <c r="V133">
        <v>2</v>
      </c>
    </row>
    <row r="134" spans="1:22" x14ac:dyDescent="0.25">
      <c r="A134" t="s">
        <v>538</v>
      </c>
      <c r="B134" s="1" t="s">
        <v>550</v>
      </c>
      <c r="C134" t="s">
        <v>1</v>
      </c>
      <c r="D134" t="s">
        <v>92</v>
      </c>
      <c r="E134" t="s">
        <v>476</v>
      </c>
      <c r="F134" t="s">
        <v>477</v>
      </c>
      <c r="G134">
        <v>60</v>
      </c>
      <c r="H134">
        <v>60</v>
      </c>
      <c r="I134">
        <v>60</v>
      </c>
      <c r="J134">
        <v>60</v>
      </c>
      <c r="L134" s="2">
        <v>0</v>
      </c>
      <c r="M134" s="2">
        <v>0</v>
      </c>
      <c r="N134" s="2">
        <v>0</v>
      </c>
      <c r="O134" s="2">
        <v>22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f>+Tabla3[[#This Row],[V GRAVADAS]]</f>
        <v>22</v>
      </c>
      <c r="V134">
        <v>2</v>
      </c>
    </row>
    <row r="135" spans="1:22" x14ac:dyDescent="0.25">
      <c r="A135" t="s">
        <v>558</v>
      </c>
      <c r="B135" s="1" t="s">
        <v>559</v>
      </c>
      <c r="C135" t="s">
        <v>1</v>
      </c>
      <c r="D135" t="s">
        <v>92</v>
      </c>
      <c r="E135" t="s">
        <v>476</v>
      </c>
      <c r="F135" t="s">
        <v>477</v>
      </c>
      <c r="G135">
        <v>61</v>
      </c>
      <c r="H135">
        <v>61</v>
      </c>
      <c r="I135">
        <v>61</v>
      </c>
      <c r="J135">
        <v>61</v>
      </c>
      <c r="L135" s="2">
        <v>0</v>
      </c>
      <c r="M135" s="2">
        <v>0</v>
      </c>
      <c r="N135" s="2">
        <v>0</v>
      </c>
      <c r="O135" s="2">
        <v>40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f>+Tabla3[[#This Row],[V GRAVADAS]]</f>
        <v>40</v>
      </c>
      <c r="V135">
        <v>2</v>
      </c>
    </row>
    <row r="136" spans="1:22" x14ac:dyDescent="0.25">
      <c r="A136" t="s">
        <v>558</v>
      </c>
      <c r="B136" s="1" t="s">
        <v>560</v>
      </c>
      <c r="C136" t="s">
        <v>1</v>
      </c>
      <c r="D136" t="s">
        <v>92</v>
      </c>
      <c r="E136" t="s">
        <v>476</v>
      </c>
      <c r="F136" t="s">
        <v>477</v>
      </c>
      <c r="G136">
        <v>62</v>
      </c>
      <c r="H136">
        <v>62</v>
      </c>
      <c r="I136">
        <v>62</v>
      </c>
      <c r="J136">
        <v>62</v>
      </c>
      <c r="L136" s="2">
        <v>0</v>
      </c>
      <c r="M136" s="2">
        <v>0</v>
      </c>
      <c r="N136" s="2">
        <v>0</v>
      </c>
      <c r="O136" s="2">
        <v>272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f>+Tabla3[[#This Row],[V GRAVADAS]]</f>
        <v>272</v>
      </c>
      <c r="V136">
        <v>2</v>
      </c>
    </row>
    <row r="137" spans="1:22" x14ac:dyDescent="0.25">
      <c r="A137" t="s">
        <v>558</v>
      </c>
      <c r="B137" s="1" t="s">
        <v>561</v>
      </c>
      <c r="C137" t="s">
        <v>1</v>
      </c>
      <c r="D137" t="s">
        <v>92</v>
      </c>
      <c r="E137" t="s">
        <v>476</v>
      </c>
      <c r="F137" t="s">
        <v>477</v>
      </c>
      <c r="G137">
        <v>63</v>
      </c>
      <c r="H137">
        <v>63</v>
      </c>
      <c r="I137">
        <v>63</v>
      </c>
      <c r="J137">
        <v>63</v>
      </c>
      <c r="L137" s="2">
        <v>0</v>
      </c>
      <c r="M137" s="2">
        <v>0</v>
      </c>
      <c r="N137" s="2">
        <v>0</v>
      </c>
      <c r="O137" s="2">
        <v>55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f>+Tabla3[[#This Row],[V GRAVADAS]]</f>
        <v>55</v>
      </c>
      <c r="V137">
        <v>2</v>
      </c>
    </row>
    <row r="138" spans="1:22" x14ac:dyDescent="0.25">
      <c r="A138" t="s">
        <v>558</v>
      </c>
      <c r="B138" s="1" t="s">
        <v>562</v>
      </c>
      <c r="C138" t="s">
        <v>1</v>
      </c>
      <c r="D138" t="s">
        <v>92</v>
      </c>
      <c r="E138" t="s">
        <v>476</v>
      </c>
      <c r="F138" t="s">
        <v>477</v>
      </c>
      <c r="G138">
        <v>64</v>
      </c>
      <c r="H138">
        <v>64</v>
      </c>
      <c r="I138">
        <v>64</v>
      </c>
      <c r="J138">
        <v>64</v>
      </c>
      <c r="L138" s="2">
        <v>0</v>
      </c>
      <c r="M138" s="2">
        <v>0</v>
      </c>
      <c r="N138" s="2">
        <v>0</v>
      </c>
      <c r="O138" s="2">
        <v>65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f>+Tabla3[[#This Row],[V GRAVADAS]]</f>
        <v>65</v>
      </c>
      <c r="V138">
        <v>2</v>
      </c>
    </row>
    <row r="139" spans="1:22" x14ac:dyDescent="0.25">
      <c r="A139" t="s">
        <v>558</v>
      </c>
      <c r="B139" s="1" t="s">
        <v>563</v>
      </c>
      <c r="C139" t="s">
        <v>1</v>
      </c>
      <c r="D139" t="s">
        <v>92</v>
      </c>
      <c r="E139" t="s">
        <v>476</v>
      </c>
      <c r="F139" t="s">
        <v>477</v>
      </c>
      <c r="G139">
        <v>65</v>
      </c>
      <c r="H139">
        <v>65</v>
      </c>
      <c r="I139">
        <v>65</v>
      </c>
      <c r="J139">
        <v>65</v>
      </c>
      <c r="L139" s="2">
        <v>0</v>
      </c>
      <c r="M139" s="2">
        <v>0</v>
      </c>
      <c r="N139" s="2">
        <v>0</v>
      </c>
      <c r="O139" s="2">
        <v>53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f>+Tabla3[[#This Row],[V GRAVADAS]]</f>
        <v>53</v>
      </c>
      <c r="V139">
        <v>2</v>
      </c>
    </row>
    <row r="140" spans="1:22" x14ac:dyDescent="0.25">
      <c r="A140" t="s">
        <v>558</v>
      </c>
      <c r="B140" s="1" t="s">
        <v>564</v>
      </c>
      <c r="C140" t="s">
        <v>1</v>
      </c>
      <c r="D140" t="s">
        <v>92</v>
      </c>
      <c r="E140" t="s">
        <v>476</v>
      </c>
      <c r="F140" t="s">
        <v>477</v>
      </c>
      <c r="G140">
        <v>66</v>
      </c>
      <c r="H140">
        <v>66</v>
      </c>
      <c r="I140">
        <v>66</v>
      </c>
      <c r="J140">
        <v>66</v>
      </c>
      <c r="L140" s="2">
        <v>0</v>
      </c>
      <c r="M140" s="2">
        <v>0</v>
      </c>
      <c r="N140" s="2">
        <v>0</v>
      </c>
      <c r="O140" s="2">
        <v>112.25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f>+Tabla3[[#This Row],[V GRAVADAS]]</f>
        <v>112.25</v>
      </c>
      <c r="V140">
        <v>2</v>
      </c>
    </row>
    <row r="141" spans="1:22" x14ac:dyDescent="0.25">
      <c r="A141" t="s">
        <v>558</v>
      </c>
      <c r="B141" s="1" t="s">
        <v>565</v>
      </c>
      <c r="C141" t="s">
        <v>1</v>
      </c>
      <c r="D141" t="s">
        <v>92</v>
      </c>
      <c r="E141" t="s">
        <v>476</v>
      </c>
      <c r="F141" t="s">
        <v>477</v>
      </c>
      <c r="G141">
        <v>67</v>
      </c>
      <c r="H141">
        <v>67</v>
      </c>
      <c r="I141">
        <v>67</v>
      </c>
      <c r="J141">
        <v>67</v>
      </c>
      <c r="L141" s="2">
        <v>0</v>
      </c>
      <c r="M141" s="2">
        <v>0</v>
      </c>
      <c r="N141" s="2">
        <v>0</v>
      </c>
      <c r="O141" s="2">
        <v>19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f>+Tabla3[[#This Row],[V GRAVADAS]]</f>
        <v>19</v>
      </c>
      <c r="V141">
        <v>2</v>
      </c>
    </row>
    <row r="142" spans="1:22" x14ac:dyDescent="0.25">
      <c r="A142" t="s">
        <v>558</v>
      </c>
      <c r="B142" s="1" t="s">
        <v>566</v>
      </c>
      <c r="C142" t="s">
        <v>1</v>
      </c>
      <c r="D142" t="s">
        <v>92</v>
      </c>
      <c r="E142" t="s">
        <v>476</v>
      </c>
      <c r="F142" t="s">
        <v>477</v>
      </c>
      <c r="G142">
        <v>68</v>
      </c>
      <c r="H142">
        <v>68</v>
      </c>
      <c r="I142">
        <v>68</v>
      </c>
      <c r="J142">
        <v>68</v>
      </c>
      <c r="L142" s="2">
        <v>0</v>
      </c>
      <c r="M142" s="2">
        <v>0</v>
      </c>
      <c r="N142" s="2">
        <v>0</v>
      </c>
      <c r="O142" s="2">
        <v>125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f>+Tabla3[[#This Row],[V GRAVADAS]]</f>
        <v>125</v>
      </c>
      <c r="V142">
        <v>2</v>
      </c>
    </row>
    <row r="143" spans="1:22" x14ac:dyDescent="0.25">
      <c r="A143" t="s">
        <v>558</v>
      </c>
      <c r="B143" s="1" t="s">
        <v>567</v>
      </c>
      <c r="C143" t="s">
        <v>1</v>
      </c>
      <c r="D143" t="s">
        <v>92</v>
      </c>
      <c r="E143" t="s">
        <v>476</v>
      </c>
      <c r="F143" t="s">
        <v>477</v>
      </c>
      <c r="G143">
        <v>69</v>
      </c>
      <c r="H143">
        <v>69</v>
      </c>
      <c r="I143">
        <v>69</v>
      </c>
      <c r="J143">
        <v>69</v>
      </c>
      <c r="L143" s="2">
        <v>0</v>
      </c>
      <c r="M143" s="2">
        <v>0</v>
      </c>
      <c r="N143" s="2">
        <v>0</v>
      </c>
      <c r="O143" s="2">
        <v>57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f>+Tabla3[[#This Row],[V GRAVADAS]]</f>
        <v>57</v>
      </c>
      <c r="V143">
        <v>2</v>
      </c>
    </row>
    <row r="144" spans="1:22" x14ac:dyDescent="0.25">
      <c r="A144" t="s">
        <v>558</v>
      </c>
      <c r="B144" s="1" t="s">
        <v>568</v>
      </c>
      <c r="C144" t="s">
        <v>1</v>
      </c>
      <c r="D144" t="s">
        <v>92</v>
      </c>
      <c r="E144" t="s">
        <v>476</v>
      </c>
      <c r="F144" t="s">
        <v>477</v>
      </c>
      <c r="G144">
        <v>70</v>
      </c>
      <c r="H144">
        <v>70</v>
      </c>
      <c r="I144">
        <v>70</v>
      </c>
      <c r="J144">
        <v>70</v>
      </c>
      <c r="L144" s="2">
        <v>0</v>
      </c>
      <c r="M144" s="2">
        <v>0</v>
      </c>
      <c r="N144" s="2">
        <v>0</v>
      </c>
      <c r="O144" s="2">
        <v>14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f>+Tabla3[[#This Row],[V GRAVADAS]]</f>
        <v>14</v>
      </c>
      <c r="V144">
        <v>2</v>
      </c>
    </row>
    <row r="145" spans="1:22" x14ac:dyDescent="0.25">
      <c r="A145" t="s">
        <v>558</v>
      </c>
      <c r="B145" s="1" t="s">
        <v>568</v>
      </c>
      <c r="C145" t="s">
        <v>1</v>
      </c>
      <c r="D145" t="s">
        <v>92</v>
      </c>
      <c r="E145" t="s">
        <v>476</v>
      </c>
      <c r="F145" t="s">
        <v>477</v>
      </c>
      <c r="G145">
        <v>71</v>
      </c>
      <c r="H145">
        <v>71</v>
      </c>
      <c r="I145">
        <v>71</v>
      </c>
      <c r="J145">
        <v>71</v>
      </c>
      <c r="L145" s="2">
        <v>0</v>
      </c>
      <c r="M145" s="2">
        <v>0</v>
      </c>
      <c r="N145" s="2">
        <v>0</v>
      </c>
      <c r="O145" s="2">
        <v>30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f>+Tabla3[[#This Row],[V GRAVADAS]]</f>
        <v>30</v>
      </c>
      <c r="V145">
        <v>2</v>
      </c>
    </row>
    <row r="146" spans="1:22" x14ac:dyDescent="0.25">
      <c r="A146" t="s">
        <v>577</v>
      </c>
      <c r="B146" s="1" t="s">
        <v>578</v>
      </c>
      <c r="C146" t="s">
        <v>1</v>
      </c>
      <c r="D146" t="s">
        <v>92</v>
      </c>
      <c r="E146" t="s">
        <v>476</v>
      </c>
      <c r="F146" t="s">
        <v>477</v>
      </c>
      <c r="G146">
        <v>72</v>
      </c>
      <c r="H146">
        <v>72</v>
      </c>
      <c r="I146">
        <v>72</v>
      </c>
      <c r="J146">
        <v>72</v>
      </c>
      <c r="L146" s="2">
        <v>0</v>
      </c>
      <c r="M146" s="2">
        <v>0</v>
      </c>
      <c r="N146" s="2">
        <v>0</v>
      </c>
      <c r="O146" s="2">
        <v>118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f>+Tabla3[[#This Row],[V GRAVADAS]]</f>
        <v>118</v>
      </c>
      <c r="V146">
        <v>2</v>
      </c>
    </row>
    <row r="147" spans="1:22" x14ac:dyDescent="0.25">
      <c r="A147" t="s">
        <v>577</v>
      </c>
      <c r="B147" s="1" t="s">
        <v>578</v>
      </c>
      <c r="C147" t="s">
        <v>1</v>
      </c>
      <c r="D147" t="s">
        <v>92</v>
      </c>
      <c r="E147" t="s">
        <v>476</v>
      </c>
      <c r="F147" t="s">
        <v>477</v>
      </c>
      <c r="G147">
        <v>73</v>
      </c>
      <c r="H147">
        <v>73</v>
      </c>
      <c r="I147">
        <v>73</v>
      </c>
      <c r="J147">
        <v>73</v>
      </c>
      <c r="L147" s="2">
        <v>0</v>
      </c>
      <c r="M147" s="2">
        <v>0</v>
      </c>
      <c r="N147" s="2">
        <v>0</v>
      </c>
      <c r="O147" s="2">
        <v>182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f>+Tabla3[[#This Row],[V GRAVADAS]]</f>
        <v>182</v>
      </c>
      <c r="V147">
        <v>2</v>
      </c>
    </row>
    <row r="148" spans="1:22" x14ac:dyDescent="0.25">
      <c r="A148" t="s">
        <v>577</v>
      </c>
      <c r="B148" s="1" t="s">
        <v>578</v>
      </c>
      <c r="C148" t="s">
        <v>1</v>
      </c>
      <c r="D148" t="s">
        <v>92</v>
      </c>
      <c r="E148" t="s">
        <v>476</v>
      </c>
      <c r="F148" t="s">
        <v>477</v>
      </c>
      <c r="G148">
        <v>74</v>
      </c>
      <c r="H148">
        <v>74</v>
      </c>
      <c r="I148">
        <v>74</v>
      </c>
      <c r="J148">
        <v>74</v>
      </c>
      <c r="L148" s="2">
        <v>0</v>
      </c>
      <c r="M148" s="2">
        <v>0</v>
      </c>
      <c r="N148" s="2">
        <v>0</v>
      </c>
      <c r="O148" s="2">
        <v>89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f>+Tabla3[[#This Row],[V GRAVADAS]]</f>
        <v>89</v>
      </c>
      <c r="V148">
        <v>2</v>
      </c>
    </row>
    <row r="149" spans="1:22" x14ac:dyDescent="0.25">
      <c r="A149" t="s">
        <v>577</v>
      </c>
      <c r="B149" s="1" t="s">
        <v>579</v>
      </c>
      <c r="C149" t="s">
        <v>1</v>
      </c>
      <c r="D149" t="s">
        <v>92</v>
      </c>
      <c r="E149" t="s">
        <v>476</v>
      </c>
      <c r="F149" t="s">
        <v>477</v>
      </c>
      <c r="G149">
        <v>75</v>
      </c>
      <c r="H149">
        <v>75</v>
      </c>
      <c r="I149">
        <v>75</v>
      </c>
      <c r="J149">
        <v>75</v>
      </c>
      <c r="L149" s="2">
        <v>0</v>
      </c>
      <c r="M149" s="2">
        <v>0</v>
      </c>
      <c r="N149" s="2">
        <v>0</v>
      </c>
      <c r="O149" s="2">
        <v>46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f>+Tabla3[[#This Row],[V GRAVADAS]]</f>
        <v>46</v>
      </c>
      <c r="V149">
        <v>2</v>
      </c>
    </row>
    <row r="150" spans="1:22" x14ac:dyDescent="0.25">
      <c r="A150" t="s">
        <v>577</v>
      </c>
      <c r="B150" s="1" t="s">
        <v>580</v>
      </c>
      <c r="C150" t="s">
        <v>1</v>
      </c>
      <c r="D150" t="s">
        <v>92</v>
      </c>
      <c r="E150" t="s">
        <v>476</v>
      </c>
      <c r="F150" t="s">
        <v>477</v>
      </c>
      <c r="G150">
        <v>76</v>
      </c>
      <c r="H150">
        <v>76</v>
      </c>
      <c r="I150">
        <v>76</v>
      </c>
      <c r="J150">
        <v>76</v>
      </c>
      <c r="L150" s="2">
        <v>0</v>
      </c>
      <c r="M150" s="2">
        <v>0</v>
      </c>
      <c r="N150" s="2">
        <v>0</v>
      </c>
      <c r="O150" s="2">
        <v>34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f>+Tabla3[[#This Row],[V GRAVADAS]]</f>
        <v>34</v>
      </c>
      <c r="V150">
        <v>2</v>
      </c>
    </row>
    <row r="151" spans="1:22" x14ac:dyDescent="0.25">
      <c r="A151" t="s">
        <v>577</v>
      </c>
      <c r="B151" s="1" t="s">
        <v>581</v>
      </c>
      <c r="C151" t="s">
        <v>1</v>
      </c>
      <c r="D151" t="s">
        <v>92</v>
      </c>
      <c r="E151" t="s">
        <v>476</v>
      </c>
      <c r="F151" t="s">
        <v>477</v>
      </c>
      <c r="G151">
        <v>77</v>
      </c>
      <c r="H151">
        <v>77</v>
      </c>
      <c r="I151">
        <v>77</v>
      </c>
      <c r="J151">
        <v>77</v>
      </c>
      <c r="L151" s="2">
        <v>0</v>
      </c>
      <c r="M151" s="2">
        <v>0</v>
      </c>
      <c r="N151" s="2">
        <v>0</v>
      </c>
      <c r="O151" s="2">
        <v>224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f>+Tabla3[[#This Row],[V GRAVADAS]]</f>
        <v>224</v>
      </c>
      <c r="V151">
        <v>2</v>
      </c>
    </row>
    <row r="152" spans="1:22" x14ac:dyDescent="0.25">
      <c r="A152" t="s">
        <v>577</v>
      </c>
      <c r="B152" s="1" t="s">
        <v>582</v>
      </c>
      <c r="C152" t="s">
        <v>1</v>
      </c>
      <c r="D152" t="s">
        <v>92</v>
      </c>
      <c r="E152" t="s">
        <v>476</v>
      </c>
      <c r="F152" t="s">
        <v>477</v>
      </c>
      <c r="G152">
        <v>78</v>
      </c>
      <c r="H152">
        <v>78</v>
      </c>
      <c r="I152">
        <v>78</v>
      </c>
      <c r="J152">
        <v>78</v>
      </c>
      <c r="L152" s="2">
        <v>0</v>
      </c>
      <c r="M152" s="2">
        <v>0</v>
      </c>
      <c r="N152" s="2">
        <v>0</v>
      </c>
      <c r="O152" s="2">
        <v>36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f>+Tabla3[[#This Row],[V GRAVADAS]]</f>
        <v>36</v>
      </c>
      <c r="V152">
        <v>2</v>
      </c>
    </row>
    <row r="153" spans="1:22" x14ac:dyDescent="0.25">
      <c r="A153" t="s">
        <v>577</v>
      </c>
      <c r="B153" s="1" t="s">
        <v>583</v>
      </c>
      <c r="C153" t="s">
        <v>1</v>
      </c>
      <c r="D153" t="s">
        <v>92</v>
      </c>
      <c r="E153" t="s">
        <v>476</v>
      </c>
      <c r="F153" t="s">
        <v>477</v>
      </c>
      <c r="G153">
        <v>79</v>
      </c>
      <c r="H153">
        <v>79</v>
      </c>
      <c r="I153">
        <v>79</v>
      </c>
      <c r="J153">
        <v>79</v>
      </c>
      <c r="L153" s="2">
        <v>0</v>
      </c>
      <c r="M153" s="2">
        <v>0</v>
      </c>
      <c r="N153" s="2">
        <v>0</v>
      </c>
      <c r="O153" s="2">
        <v>19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f>+Tabla3[[#This Row],[V GRAVADAS]]</f>
        <v>19</v>
      </c>
      <c r="V153">
        <v>2</v>
      </c>
    </row>
    <row r="154" spans="1:22" x14ac:dyDescent="0.25">
      <c r="A154" t="s">
        <v>577</v>
      </c>
      <c r="B154" s="1" t="s">
        <v>584</v>
      </c>
      <c r="C154" t="s">
        <v>1</v>
      </c>
      <c r="D154" t="s">
        <v>92</v>
      </c>
      <c r="E154" t="s">
        <v>476</v>
      </c>
      <c r="F154" t="s">
        <v>477</v>
      </c>
      <c r="G154">
        <v>80</v>
      </c>
      <c r="H154">
        <v>80</v>
      </c>
      <c r="I154">
        <v>80</v>
      </c>
      <c r="J154">
        <v>80</v>
      </c>
      <c r="L154" s="2">
        <v>0</v>
      </c>
      <c r="M154" s="2">
        <v>0</v>
      </c>
      <c r="N154" s="2">
        <v>0</v>
      </c>
      <c r="O154" s="2">
        <v>61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f>+Tabla3[[#This Row],[V GRAVADAS]]</f>
        <v>61</v>
      </c>
      <c r="V154">
        <v>2</v>
      </c>
    </row>
    <row r="155" spans="1:22" x14ac:dyDescent="0.25">
      <c r="A155" t="s">
        <v>577</v>
      </c>
      <c r="B155" s="1" t="s">
        <v>585</v>
      </c>
      <c r="C155" t="s">
        <v>1</v>
      </c>
      <c r="D155" t="s">
        <v>92</v>
      </c>
      <c r="E155" t="s">
        <v>476</v>
      </c>
      <c r="F155" t="s">
        <v>477</v>
      </c>
      <c r="G155">
        <v>81</v>
      </c>
      <c r="H155">
        <v>81</v>
      </c>
      <c r="I155">
        <v>81</v>
      </c>
      <c r="J155">
        <v>81</v>
      </c>
      <c r="L155" s="2">
        <v>0</v>
      </c>
      <c r="M155" s="2">
        <v>0</v>
      </c>
      <c r="N155" s="2">
        <v>0</v>
      </c>
      <c r="O155" s="2">
        <v>40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f>+Tabla3[[#This Row],[V GRAVADAS]]</f>
        <v>40</v>
      </c>
      <c r="V155">
        <v>2</v>
      </c>
    </row>
    <row r="156" spans="1:22" x14ac:dyDescent="0.25">
      <c r="A156" t="s">
        <v>577</v>
      </c>
      <c r="B156" s="1" t="s">
        <v>586</v>
      </c>
      <c r="C156" t="s">
        <v>1</v>
      </c>
      <c r="D156" t="s">
        <v>92</v>
      </c>
      <c r="E156" t="s">
        <v>476</v>
      </c>
      <c r="F156" t="s">
        <v>477</v>
      </c>
      <c r="G156">
        <v>82</v>
      </c>
      <c r="H156">
        <v>82</v>
      </c>
      <c r="I156">
        <v>82</v>
      </c>
      <c r="J156">
        <v>82</v>
      </c>
      <c r="L156" s="2">
        <v>0</v>
      </c>
      <c r="M156" s="2">
        <v>0</v>
      </c>
      <c r="N156" s="2">
        <v>0</v>
      </c>
      <c r="O156" s="2">
        <v>192.99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f>+Tabla3[[#This Row],[V GRAVADAS]]</f>
        <v>192.99</v>
      </c>
      <c r="V156">
        <v>2</v>
      </c>
    </row>
    <row r="157" spans="1:22" x14ac:dyDescent="0.25">
      <c r="A157" t="s">
        <v>577</v>
      </c>
      <c r="B157" s="1" t="s">
        <v>587</v>
      </c>
      <c r="C157" t="s">
        <v>1</v>
      </c>
      <c r="D157" t="s">
        <v>92</v>
      </c>
      <c r="E157" t="s">
        <v>476</v>
      </c>
      <c r="F157" t="s">
        <v>477</v>
      </c>
      <c r="G157">
        <v>83</v>
      </c>
      <c r="H157">
        <v>83</v>
      </c>
      <c r="I157">
        <v>83</v>
      </c>
      <c r="J157">
        <v>83</v>
      </c>
      <c r="L157" s="2">
        <v>0</v>
      </c>
      <c r="M157" s="2">
        <v>0</v>
      </c>
      <c r="N157" s="2">
        <v>0</v>
      </c>
      <c r="O157" s="2">
        <v>12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f>+Tabla3[[#This Row],[V GRAVADAS]]</f>
        <v>12</v>
      </c>
      <c r="V157">
        <v>2</v>
      </c>
    </row>
    <row r="158" spans="1:22" x14ac:dyDescent="0.25">
      <c r="A158" t="s">
        <v>577</v>
      </c>
      <c r="B158" s="1" t="s">
        <v>588</v>
      </c>
      <c r="C158" t="s">
        <v>1</v>
      </c>
      <c r="D158" t="s">
        <v>92</v>
      </c>
      <c r="E158" t="s">
        <v>476</v>
      </c>
      <c r="F158" t="s">
        <v>477</v>
      </c>
      <c r="G158">
        <v>84</v>
      </c>
      <c r="H158">
        <v>84</v>
      </c>
      <c r="I158">
        <v>84</v>
      </c>
      <c r="J158">
        <v>84</v>
      </c>
      <c r="L158" s="2">
        <v>0</v>
      </c>
      <c r="M158" s="2">
        <v>0</v>
      </c>
      <c r="N158" s="2">
        <v>0</v>
      </c>
      <c r="O158" s="2">
        <v>92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f>+Tabla3[[#This Row],[V GRAVADAS]]</f>
        <v>92</v>
      </c>
      <c r="V158">
        <v>2</v>
      </c>
    </row>
    <row r="159" spans="1:22" x14ac:dyDescent="0.25">
      <c r="A159" t="s">
        <v>577</v>
      </c>
      <c r="B159" s="1" t="s">
        <v>589</v>
      </c>
      <c r="C159" t="s">
        <v>1</v>
      </c>
      <c r="D159" t="s">
        <v>92</v>
      </c>
      <c r="E159" t="s">
        <v>476</v>
      </c>
      <c r="F159" t="s">
        <v>477</v>
      </c>
      <c r="G159">
        <v>85</v>
      </c>
      <c r="H159">
        <v>85</v>
      </c>
      <c r="I159">
        <v>85</v>
      </c>
      <c r="J159">
        <v>85</v>
      </c>
      <c r="L159" s="2">
        <v>0</v>
      </c>
      <c r="M159" s="2">
        <v>0</v>
      </c>
      <c r="N159" s="2">
        <v>0</v>
      </c>
      <c r="O159" s="2">
        <v>44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f>+Tabla3[[#This Row],[V GRAVADAS]]</f>
        <v>44</v>
      </c>
      <c r="V159">
        <v>2</v>
      </c>
    </row>
    <row r="160" spans="1:22" x14ac:dyDescent="0.25">
      <c r="A160" t="s">
        <v>577</v>
      </c>
      <c r="B160" s="1" t="s">
        <v>589</v>
      </c>
      <c r="C160" t="s">
        <v>1</v>
      </c>
      <c r="D160" t="s">
        <v>92</v>
      </c>
      <c r="E160" t="s">
        <v>476</v>
      </c>
      <c r="F160" t="s">
        <v>477</v>
      </c>
      <c r="G160">
        <v>86</v>
      </c>
      <c r="H160">
        <v>86</v>
      </c>
      <c r="I160">
        <v>86</v>
      </c>
      <c r="J160">
        <v>86</v>
      </c>
      <c r="L160" s="2">
        <v>0</v>
      </c>
      <c r="M160" s="2">
        <v>0</v>
      </c>
      <c r="N160" s="2">
        <v>0</v>
      </c>
      <c r="O160" s="2">
        <v>145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f>+Tabla3[[#This Row],[V GRAVADAS]]</f>
        <v>145</v>
      </c>
      <c r="V160">
        <v>2</v>
      </c>
    </row>
    <row r="161" spans="1:22" x14ac:dyDescent="0.25">
      <c r="A161" t="s">
        <v>577</v>
      </c>
      <c r="B161" s="1" t="s">
        <v>590</v>
      </c>
      <c r="C161" t="s">
        <v>1</v>
      </c>
      <c r="D161" t="s">
        <v>92</v>
      </c>
      <c r="E161" t="s">
        <v>476</v>
      </c>
      <c r="F161" t="s">
        <v>477</v>
      </c>
      <c r="G161">
        <v>87</v>
      </c>
      <c r="H161">
        <v>87</v>
      </c>
      <c r="I161">
        <v>87</v>
      </c>
      <c r="J161">
        <v>87</v>
      </c>
      <c r="L161" s="2">
        <v>0</v>
      </c>
      <c r="M161" s="2">
        <v>0</v>
      </c>
      <c r="N161" s="2">
        <v>0</v>
      </c>
      <c r="O161" s="2">
        <v>197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f>+Tabla3[[#This Row],[V GRAVADAS]]</f>
        <v>197</v>
      </c>
      <c r="V161">
        <v>2</v>
      </c>
    </row>
    <row r="162" spans="1:22" x14ac:dyDescent="0.25">
      <c r="A162" t="s">
        <v>577</v>
      </c>
      <c r="B162" s="1" t="s">
        <v>591</v>
      </c>
      <c r="C162" t="s">
        <v>1</v>
      </c>
      <c r="D162" t="s">
        <v>92</v>
      </c>
      <c r="E162" t="s">
        <v>476</v>
      </c>
      <c r="F162" t="s">
        <v>477</v>
      </c>
      <c r="G162">
        <v>88</v>
      </c>
      <c r="H162">
        <v>88</v>
      </c>
      <c r="I162">
        <v>88</v>
      </c>
      <c r="J162">
        <v>88</v>
      </c>
      <c r="L162" s="2">
        <v>0</v>
      </c>
      <c r="M162" s="2">
        <v>0</v>
      </c>
      <c r="N162" s="2">
        <v>0</v>
      </c>
      <c r="O162" s="2">
        <v>95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f>+Tabla3[[#This Row],[V GRAVADAS]]</f>
        <v>95</v>
      </c>
      <c r="V162">
        <v>2</v>
      </c>
    </row>
    <row r="163" spans="1:22" x14ac:dyDescent="0.25">
      <c r="A163" t="s">
        <v>577</v>
      </c>
      <c r="B163" s="1" t="s">
        <v>592</v>
      </c>
      <c r="C163" t="s">
        <v>1</v>
      </c>
      <c r="D163" t="s">
        <v>92</v>
      </c>
      <c r="E163" t="s">
        <v>476</v>
      </c>
      <c r="F163" t="s">
        <v>477</v>
      </c>
      <c r="G163">
        <v>89</v>
      </c>
      <c r="H163">
        <v>89</v>
      </c>
      <c r="I163">
        <v>89</v>
      </c>
      <c r="J163">
        <v>89</v>
      </c>
      <c r="L163" s="2">
        <v>0</v>
      </c>
      <c r="M163" s="2">
        <v>0</v>
      </c>
      <c r="N163" s="2">
        <v>0</v>
      </c>
      <c r="O163" s="2">
        <v>226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f>+Tabla3[[#This Row],[V GRAVADAS]]</f>
        <v>226</v>
      </c>
      <c r="V163">
        <v>2</v>
      </c>
    </row>
    <row r="164" spans="1:22" x14ac:dyDescent="0.25">
      <c r="A164" t="s">
        <v>577</v>
      </c>
      <c r="B164" s="1" t="s">
        <v>593</v>
      </c>
      <c r="C164" t="s">
        <v>1</v>
      </c>
      <c r="D164" t="s">
        <v>92</v>
      </c>
      <c r="E164" t="s">
        <v>476</v>
      </c>
      <c r="F164" t="s">
        <v>477</v>
      </c>
      <c r="G164">
        <v>90</v>
      </c>
      <c r="H164">
        <v>90</v>
      </c>
      <c r="I164">
        <v>90</v>
      </c>
      <c r="J164">
        <v>90</v>
      </c>
      <c r="L164" s="2">
        <v>0</v>
      </c>
      <c r="M164" s="2">
        <v>0</v>
      </c>
      <c r="N164" s="2">
        <v>0</v>
      </c>
      <c r="O164" s="2">
        <v>49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f>+Tabla3[[#This Row],[V GRAVADAS]]</f>
        <v>49</v>
      </c>
      <c r="V164">
        <v>2</v>
      </c>
    </row>
    <row r="165" spans="1:22" x14ac:dyDescent="0.25">
      <c r="A165" t="s">
        <v>604</v>
      </c>
      <c r="B165" s="1" t="s">
        <v>606</v>
      </c>
      <c r="C165" t="s">
        <v>1</v>
      </c>
      <c r="D165" t="s">
        <v>92</v>
      </c>
      <c r="E165" t="s">
        <v>476</v>
      </c>
      <c r="F165" t="s">
        <v>477</v>
      </c>
      <c r="G165">
        <v>91</v>
      </c>
      <c r="H165">
        <v>91</v>
      </c>
      <c r="I165">
        <v>91</v>
      </c>
      <c r="J165">
        <v>91</v>
      </c>
      <c r="L165" s="2">
        <v>0</v>
      </c>
      <c r="M165" s="2">
        <v>0</v>
      </c>
      <c r="N165" s="2">
        <v>0</v>
      </c>
      <c r="O165" s="2">
        <v>361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f>+Tabla3[[#This Row],[V GRAVADAS]]</f>
        <v>361</v>
      </c>
      <c r="V165">
        <v>2</v>
      </c>
    </row>
    <row r="166" spans="1:22" x14ac:dyDescent="0.25">
      <c r="A166" t="s">
        <v>604</v>
      </c>
      <c r="B166" s="1" t="s">
        <v>606</v>
      </c>
      <c r="C166" t="s">
        <v>1</v>
      </c>
      <c r="D166" t="s">
        <v>92</v>
      </c>
      <c r="E166" t="s">
        <v>476</v>
      </c>
      <c r="F166" t="s">
        <v>477</v>
      </c>
      <c r="G166">
        <v>92</v>
      </c>
      <c r="H166">
        <v>92</v>
      </c>
      <c r="I166">
        <v>92</v>
      </c>
      <c r="J166">
        <v>92</v>
      </c>
      <c r="L166" s="2">
        <v>0</v>
      </c>
      <c r="M166" s="2">
        <v>0</v>
      </c>
      <c r="N166" s="2">
        <v>0</v>
      </c>
      <c r="O166" s="2">
        <v>26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f>+Tabla3[[#This Row],[V GRAVADAS]]</f>
        <v>26</v>
      </c>
      <c r="V166">
        <v>2</v>
      </c>
    </row>
    <row r="167" spans="1:22" x14ac:dyDescent="0.25">
      <c r="A167" t="s">
        <v>604</v>
      </c>
      <c r="B167" s="1" t="s">
        <v>607</v>
      </c>
      <c r="C167" t="s">
        <v>1</v>
      </c>
      <c r="D167" t="s">
        <v>92</v>
      </c>
      <c r="E167" t="s">
        <v>476</v>
      </c>
      <c r="F167" t="s">
        <v>477</v>
      </c>
      <c r="G167">
        <v>93</v>
      </c>
      <c r="H167">
        <v>93</v>
      </c>
      <c r="I167">
        <v>93</v>
      </c>
      <c r="J167">
        <v>93</v>
      </c>
      <c r="L167" s="2">
        <v>0</v>
      </c>
      <c r="M167" s="2">
        <v>0</v>
      </c>
      <c r="N167" s="2">
        <v>0</v>
      </c>
      <c r="O167" s="2">
        <v>173.99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f>+Tabla3[[#This Row],[V GRAVADAS]]</f>
        <v>173.99</v>
      </c>
      <c r="V167">
        <v>2</v>
      </c>
    </row>
    <row r="168" spans="1:22" x14ac:dyDescent="0.25">
      <c r="A168" t="s">
        <v>604</v>
      </c>
      <c r="B168" s="1" t="s">
        <v>608</v>
      </c>
      <c r="C168" t="s">
        <v>1</v>
      </c>
      <c r="D168" t="s">
        <v>92</v>
      </c>
      <c r="E168" t="s">
        <v>476</v>
      </c>
      <c r="F168" t="s">
        <v>477</v>
      </c>
      <c r="G168">
        <v>94</v>
      </c>
      <c r="H168">
        <v>94</v>
      </c>
      <c r="I168">
        <v>94</v>
      </c>
      <c r="J168">
        <v>94</v>
      </c>
      <c r="L168" s="2">
        <v>0</v>
      </c>
      <c r="M168" s="2">
        <v>0</v>
      </c>
      <c r="N168" s="2">
        <v>0</v>
      </c>
      <c r="O168" s="2">
        <v>60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f>+Tabla3[[#This Row],[V GRAVADAS]]</f>
        <v>60</v>
      </c>
      <c r="V168">
        <v>2</v>
      </c>
    </row>
    <row r="169" spans="1:22" x14ac:dyDescent="0.25">
      <c r="A169" t="s">
        <v>604</v>
      </c>
      <c r="B169" s="1" t="s">
        <v>609</v>
      </c>
      <c r="C169" t="s">
        <v>1</v>
      </c>
      <c r="D169" t="s">
        <v>92</v>
      </c>
      <c r="E169" t="s">
        <v>476</v>
      </c>
      <c r="F169" t="s">
        <v>477</v>
      </c>
      <c r="G169">
        <v>95</v>
      </c>
      <c r="H169">
        <v>95</v>
      </c>
      <c r="I169">
        <v>95</v>
      </c>
      <c r="J169">
        <v>95</v>
      </c>
      <c r="L169" s="2">
        <v>0</v>
      </c>
      <c r="M169" s="2">
        <v>0</v>
      </c>
      <c r="N169" s="2">
        <v>0</v>
      </c>
      <c r="O169" s="2">
        <v>70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f>+Tabla3[[#This Row],[V GRAVADAS]]</f>
        <v>70</v>
      </c>
      <c r="V169">
        <v>2</v>
      </c>
    </row>
    <row r="170" spans="1:22" x14ac:dyDescent="0.25">
      <c r="A170" t="s">
        <v>604</v>
      </c>
      <c r="B170" s="1" t="s">
        <v>610</v>
      </c>
      <c r="C170" t="s">
        <v>1</v>
      </c>
      <c r="D170" t="s">
        <v>92</v>
      </c>
      <c r="E170" t="s">
        <v>476</v>
      </c>
      <c r="F170" t="s">
        <v>477</v>
      </c>
      <c r="G170">
        <v>96</v>
      </c>
      <c r="H170">
        <v>96</v>
      </c>
      <c r="I170">
        <v>96</v>
      </c>
      <c r="J170">
        <v>96</v>
      </c>
      <c r="L170" s="2">
        <v>0</v>
      </c>
      <c r="M170" s="2">
        <v>0</v>
      </c>
      <c r="N170" s="2">
        <v>0</v>
      </c>
      <c r="O170" s="2">
        <v>25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f>+Tabla3[[#This Row],[V GRAVADAS]]</f>
        <v>25</v>
      </c>
      <c r="V170">
        <v>2</v>
      </c>
    </row>
    <row r="171" spans="1:22" x14ac:dyDescent="0.25">
      <c r="A171" t="s">
        <v>604</v>
      </c>
      <c r="B171" s="1" t="s">
        <v>611</v>
      </c>
      <c r="C171" t="s">
        <v>1</v>
      </c>
      <c r="D171" t="s">
        <v>92</v>
      </c>
      <c r="E171" t="s">
        <v>476</v>
      </c>
      <c r="F171" t="s">
        <v>477</v>
      </c>
      <c r="G171">
        <v>97</v>
      </c>
      <c r="H171">
        <v>97</v>
      </c>
      <c r="I171">
        <v>97</v>
      </c>
      <c r="J171">
        <v>97</v>
      </c>
      <c r="L171" s="2">
        <v>0</v>
      </c>
      <c r="M171" s="2">
        <v>0</v>
      </c>
      <c r="N171" s="2">
        <v>0</v>
      </c>
      <c r="O171" s="2">
        <v>33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f>+Tabla3[[#This Row],[V GRAVADAS]]</f>
        <v>33</v>
      </c>
      <c r="V171">
        <v>2</v>
      </c>
    </row>
    <row r="172" spans="1:22" x14ac:dyDescent="0.25">
      <c r="A172" t="s">
        <v>604</v>
      </c>
      <c r="B172" s="1" t="s">
        <v>612</v>
      </c>
      <c r="C172" t="s">
        <v>1</v>
      </c>
      <c r="D172" t="s">
        <v>92</v>
      </c>
      <c r="E172" t="s">
        <v>476</v>
      </c>
      <c r="F172" t="s">
        <v>477</v>
      </c>
      <c r="G172">
        <v>98</v>
      </c>
      <c r="H172">
        <v>98</v>
      </c>
      <c r="I172">
        <v>98</v>
      </c>
      <c r="J172">
        <v>98</v>
      </c>
      <c r="L172" s="2">
        <v>0</v>
      </c>
      <c r="M172" s="2">
        <v>0</v>
      </c>
      <c r="N172" s="2">
        <v>0</v>
      </c>
      <c r="O172" s="2">
        <v>243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f>+Tabla3[[#This Row],[V GRAVADAS]]</f>
        <v>243</v>
      </c>
      <c r="V172">
        <v>2</v>
      </c>
    </row>
    <row r="173" spans="1:22" x14ac:dyDescent="0.25">
      <c r="A173" t="s">
        <v>604</v>
      </c>
      <c r="B173" s="1" t="s">
        <v>612</v>
      </c>
      <c r="C173" t="s">
        <v>1</v>
      </c>
      <c r="D173" t="s">
        <v>92</v>
      </c>
      <c r="E173" t="s">
        <v>476</v>
      </c>
      <c r="F173" t="s">
        <v>477</v>
      </c>
      <c r="G173">
        <v>99</v>
      </c>
      <c r="H173">
        <v>99</v>
      </c>
      <c r="I173">
        <v>99</v>
      </c>
      <c r="J173">
        <v>99</v>
      </c>
      <c r="L173" s="2">
        <v>0</v>
      </c>
      <c r="M173" s="2">
        <v>0</v>
      </c>
      <c r="N173" s="2">
        <v>0</v>
      </c>
      <c r="O173" s="2">
        <v>105.05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f>+Tabla3[[#This Row],[V GRAVADAS]]</f>
        <v>105.05</v>
      </c>
      <c r="V173">
        <v>2</v>
      </c>
    </row>
    <row r="174" spans="1:22" x14ac:dyDescent="0.25">
      <c r="A174" t="s">
        <v>604</v>
      </c>
      <c r="B174" s="1" t="s">
        <v>613</v>
      </c>
      <c r="C174" t="s">
        <v>1</v>
      </c>
      <c r="D174" t="s">
        <v>92</v>
      </c>
      <c r="E174" t="s">
        <v>476</v>
      </c>
      <c r="F174" t="s">
        <v>477</v>
      </c>
      <c r="G174">
        <v>100</v>
      </c>
      <c r="H174">
        <v>100</v>
      </c>
      <c r="I174">
        <v>100</v>
      </c>
      <c r="J174">
        <v>100</v>
      </c>
      <c r="L174" s="2">
        <v>0</v>
      </c>
      <c r="M174" s="2">
        <v>0</v>
      </c>
      <c r="N174" s="2">
        <v>0</v>
      </c>
      <c r="O174" s="2">
        <v>127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f>+Tabla3[[#This Row],[V GRAVADAS]]</f>
        <v>127</v>
      </c>
      <c r="V174">
        <v>2</v>
      </c>
    </row>
    <row r="175" spans="1:22" x14ac:dyDescent="0.25">
      <c r="A175" t="s">
        <v>604</v>
      </c>
      <c r="B175" s="1" t="s">
        <v>614</v>
      </c>
      <c r="C175" t="s">
        <v>1</v>
      </c>
      <c r="D175" t="s">
        <v>92</v>
      </c>
      <c r="E175" t="s">
        <v>476</v>
      </c>
      <c r="F175" t="s">
        <v>477</v>
      </c>
      <c r="G175">
        <v>101</v>
      </c>
      <c r="H175">
        <v>101</v>
      </c>
      <c r="I175">
        <v>101</v>
      </c>
      <c r="J175">
        <v>101</v>
      </c>
      <c r="L175" s="2">
        <v>0</v>
      </c>
      <c r="M175" s="2">
        <v>0</v>
      </c>
      <c r="N175" s="2">
        <v>0</v>
      </c>
      <c r="O175" s="2">
        <v>63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f>+Tabla3[[#This Row],[V GRAVADAS]]</f>
        <v>63</v>
      </c>
      <c r="V175">
        <v>2</v>
      </c>
    </row>
    <row r="176" spans="1:22" x14ac:dyDescent="0.25">
      <c r="A176" t="s">
        <v>604</v>
      </c>
      <c r="B176" s="1" t="s">
        <v>615</v>
      </c>
      <c r="C176" t="s">
        <v>1</v>
      </c>
      <c r="D176" t="s">
        <v>92</v>
      </c>
      <c r="E176" t="s">
        <v>476</v>
      </c>
      <c r="F176" t="s">
        <v>477</v>
      </c>
      <c r="G176">
        <v>102</v>
      </c>
      <c r="H176">
        <v>102</v>
      </c>
      <c r="I176">
        <v>102</v>
      </c>
      <c r="J176">
        <v>102</v>
      </c>
      <c r="L176" s="2">
        <v>0</v>
      </c>
      <c r="M176" s="2">
        <v>0</v>
      </c>
      <c r="N176" s="2">
        <v>0</v>
      </c>
      <c r="O176" s="2">
        <v>55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f>+Tabla3[[#This Row],[V GRAVADAS]]</f>
        <v>55</v>
      </c>
      <c r="V176">
        <v>2</v>
      </c>
    </row>
    <row r="177" spans="1:22" x14ac:dyDescent="0.25">
      <c r="A177" t="s">
        <v>604</v>
      </c>
      <c r="B177" s="1" t="s">
        <v>616</v>
      </c>
      <c r="C177" t="s">
        <v>1</v>
      </c>
      <c r="D177" t="s">
        <v>92</v>
      </c>
      <c r="E177" t="s">
        <v>476</v>
      </c>
      <c r="F177" t="s">
        <v>477</v>
      </c>
      <c r="G177">
        <v>103</v>
      </c>
      <c r="H177">
        <v>103</v>
      </c>
      <c r="I177">
        <v>103</v>
      </c>
      <c r="J177">
        <v>103</v>
      </c>
      <c r="L177" s="2">
        <v>0</v>
      </c>
      <c r="M177" s="2">
        <v>0</v>
      </c>
      <c r="N177" s="2">
        <v>0</v>
      </c>
      <c r="O177" s="2">
        <v>23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f>+Tabla3[[#This Row],[V GRAVADAS]]</f>
        <v>23</v>
      </c>
      <c r="V177">
        <v>2</v>
      </c>
    </row>
    <row r="178" spans="1:22" x14ac:dyDescent="0.25">
      <c r="A178" t="s">
        <v>604</v>
      </c>
      <c r="B178" s="1" t="s">
        <v>617</v>
      </c>
      <c r="C178" t="s">
        <v>1</v>
      </c>
      <c r="D178" t="s">
        <v>92</v>
      </c>
      <c r="E178" t="s">
        <v>476</v>
      </c>
      <c r="F178" t="s">
        <v>477</v>
      </c>
      <c r="G178">
        <v>104</v>
      </c>
      <c r="H178">
        <v>104</v>
      </c>
      <c r="I178">
        <v>104</v>
      </c>
      <c r="J178">
        <v>104</v>
      </c>
      <c r="L178" s="2">
        <v>0</v>
      </c>
      <c r="M178" s="2">
        <v>0</v>
      </c>
      <c r="N178" s="2">
        <v>0</v>
      </c>
      <c r="O178" s="2">
        <v>66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f>+Tabla3[[#This Row],[V GRAVADAS]]</f>
        <v>66</v>
      </c>
      <c r="V178">
        <v>2</v>
      </c>
    </row>
    <row r="179" spans="1:22" x14ac:dyDescent="0.25">
      <c r="A179" t="s">
        <v>604</v>
      </c>
      <c r="B179" s="1" t="s">
        <v>618</v>
      </c>
      <c r="C179" t="s">
        <v>1</v>
      </c>
      <c r="D179" t="s">
        <v>92</v>
      </c>
      <c r="E179" t="s">
        <v>476</v>
      </c>
      <c r="F179" t="s">
        <v>477</v>
      </c>
      <c r="G179">
        <v>105</v>
      </c>
      <c r="H179">
        <v>105</v>
      </c>
      <c r="I179">
        <v>105</v>
      </c>
      <c r="J179">
        <v>105</v>
      </c>
      <c r="L179" s="2">
        <v>0</v>
      </c>
      <c r="M179" s="2">
        <v>0</v>
      </c>
      <c r="N179" s="2">
        <v>0</v>
      </c>
      <c r="O179" s="2">
        <v>97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f>+Tabla3[[#This Row],[V GRAVADAS]]</f>
        <v>97</v>
      </c>
      <c r="V179">
        <v>2</v>
      </c>
    </row>
    <row r="180" spans="1:22" x14ac:dyDescent="0.25">
      <c r="A180" t="s">
        <v>604</v>
      </c>
      <c r="B180" s="1" t="s">
        <v>619</v>
      </c>
      <c r="C180" t="s">
        <v>1</v>
      </c>
      <c r="D180" t="s">
        <v>92</v>
      </c>
      <c r="E180" t="s">
        <v>476</v>
      </c>
      <c r="F180" t="s">
        <v>477</v>
      </c>
      <c r="G180">
        <v>106</v>
      </c>
      <c r="H180">
        <v>106</v>
      </c>
      <c r="I180">
        <v>106</v>
      </c>
      <c r="J180">
        <v>106</v>
      </c>
      <c r="L180" s="2">
        <v>0</v>
      </c>
      <c r="M180" s="2">
        <v>0</v>
      </c>
      <c r="N180" s="2">
        <v>0</v>
      </c>
      <c r="O180" s="2">
        <v>232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f>+Tabla3[[#This Row],[V GRAVADAS]]</f>
        <v>232</v>
      </c>
      <c r="V180">
        <v>2</v>
      </c>
    </row>
    <row r="181" spans="1:22" x14ac:dyDescent="0.25">
      <c r="A181" t="s">
        <v>638</v>
      </c>
      <c r="B181" s="1" t="s">
        <v>639</v>
      </c>
      <c r="C181" t="s">
        <v>1</v>
      </c>
      <c r="D181" t="s">
        <v>92</v>
      </c>
      <c r="E181" t="s">
        <v>476</v>
      </c>
      <c r="F181" t="s">
        <v>477</v>
      </c>
      <c r="G181">
        <v>107</v>
      </c>
      <c r="H181">
        <v>107</v>
      </c>
      <c r="I181">
        <v>107</v>
      </c>
      <c r="J181">
        <v>107</v>
      </c>
      <c r="L181" s="2">
        <v>0</v>
      </c>
      <c r="M181" s="2">
        <v>0</v>
      </c>
      <c r="N181" s="2">
        <v>0</v>
      </c>
      <c r="O181" s="2">
        <v>26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f>+Tabla3[[#This Row],[V GRAVADAS]]</f>
        <v>26</v>
      </c>
      <c r="V181">
        <v>2</v>
      </c>
    </row>
    <row r="182" spans="1:22" x14ac:dyDescent="0.25">
      <c r="A182" t="s">
        <v>638</v>
      </c>
      <c r="B182" s="1" t="s">
        <v>640</v>
      </c>
      <c r="C182" t="s">
        <v>1</v>
      </c>
      <c r="D182" t="s">
        <v>92</v>
      </c>
      <c r="E182" t="s">
        <v>476</v>
      </c>
      <c r="F182" t="s">
        <v>477</v>
      </c>
      <c r="G182">
        <v>108</v>
      </c>
      <c r="H182">
        <v>108</v>
      </c>
      <c r="I182">
        <v>108</v>
      </c>
      <c r="J182">
        <v>108</v>
      </c>
      <c r="L182" s="2">
        <v>0</v>
      </c>
      <c r="M182" s="2">
        <v>0</v>
      </c>
      <c r="N182" s="2">
        <v>0</v>
      </c>
      <c r="O182" s="2">
        <v>70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f>+Tabla3[[#This Row],[V GRAVADAS]]</f>
        <v>70</v>
      </c>
      <c r="V182">
        <v>2</v>
      </c>
    </row>
    <row r="183" spans="1:22" x14ac:dyDescent="0.25">
      <c r="A183" t="s">
        <v>638</v>
      </c>
      <c r="B183" s="1" t="s">
        <v>641</v>
      </c>
      <c r="C183" t="s">
        <v>1</v>
      </c>
      <c r="D183" t="s">
        <v>92</v>
      </c>
      <c r="E183" t="s">
        <v>476</v>
      </c>
      <c r="F183" t="s">
        <v>477</v>
      </c>
      <c r="G183">
        <v>109</v>
      </c>
      <c r="H183">
        <v>109</v>
      </c>
      <c r="I183">
        <v>109</v>
      </c>
      <c r="J183">
        <v>109</v>
      </c>
      <c r="L183" s="2">
        <v>0</v>
      </c>
      <c r="M183" s="2">
        <v>0</v>
      </c>
      <c r="N183" s="2">
        <v>0</v>
      </c>
      <c r="O183" s="2">
        <v>164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f>+Tabla3[[#This Row],[V GRAVADAS]]</f>
        <v>164</v>
      </c>
      <c r="V183">
        <v>2</v>
      </c>
    </row>
    <row r="184" spans="1:22" x14ac:dyDescent="0.25">
      <c r="A184" t="s">
        <v>638</v>
      </c>
      <c r="B184" s="1" t="s">
        <v>642</v>
      </c>
      <c r="C184" t="s">
        <v>1</v>
      </c>
      <c r="D184" t="s">
        <v>92</v>
      </c>
      <c r="E184" t="s">
        <v>476</v>
      </c>
      <c r="F184" t="s">
        <v>477</v>
      </c>
      <c r="G184">
        <v>110</v>
      </c>
      <c r="H184">
        <v>110</v>
      </c>
      <c r="I184">
        <v>110</v>
      </c>
      <c r="J184">
        <v>110</v>
      </c>
      <c r="L184" s="2">
        <v>0</v>
      </c>
      <c r="M184" s="2">
        <v>0</v>
      </c>
      <c r="N184" s="2">
        <v>0</v>
      </c>
      <c r="O184" s="2">
        <v>67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f>+Tabla3[[#This Row],[V GRAVADAS]]</f>
        <v>67</v>
      </c>
      <c r="V184">
        <v>2</v>
      </c>
    </row>
    <row r="185" spans="1:22" x14ac:dyDescent="0.25">
      <c r="A185" t="s">
        <v>638</v>
      </c>
      <c r="B185" s="1" t="s">
        <v>643</v>
      </c>
      <c r="C185" t="s">
        <v>1</v>
      </c>
      <c r="D185" t="s">
        <v>92</v>
      </c>
      <c r="E185" t="s">
        <v>476</v>
      </c>
      <c r="F185" t="s">
        <v>477</v>
      </c>
      <c r="G185">
        <v>111</v>
      </c>
      <c r="H185">
        <v>111</v>
      </c>
      <c r="I185">
        <v>111</v>
      </c>
      <c r="J185">
        <v>111</v>
      </c>
      <c r="L185" s="2">
        <v>0</v>
      </c>
      <c r="M185" s="2">
        <v>0</v>
      </c>
      <c r="N185" s="2">
        <v>0</v>
      </c>
      <c r="O185" s="2">
        <v>35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f>+Tabla3[[#This Row],[V GRAVADAS]]</f>
        <v>35</v>
      </c>
      <c r="V185">
        <v>2</v>
      </c>
    </row>
    <row r="186" spans="1:22" x14ac:dyDescent="0.25">
      <c r="A186" t="s">
        <v>638</v>
      </c>
      <c r="B186" s="1" t="s">
        <v>644</v>
      </c>
      <c r="C186" t="s">
        <v>1</v>
      </c>
      <c r="D186" t="s">
        <v>92</v>
      </c>
      <c r="E186" t="s">
        <v>476</v>
      </c>
      <c r="F186" t="s">
        <v>477</v>
      </c>
      <c r="G186">
        <v>112</v>
      </c>
      <c r="H186">
        <v>112</v>
      </c>
      <c r="I186">
        <v>112</v>
      </c>
      <c r="J186">
        <v>112</v>
      </c>
      <c r="L186" s="2">
        <v>0</v>
      </c>
      <c r="M186" s="2">
        <v>0</v>
      </c>
      <c r="N186" s="2">
        <v>0</v>
      </c>
      <c r="O186" s="2">
        <v>186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f>+Tabla3[[#This Row],[V GRAVADAS]]</f>
        <v>186</v>
      </c>
      <c r="V186">
        <v>2</v>
      </c>
    </row>
    <row r="187" spans="1:22" x14ac:dyDescent="0.25">
      <c r="A187" t="s">
        <v>638</v>
      </c>
      <c r="B187" s="1" t="s">
        <v>645</v>
      </c>
      <c r="C187" t="s">
        <v>1</v>
      </c>
      <c r="D187" t="s">
        <v>92</v>
      </c>
      <c r="E187" t="s">
        <v>476</v>
      </c>
      <c r="F187" t="s">
        <v>477</v>
      </c>
      <c r="G187">
        <v>113</v>
      </c>
      <c r="H187">
        <v>113</v>
      </c>
      <c r="I187">
        <v>113</v>
      </c>
      <c r="J187">
        <v>113</v>
      </c>
      <c r="L187" s="2">
        <v>0</v>
      </c>
      <c r="M187" s="2">
        <v>0</v>
      </c>
      <c r="N187" s="2">
        <v>0</v>
      </c>
      <c r="O187" s="2">
        <v>298.5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f>+Tabla3[[#This Row],[V GRAVADAS]]</f>
        <v>298.5</v>
      </c>
      <c r="V187">
        <v>2</v>
      </c>
    </row>
    <row r="188" spans="1:22" x14ac:dyDescent="0.25">
      <c r="A188" t="s">
        <v>638</v>
      </c>
      <c r="B188" s="1" t="s">
        <v>645</v>
      </c>
      <c r="C188" t="s">
        <v>1</v>
      </c>
      <c r="D188" t="s">
        <v>92</v>
      </c>
      <c r="E188" t="s">
        <v>476</v>
      </c>
      <c r="F188" t="s">
        <v>477</v>
      </c>
      <c r="G188">
        <v>114</v>
      </c>
      <c r="H188">
        <v>114</v>
      </c>
      <c r="I188">
        <v>114</v>
      </c>
      <c r="J188">
        <v>114</v>
      </c>
      <c r="L188" s="2">
        <v>0</v>
      </c>
      <c r="M188" s="2">
        <v>0</v>
      </c>
      <c r="N188" s="2">
        <v>0</v>
      </c>
      <c r="O188" s="2">
        <v>50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f>+Tabla3[[#This Row],[V GRAVADAS]]</f>
        <v>50</v>
      </c>
      <c r="V188">
        <v>2</v>
      </c>
    </row>
    <row r="189" spans="1:22" x14ac:dyDescent="0.25">
      <c r="A189" t="s">
        <v>638</v>
      </c>
      <c r="B189" s="1" t="s">
        <v>646</v>
      </c>
      <c r="C189" t="s">
        <v>1</v>
      </c>
      <c r="D189" t="s">
        <v>92</v>
      </c>
      <c r="E189" t="s">
        <v>476</v>
      </c>
      <c r="F189" t="s">
        <v>477</v>
      </c>
      <c r="G189">
        <v>115</v>
      </c>
      <c r="H189">
        <v>115</v>
      </c>
      <c r="I189">
        <v>115</v>
      </c>
      <c r="J189">
        <v>115</v>
      </c>
      <c r="L189" s="2">
        <v>0</v>
      </c>
      <c r="M189" s="2">
        <v>0</v>
      </c>
      <c r="N189" s="2">
        <v>0</v>
      </c>
      <c r="O189" s="2">
        <v>155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f>+Tabla3[[#This Row],[V GRAVADAS]]</f>
        <v>155</v>
      </c>
      <c r="V189">
        <v>2</v>
      </c>
    </row>
    <row r="190" spans="1:22" x14ac:dyDescent="0.25">
      <c r="A190" t="s">
        <v>638</v>
      </c>
      <c r="B190" s="1" t="s">
        <v>647</v>
      </c>
      <c r="C190" t="s">
        <v>1</v>
      </c>
      <c r="D190" t="s">
        <v>92</v>
      </c>
      <c r="E190" t="s">
        <v>476</v>
      </c>
      <c r="F190" t="s">
        <v>477</v>
      </c>
      <c r="G190">
        <v>116</v>
      </c>
      <c r="H190">
        <v>116</v>
      </c>
      <c r="I190">
        <v>116</v>
      </c>
      <c r="J190">
        <v>116</v>
      </c>
      <c r="L190" s="2">
        <v>0</v>
      </c>
      <c r="M190" s="2">
        <v>0</v>
      </c>
      <c r="N190" s="2">
        <v>0</v>
      </c>
      <c r="O190" s="2">
        <v>81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f>+Tabla3[[#This Row],[V GRAVADAS]]</f>
        <v>81</v>
      </c>
      <c r="V190">
        <v>2</v>
      </c>
    </row>
    <row r="191" spans="1:22" x14ac:dyDescent="0.25">
      <c r="A191" t="s">
        <v>638</v>
      </c>
      <c r="B191" s="1" t="s">
        <v>648</v>
      </c>
      <c r="C191" t="s">
        <v>1</v>
      </c>
      <c r="D191" t="s">
        <v>92</v>
      </c>
      <c r="E191" t="s">
        <v>476</v>
      </c>
      <c r="F191" t="s">
        <v>477</v>
      </c>
      <c r="G191">
        <v>117</v>
      </c>
      <c r="H191">
        <v>117</v>
      </c>
      <c r="I191">
        <v>117</v>
      </c>
      <c r="J191">
        <v>117</v>
      </c>
      <c r="L191" s="2">
        <v>0</v>
      </c>
      <c r="M191" s="2">
        <v>0</v>
      </c>
      <c r="N191" s="2">
        <v>0</v>
      </c>
      <c r="O191" s="2">
        <v>28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f>+Tabla3[[#This Row],[V GRAVADAS]]</f>
        <v>28</v>
      </c>
      <c r="V191">
        <v>2</v>
      </c>
    </row>
    <row r="192" spans="1:22" x14ac:dyDescent="0.25">
      <c r="A192" t="s">
        <v>638</v>
      </c>
      <c r="B192" s="1" t="s">
        <v>649</v>
      </c>
      <c r="C192" t="s">
        <v>1</v>
      </c>
      <c r="D192" t="s">
        <v>92</v>
      </c>
      <c r="E192" t="s">
        <v>476</v>
      </c>
      <c r="F192" t="s">
        <v>477</v>
      </c>
      <c r="G192">
        <v>118</v>
      </c>
      <c r="H192">
        <v>118</v>
      </c>
      <c r="I192">
        <v>118</v>
      </c>
      <c r="J192">
        <v>118</v>
      </c>
      <c r="L192" s="2">
        <v>0</v>
      </c>
      <c r="M192" s="2">
        <v>0</v>
      </c>
      <c r="N192" s="2">
        <v>0</v>
      </c>
      <c r="O192" s="2">
        <v>139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f>+Tabla3[[#This Row],[V GRAVADAS]]</f>
        <v>139</v>
      </c>
      <c r="V192">
        <v>2</v>
      </c>
    </row>
    <row r="193" spans="1:22" x14ac:dyDescent="0.25">
      <c r="A193" t="s">
        <v>638</v>
      </c>
      <c r="B193" s="1" t="s">
        <v>650</v>
      </c>
      <c r="C193" t="s">
        <v>1</v>
      </c>
      <c r="D193" t="s">
        <v>92</v>
      </c>
      <c r="E193" t="s">
        <v>476</v>
      </c>
      <c r="F193" t="s">
        <v>477</v>
      </c>
      <c r="G193">
        <v>119</v>
      </c>
      <c r="H193">
        <v>119</v>
      </c>
      <c r="I193">
        <v>119</v>
      </c>
      <c r="J193">
        <v>119</v>
      </c>
      <c r="L193" s="2">
        <v>0</v>
      </c>
      <c r="M193" s="2">
        <v>0</v>
      </c>
      <c r="N193" s="2">
        <v>0</v>
      </c>
      <c r="O193" s="2">
        <v>85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f>+Tabla3[[#This Row],[V GRAVADAS]]</f>
        <v>85</v>
      </c>
      <c r="V193">
        <v>2</v>
      </c>
    </row>
    <row r="194" spans="1:22" x14ac:dyDescent="0.25">
      <c r="A194" t="s">
        <v>638</v>
      </c>
      <c r="B194" s="1" t="s">
        <v>651</v>
      </c>
      <c r="C194" t="s">
        <v>1</v>
      </c>
      <c r="D194" t="s">
        <v>92</v>
      </c>
      <c r="E194" t="s">
        <v>476</v>
      </c>
      <c r="F194" t="s">
        <v>477</v>
      </c>
      <c r="G194">
        <v>120</v>
      </c>
      <c r="H194">
        <v>120</v>
      </c>
      <c r="I194">
        <v>120</v>
      </c>
      <c r="J194">
        <v>120</v>
      </c>
      <c r="L194" s="2">
        <v>0</v>
      </c>
      <c r="M194" s="2">
        <v>0</v>
      </c>
      <c r="N194" s="2">
        <v>0</v>
      </c>
      <c r="O194" s="2">
        <v>52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f>+Tabla3[[#This Row],[V GRAVADAS]]</f>
        <v>52</v>
      </c>
      <c r="V194">
        <v>2</v>
      </c>
    </row>
    <row r="195" spans="1:22" x14ac:dyDescent="0.25">
      <c r="A195" t="s">
        <v>638</v>
      </c>
      <c r="B195" s="1" t="s">
        <v>652</v>
      </c>
      <c r="C195" t="s">
        <v>1</v>
      </c>
      <c r="D195" t="s">
        <v>92</v>
      </c>
      <c r="E195" t="s">
        <v>476</v>
      </c>
      <c r="F195" t="s">
        <v>477</v>
      </c>
      <c r="G195">
        <v>121</v>
      </c>
      <c r="H195">
        <v>121</v>
      </c>
      <c r="I195">
        <v>121</v>
      </c>
      <c r="J195">
        <v>121</v>
      </c>
      <c r="L195" s="2">
        <v>0</v>
      </c>
      <c r="M195" s="2">
        <v>0</v>
      </c>
      <c r="N195" s="2">
        <v>0</v>
      </c>
      <c r="O195" s="2">
        <v>156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f>+Tabla3[[#This Row],[V GRAVADAS]]</f>
        <v>156</v>
      </c>
      <c r="V195">
        <v>2</v>
      </c>
    </row>
    <row r="196" spans="1:22" x14ac:dyDescent="0.25">
      <c r="A196" t="s">
        <v>638</v>
      </c>
      <c r="B196" s="1" t="s">
        <v>653</v>
      </c>
      <c r="C196" t="s">
        <v>1</v>
      </c>
      <c r="D196" t="s">
        <v>92</v>
      </c>
      <c r="E196" t="s">
        <v>476</v>
      </c>
      <c r="F196" t="s">
        <v>477</v>
      </c>
      <c r="G196">
        <v>122</v>
      </c>
      <c r="H196">
        <v>122</v>
      </c>
      <c r="I196">
        <v>122</v>
      </c>
      <c r="J196">
        <v>122</v>
      </c>
      <c r="L196" s="2">
        <v>0</v>
      </c>
      <c r="M196" s="2">
        <v>0</v>
      </c>
      <c r="N196" s="2">
        <v>0</v>
      </c>
      <c r="O196" s="2">
        <v>128.43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f>+Tabla3[[#This Row],[V GRAVADAS]]</f>
        <v>128.43</v>
      </c>
      <c r="V196">
        <v>2</v>
      </c>
    </row>
    <row r="197" spans="1:22" x14ac:dyDescent="0.25">
      <c r="A197" t="s">
        <v>638</v>
      </c>
      <c r="B197" s="1" t="s">
        <v>654</v>
      </c>
      <c r="C197" t="s">
        <v>1</v>
      </c>
      <c r="D197" t="s">
        <v>92</v>
      </c>
      <c r="E197" t="s">
        <v>476</v>
      </c>
      <c r="F197" t="s">
        <v>477</v>
      </c>
      <c r="G197">
        <v>123</v>
      </c>
      <c r="H197">
        <v>123</v>
      </c>
      <c r="I197">
        <v>123</v>
      </c>
      <c r="J197">
        <v>123</v>
      </c>
      <c r="L197" s="2">
        <v>0</v>
      </c>
      <c r="M197" s="2">
        <v>0</v>
      </c>
      <c r="N197" s="2">
        <v>0</v>
      </c>
      <c r="O197" s="2">
        <v>178.8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f>+Tabla3[[#This Row],[V GRAVADAS]]</f>
        <v>178.8</v>
      </c>
      <c r="V197">
        <v>2</v>
      </c>
    </row>
    <row r="198" spans="1:22" x14ac:dyDescent="0.25">
      <c r="A198" t="s">
        <v>638</v>
      </c>
      <c r="B198" s="1" t="s">
        <v>654</v>
      </c>
      <c r="C198" t="s">
        <v>1</v>
      </c>
      <c r="D198" t="s">
        <v>92</v>
      </c>
      <c r="E198" t="s">
        <v>476</v>
      </c>
      <c r="F198" t="s">
        <v>477</v>
      </c>
      <c r="G198">
        <v>124</v>
      </c>
      <c r="H198">
        <v>124</v>
      </c>
      <c r="I198">
        <v>124</v>
      </c>
      <c r="J198">
        <v>124</v>
      </c>
      <c r="L198" s="2">
        <v>0</v>
      </c>
      <c r="M198" s="2">
        <v>0</v>
      </c>
      <c r="N198" s="2">
        <v>0</v>
      </c>
      <c r="O198" s="2">
        <v>27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f>+Tabla3[[#This Row],[V GRAVADAS]]</f>
        <v>27</v>
      </c>
      <c r="V198">
        <v>2</v>
      </c>
    </row>
    <row r="199" spans="1:22" x14ac:dyDescent="0.25">
      <c r="A199" t="s">
        <v>638</v>
      </c>
      <c r="B199" s="1" t="s">
        <v>655</v>
      </c>
      <c r="C199" t="s">
        <v>1</v>
      </c>
      <c r="D199" t="s">
        <v>92</v>
      </c>
      <c r="E199" t="s">
        <v>476</v>
      </c>
      <c r="F199" t="s">
        <v>477</v>
      </c>
      <c r="G199">
        <v>125</v>
      </c>
      <c r="H199">
        <v>125</v>
      </c>
      <c r="I199">
        <v>125</v>
      </c>
      <c r="J199">
        <v>125</v>
      </c>
      <c r="L199" s="2">
        <v>0</v>
      </c>
      <c r="M199" s="2">
        <v>0</v>
      </c>
      <c r="N199" s="2">
        <v>0</v>
      </c>
      <c r="O199" s="2">
        <v>57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f>+Tabla3[[#This Row],[V GRAVADAS]]</f>
        <v>57</v>
      </c>
      <c r="V199">
        <v>2</v>
      </c>
    </row>
    <row r="200" spans="1:22" x14ac:dyDescent="0.25">
      <c r="A200" t="s">
        <v>638</v>
      </c>
      <c r="B200" s="1" t="s">
        <v>656</v>
      </c>
      <c r="C200" t="s">
        <v>1</v>
      </c>
      <c r="D200" t="s">
        <v>92</v>
      </c>
      <c r="E200" t="s">
        <v>476</v>
      </c>
      <c r="F200" t="s">
        <v>477</v>
      </c>
      <c r="G200">
        <v>126</v>
      </c>
      <c r="H200">
        <v>126</v>
      </c>
      <c r="I200">
        <v>126</v>
      </c>
      <c r="J200">
        <v>126</v>
      </c>
      <c r="L200" s="2">
        <v>0</v>
      </c>
      <c r="M200" s="2">
        <v>0</v>
      </c>
      <c r="N200" s="2">
        <v>0</v>
      </c>
      <c r="O200" s="2">
        <v>108.5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f>+Tabla3[[#This Row],[V GRAVADAS]]</f>
        <v>108.5</v>
      </c>
      <c r="V200">
        <v>2</v>
      </c>
    </row>
    <row r="201" spans="1:22" x14ac:dyDescent="0.25">
      <c r="A201" t="s">
        <v>638</v>
      </c>
      <c r="B201" s="1" t="s">
        <v>657</v>
      </c>
      <c r="C201" t="s">
        <v>1</v>
      </c>
      <c r="D201" t="s">
        <v>92</v>
      </c>
      <c r="E201" t="s">
        <v>476</v>
      </c>
      <c r="F201" t="s">
        <v>477</v>
      </c>
      <c r="G201">
        <v>127</v>
      </c>
      <c r="H201">
        <v>127</v>
      </c>
      <c r="I201">
        <v>127</v>
      </c>
      <c r="J201">
        <v>127</v>
      </c>
      <c r="L201" s="2">
        <v>0</v>
      </c>
      <c r="M201" s="2">
        <v>0</v>
      </c>
      <c r="N201" s="2">
        <v>0</v>
      </c>
      <c r="O201" s="2">
        <v>141.97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f>+Tabla3[[#This Row],[V GRAVADAS]]</f>
        <v>141.97</v>
      </c>
      <c r="V201">
        <v>2</v>
      </c>
    </row>
    <row r="202" spans="1:22" x14ac:dyDescent="0.25">
      <c r="A202" t="s">
        <v>638</v>
      </c>
      <c r="B202" s="1" t="s">
        <v>658</v>
      </c>
      <c r="C202" t="s">
        <v>1</v>
      </c>
      <c r="D202" t="s">
        <v>92</v>
      </c>
      <c r="E202" t="s">
        <v>476</v>
      </c>
      <c r="F202" t="s">
        <v>477</v>
      </c>
      <c r="G202">
        <v>128</v>
      </c>
      <c r="H202">
        <v>128</v>
      </c>
      <c r="I202">
        <v>128</v>
      </c>
      <c r="J202">
        <v>128</v>
      </c>
      <c r="L202" s="2">
        <v>0</v>
      </c>
      <c r="M202" s="2">
        <v>0</v>
      </c>
      <c r="N202" s="2">
        <v>0</v>
      </c>
      <c r="O202" s="2">
        <v>28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f>+Tabla3[[#This Row],[V GRAVADAS]]</f>
        <v>28</v>
      </c>
      <c r="V202">
        <v>2</v>
      </c>
    </row>
    <row r="203" spans="1:22" x14ac:dyDescent="0.25">
      <c r="A203" t="s">
        <v>638</v>
      </c>
      <c r="B203" s="1" t="s">
        <v>659</v>
      </c>
      <c r="C203" t="s">
        <v>1</v>
      </c>
      <c r="D203" t="s">
        <v>92</v>
      </c>
      <c r="E203" t="s">
        <v>476</v>
      </c>
      <c r="F203" t="s">
        <v>477</v>
      </c>
      <c r="G203">
        <v>129</v>
      </c>
      <c r="H203">
        <v>129</v>
      </c>
      <c r="I203">
        <v>129</v>
      </c>
      <c r="J203">
        <v>129</v>
      </c>
      <c r="L203" s="2">
        <v>0</v>
      </c>
      <c r="M203" s="2">
        <v>0</v>
      </c>
      <c r="N203" s="2">
        <v>0</v>
      </c>
      <c r="O203" s="2">
        <v>204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f>+Tabla3[[#This Row],[V GRAVADAS]]</f>
        <v>204</v>
      </c>
      <c r="V203">
        <v>2</v>
      </c>
    </row>
    <row r="204" spans="1:22" x14ac:dyDescent="0.25">
      <c r="A204" t="s">
        <v>638</v>
      </c>
      <c r="B204" s="1" t="s">
        <v>659</v>
      </c>
      <c r="C204" t="s">
        <v>1</v>
      </c>
      <c r="D204" t="s">
        <v>92</v>
      </c>
      <c r="E204" t="s">
        <v>476</v>
      </c>
      <c r="F204" t="s">
        <v>477</v>
      </c>
      <c r="G204">
        <v>130</v>
      </c>
      <c r="H204">
        <v>130</v>
      </c>
      <c r="I204">
        <v>130</v>
      </c>
      <c r="J204">
        <v>130</v>
      </c>
      <c r="L204" s="2">
        <v>0</v>
      </c>
      <c r="M204" s="2">
        <v>0</v>
      </c>
      <c r="N204" s="2">
        <v>0</v>
      </c>
      <c r="O204" s="2">
        <v>22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f>+Tabla3[[#This Row],[V GRAVADAS]]</f>
        <v>22</v>
      </c>
      <c r="V204">
        <v>2</v>
      </c>
    </row>
    <row r="205" spans="1:22" x14ac:dyDescent="0.25">
      <c r="A205" t="s">
        <v>94</v>
      </c>
      <c r="L205"/>
      <c r="M205"/>
      <c r="N205"/>
      <c r="O205" s="27">
        <f>SUBTOTAL(109,Tabla3[V GRAVADAS])</f>
        <v>18722.329999999998</v>
      </c>
      <c r="P205"/>
      <c r="Q205"/>
      <c r="R205" s="27">
        <f>SUBTOTAL(109,Tabla3[EX SERVICE])</f>
        <v>0</v>
      </c>
      <c r="S205"/>
      <c r="T205"/>
      <c r="U205" s="27">
        <f>SUBTOTAL(109,Tabla3[TOTAL VENTA])</f>
        <v>18722.329999999998</v>
      </c>
      <c r="V205">
        <f>SUBTOTAL(103,Tabla3[ANEXO])</f>
        <v>202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2:G638"/>
  <sheetViews>
    <sheetView workbookViewId="0">
      <selection activeCell="G2" sqref="G2:G25"/>
    </sheetView>
  </sheetViews>
  <sheetFormatPr baseColWidth="10" defaultRowHeight="15" x14ac:dyDescent="0.25"/>
  <cols>
    <col min="3" max="3" width="11.42578125" style="2"/>
  </cols>
  <sheetData>
    <row r="2" spans="1:7" x14ac:dyDescent="0.25">
      <c r="A2">
        <v>107</v>
      </c>
      <c r="B2">
        <v>26</v>
      </c>
      <c r="C2" s="76" t="s">
        <v>92</v>
      </c>
      <c r="D2" s="1" t="s">
        <v>575</v>
      </c>
      <c r="E2" s="1" t="s">
        <v>99</v>
      </c>
      <c r="F2" s="1" t="s">
        <v>93</v>
      </c>
      <c r="G2" t="str">
        <f t="shared" ref="G2:G12" si="0">+C2&amp;F2&amp;D2&amp;F2&amp;E2</f>
        <v>01/12/2022</v>
      </c>
    </row>
    <row r="3" spans="1:7" x14ac:dyDescent="0.25">
      <c r="A3">
        <v>108</v>
      </c>
      <c r="B3">
        <v>70</v>
      </c>
      <c r="C3" s="76" t="s">
        <v>627</v>
      </c>
      <c r="D3" s="1" t="s">
        <v>575</v>
      </c>
      <c r="E3" s="1" t="s">
        <v>99</v>
      </c>
      <c r="F3" s="1" t="s">
        <v>93</v>
      </c>
      <c r="G3" t="str">
        <f t="shared" si="0"/>
        <v>02/12/2022</v>
      </c>
    </row>
    <row r="4" spans="1:7" x14ac:dyDescent="0.25">
      <c r="A4">
        <v>109</v>
      </c>
      <c r="B4">
        <v>164</v>
      </c>
      <c r="C4" s="76" t="s">
        <v>0</v>
      </c>
      <c r="D4" s="1" t="s">
        <v>575</v>
      </c>
      <c r="E4" s="1" t="s">
        <v>99</v>
      </c>
      <c r="F4" s="1" t="s">
        <v>93</v>
      </c>
      <c r="G4" t="str">
        <f t="shared" si="0"/>
        <v>03/12/2022</v>
      </c>
    </row>
    <row r="5" spans="1:7" x14ac:dyDescent="0.25">
      <c r="A5">
        <v>110</v>
      </c>
      <c r="B5">
        <v>67</v>
      </c>
      <c r="C5" s="76" t="s">
        <v>628</v>
      </c>
      <c r="D5" s="1" t="s">
        <v>575</v>
      </c>
      <c r="E5" s="1" t="s">
        <v>99</v>
      </c>
      <c r="F5" s="1" t="s">
        <v>93</v>
      </c>
      <c r="G5" t="str">
        <f t="shared" si="0"/>
        <v>06/12/2022</v>
      </c>
    </row>
    <row r="6" spans="1:7" x14ac:dyDescent="0.25">
      <c r="A6">
        <v>111</v>
      </c>
      <c r="B6">
        <v>35</v>
      </c>
      <c r="C6" s="76" t="s">
        <v>389</v>
      </c>
      <c r="D6" s="1" t="s">
        <v>575</v>
      </c>
      <c r="E6" s="1" t="s">
        <v>99</v>
      </c>
      <c r="F6" s="1" t="s">
        <v>93</v>
      </c>
      <c r="G6" t="str">
        <f t="shared" si="0"/>
        <v>07/12/2022</v>
      </c>
    </row>
    <row r="7" spans="1:7" x14ac:dyDescent="0.25">
      <c r="A7">
        <v>112</v>
      </c>
      <c r="B7">
        <v>186</v>
      </c>
      <c r="C7" s="76" t="s">
        <v>574</v>
      </c>
      <c r="D7" s="1" t="s">
        <v>575</v>
      </c>
      <c r="E7" s="1" t="s">
        <v>99</v>
      </c>
      <c r="F7" s="1" t="s">
        <v>93</v>
      </c>
      <c r="G7" t="str">
        <f t="shared" si="0"/>
        <v>08/12/2022</v>
      </c>
    </row>
    <row r="8" spans="1:7" x14ac:dyDescent="0.25">
      <c r="A8">
        <v>113</v>
      </c>
      <c r="B8">
        <v>298.5</v>
      </c>
      <c r="C8" s="76" t="s">
        <v>603</v>
      </c>
      <c r="D8" s="1" t="s">
        <v>575</v>
      </c>
      <c r="E8" s="1" t="s">
        <v>99</v>
      </c>
      <c r="F8" s="1" t="s">
        <v>93</v>
      </c>
      <c r="G8" t="str">
        <f t="shared" si="0"/>
        <v>09/12/2022</v>
      </c>
    </row>
    <row r="9" spans="1:7" x14ac:dyDescent="0.25">
      <c r="A9">
        <v>114</v>
      </c>
      <c r="B9">
        <v>50</v>
      </c>
      <c r="C9" s="76" t="s">
        <v>603</v>
      </c>
      <c r="D9" s="1" t="s">
        <v>575</v>
      </c>
      <c r="E9" s="1" t="s">
        <v>99</v>
      </c>
      <c r="F9" s="1" t="s">
        <v>93</v>
      </c>
      <c r="G9" t="str">
        <f t="shared" si="0"/>
        <v>09/12/2022</v>
      </c>
    </row>
    <row r="10" spans="1:7" x14ac:dyDescent="0.25">
      <c r="A10">
        <v>115</v>
      </c>
      <c r="B10">
        <v>155</v>
      </c>
      <c r="C10" s="76" t="s">
        <v>556</v>
      </c>
      <c r="D10" s="1" t="s">
        <v>575</v>
      </c>
      <c r="E10" s="1" t="s">
        <v>99</v>
      </c>
      <c r="F10" s="1" t="s">
        <v>93</v>
      </c>
      <c r="G10" t="str">
        <f t="shared" si="0"/>
        <v>10/12/2022</v>
      </c>
    </row>
    <row r="11" spans="1:7" x14ac:dyDescent="0.25">
      <c r="A11">
        <v>116</v>
      </c>
      <c r="B11">
        <v>81</v>
      </c>
      <c r="C11" s="76" t="s">
        <v>575</v>
      </c>
      <c r="D11" s="1" t="s">
        <v>575</v>
      </c>
      <c r="E11" s="1" t="s">
        <v>99</v>
      </c>
      <c r="F11" s="1" t="s">
        <v>93</v>
      </c>
      <c r="G11" t="str">
        <f t="shared" si="0"/>
        <v>12/12/2022</v>
      </c>
    </row>
    <row r="12" spans="1:7" x14ac:dyDescent="0.25">
      <c r="A12">
        <v>117</v>
      </c>
      <c r="B12">
        <v>28</v>
      </c>
      <c r="C12" s="76" t="s">
        <v>576</v>
      </c>
      <c r="D12" s="1" t="s">
        <v>575</v>
      </c>
      <c r="E12" s="1" t="s">
        <v>99</v>
      </c>
      <c r="F12" s="1" t="s">
        <v>93</v>
      </c>
      <c r="G12" t="str">
        <f t="shared" si="0"/>
        <v>15/12/2022</v>
      </c>
    </row>
    <row r="13" spans="1:7" x14ac:dyDescent="0.25">
      <c r="A13">
        <v>118</v>
      </c>
      <c r="B13">
        <v>139</v>
      </c>
      <c r="C13" s="76" t="s">
        <v>629</v>
      </c>
      <c r="D13" s="1" t="s">
        <v>575</v>
      </c>
      <c r="E13" s="1" t="s">
        <v>99</v>
      </c>
      <c r="F13" s="1" t="s">
        <v>93</v>
      </c>
      <c r="G13" t="str">
        <f t="shared" ref="G13:G16" si="1">+C13&amp;F13&amp;D13&amp;F13&amp;E13</f>
        <v>16/12/2022</v>
      </c>
    </row>
    <row r="14" spans="1:7" x14ac:dyDescent="0.25">
      <c r="A14">
        <v>119</v>
      </c>
      <c r="B14">
        <v>85</v>
      </c>
      <c r="C14" s="76" t="s">
        <v>557</v>
      </c>
      <c r="D14" s="1" t="s">
        <v>575</v>
      </c>
      <c r="E14" s="1" t="s">
        <v>99</v>
      </c>
      <c r="F14" s="1" t="s">
        <v>93</v>
      </c>
      <c r="G14" t="str">
        <f t="shared" si="1"/>
        <v>17/12/2022</v>
      </c>
    </row>
    <row r="15" spans="1:7" x14ac:dyDescent="0.25">
      <c r="A15">
        <v>120</v>
      </c>
      <c r="B15">
        <v>52</v>
      </c>
      <c r="C15" s="76" t="s">
        <v>630</v>
      </c>
      <c r="D15" s="1" t="s">
        <v>575</v>
      </c>
      <c r="E15" s="1" t="s">
        <v>99</v>
      </c>
      <c r="F15" s="1" t="s">
        <v>93</v>
      </c>
      <c r="G15" t="str">
        <f t="shared" si="1"/>
        <v>21/12/2022</v>
      </c>
    </row>
    <row r="16" spans="1:7" x14ac:dyDescent="0.25">
      <c r="A16">
        <v>121</v>
      </c>
      <c r="B16">
        <v>156</v>
      </c>
      <c r="C16" s="76" t="s">
        <v>422</v>
      </c>
      <c r="D16" s="1" t="s">
        <v>575</v>
      </c>
      <c r="E16" s="1" t="s">
        <v>99</v>
      </c>
      <c r="F16" s="1" t="s">
        <v>93</v>
      </c>
      <c r="G16" t="str">
        <f t="shared" si="1"/>
        <v>22/12/2022</v>
      </c>
    </row>
    <row r="17" spans="1:7" x14ac:dyDescent="0.25">
      <c r="A17">
        <v>122</v>
      </c>
      <c r="B17">
        <v>128.43</v>
      </c>
      <c r="C17" s="76" t="s">
        <v>631</v>
      </c>
      <c r="D17" s="1" t="s">
        <v>575</v>
      </c>
      <c r="E17" s="1" t="s">
        <v>99</v>
      </c>
      <c r="F17" s="1" t="s">
        <v>93</v>
      </c>
      <c r="G17" t="str">
        <f t="shared" ref="G17:G25" si="2">+C17&amp;F17&amp;D17&amp;F17&amp;E17</f>
        <v>23/12/2022</v>
      </c>
    </row>
    <row r="18" spans="1:7" x14ac:dyDescent="0.25">
      <c r="A18">
        <v>123</v>
      </c>
      <c r="B18">
        <v>178.8</v>
      </c>
      <c r="C18" s="76" t="s">
        <v>632</v>
      </c>
      <c r="D18" s="1" t="s">
        <v>575</v>
      </c>
      <c r="E18" s="1" t="s">
        <v>99</v>
      </c>
      <c r="F18" s="1" t="s">
        <v>93</v>
      </c>
      <c r="G18" t="str">
        <f t="shared" si="2"/>
        <v>24/12/2022</v>
      </c>
    </row>
    <row r="19" spans="1:7" x14ac:dyDescent="0.25">
      <c r="A19">
        <v>124</v>
      </c>
      <c r="B19">
        <v>27</v>
      </c>
      <c r="C19" s="1" t="s">
        <v>632</v>
      </c>
      <c r="D19" s="1" t="s">
        <v>575</v>
      </c>
      <c r="E19" s="1" t="s">
        <v>99</v>
      </c>
      <c r="F19" s="1" t="s">
        <v>93</v>
      </c>
      <c r="G19" t="str">
        <f t="shared" si="2"/>
        <v>24/12/2022</v>
      </c>
    </row>
    <row r="20" spans="1:7" x14ac:dyDescent="0.25">
      <c r="A20">
        <v>125</v>
      </c>
      <c r="B20">
        <v>57</v>
      </c>
      <c r="C20" s="1" t="s">
        <v>633</v>
      </c>
      <c r="D20" s="1" t="s">
        <v>575</v>
      </c>
      <c r="E20" s="1" t="s">
        <v>99</v>
      </c>
      <c r="F20" s="1" t="s">
        <v>93</v>
      </c>
      <c r="G20" t="str">
        <f t="shared" si="2"/>
        <v>27/12/2022</v>
      </c>
    </row>
    <row r="21" spans="1:7" x14ac:dyDescent="0.25">
      <c r="A21">
        <v>126</v>
      </c>
      <c r="B21">
        <v>108.5</v>
      </c>
      <c r="C21" s="1" t="s">
        <v>634</v>
      </c>
      <c r="D21" s="1" t="s">
        <v>575</v>
      </c>
      <c r="E21" s="1" t="s">
        <v>99</v>
      </c>
      <c r="F21" s="1" t="s">
        <v>93</v>
      </c>
      <c r="G21" t="str">
        <f t="shared" si="2"/>
        <v>28/12/2022</v>
      </c>
    </row>
    <row r="22" spans="1:7" x14ac:dyDescent="0.25">
      <c r="A22">
        <v>127</v>
      </c>
      <c r="B22">
        <v>141.97</v>
      </c>
      <c r="C22" s="1" t="s">
        <v>635</v>
      </c>
      <c r="D22" s="1" t="s">
        <v>575</v>
      </c>
      <c r="E22" s="1" t="s">
        <v>99</v>
      </c>
      <c r="F22" s="1" t="s">
        <v>93</v>
      </c>
      <c r="G22" t="str">
        <f t="shared" si="2"/>
        <v>29/12/2022</v>
      </c>
    </row>
    <row r="23" spans="1:7" x14ac:dyDescent="0.25">
      <c r="A23">
        <v>128</v>
      </c>
      <c r="B23">
        <v>28</v>
      </c>
      <c r="C23" s="1" t="s">
        <v>636</v>
      </c>
      <c r="D23" s="1" t="s">
        <v>575</v>
      </c>
      <c r="E23" s="1" t="s">
        <v>99</v>
      </c>
      <c r="F23" s="1" t="s">
        <v>93</v>
      </c>
      <c r="G23" t="str">
        <f t="shared" si="2"/>
        <v>30/12/2022</v>
      </c>
    </row>
    <row r="24" spans="1:7" x14ac:dyDescent="0.25">
      <c r="A24">
        <v>129</v>
      </c>
      <c r="B24">
        <v>204</v>
      </c>
      <c r="C24" s="1" t="s">
        <v>637</v>
      </c>
      <c r="D24" s="1" t="s">
        <v>575</v>
      </c>
      <c r="E24" s="1" t="s">
        <v>99</v>
      </c>
      <c r="F24" s="1" t="s">
        <v>93</v>
      </c>
      <c r="G24" t="str">
        <f t="shared" si="2"/>
        <v>31/12/2022</v>
      </c>
    </row>
    <row r="25" spans="1:7" x14ac:dyDescent="0.25">
      <c r="A25">
        <v>130</v>
      </c>
      <c r="B25">
        <v>22</v>
      </c>
      <c r="C25" s="1" t="s">
        <v>637</v>
      </c>
      <c r="D25" s="1" t="s">
        <v>575</v>
      </c>
      <c r="E25" s="1" t="s">
        <v>99</v>
      </c>
      <c r="F25" s="1" t="s">
        <v>93</v>
      </c>
      <c r="G25" t="str">
        <f t="shared" si="2"/>
        <v>31/12/2022</v>
      </c>
    </row>
    <row r="26" spans="1:7" x14ac:dyDescent="0.25">
      <c r="C26" s="1"/>
      <c r="D26" s="1"/>
      <c r="E26" s="1"/>
      <c r="F26" s="1"/>
    </row>
    <row r="27" spans="1:7" x14ac:dyDescent="0.25">
      <c r="C27" s="1"/>
      <c r="D27" s="1"/>
      <c r="E27" s="1"/>
      <c r="F27" s="1"/>
    </row>
    <row r="28" spans="1:7" x14ac:dyDescent="0.25">
      <c r="C28" s="1"/>
      <c r="D28" s="1"/>
      <c r="E28" s="1"/>
      <c r="F28" s="1"/>
    </row>
    <row r="29" spans="1:7" x14ac:dyDescent="0.25">
      <c r="C29" s="1"/>
      <c r="D29" s="1"/>
      <c r="E29" s="1"/>
      <c r="F29" s="1"/>
    </row>
    <row r="30" spans="1:7" x14ac:dyDescent="0.25">
      <c r="C30" s="1"/>
      <c r="D30" s="1"/>
      <c r="E30" s="1"/>
      <c r="F30" s="1"/>
    </row>
    <row r="99" spans="5:5" x14ac:dyDescent="0.25">
      <c r="E99" s="27"/>
    </row>
    <row r="299" spans="5:5" x14ac:dyDescent="0.25">
      <c r="E299" s="27"/>
    </row>
    <row r="638" spans="3:3" x14ac:dyDescent="0.25">
      <c r="C638"/>
    </row>
  </sheetData>
  <autoFilter ref="A1:G1">
    <sortState ref="A2:G30">
      <sortCondition ref="A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FFFF00"/>
  </sheetPr>
  <dimension ref="A1:I3"/>
  <sheetViews>
    <sheetView zoomScaleNormal="100" workbookViewId="0">
      <selection activeCell="A2" sqref="A2"/>
    </sheetView>
  </sheetViews>
  <sheetFormatPr baseColWidth="10" defaultRowHeight="15" x14ac:dyDescent="0.25"/>
  <cols>
    <col min="2" max="2" width="15" style="1" bestFit="1" customWidth="1"/>
    <col min="3" max="6" width="11.42578125" style="1"/>
    <col min="7" max="7" width="11.42578125" style="75"/>
    <col min="8" max="8" width="13.28515625" style="75" customWidth="1"/>
    <col min="9" max="9" width="11.42578125" style="1"/>
  </cols>
  <sheetData>
    <row r="1" spans="1:9" x14ac:dyDescent="0.25">
      <c r="A1" t="s">
        <v>17</v>
      </c>
      <c r="B1" s="1" t="s">
        <v>69</v>
      </c>
      <c r="C1" s="1" t="s">
        <v>2</v>
      </c>
      <c r="D1" s="1" t="s">
        <v>385</v>
      </c>
      <c r="E1" s="1" t="s">
        <v>83</v>
      </c>
      <c r="F1" s="1" t="s">
        <v>386</v>
      </c>
      <c r="G1" s="75" t="s">
        <v>387</v>
      </c>
      <c r="H1" s="75" t="s">
        <v>388</v>
      </c>
      <c r="I1" s="1" t="s">
        <v>18</v>
      </c>
    </row>
    <row r="2" spans="1:9" x14ac:dyDescent="0.25">
      <c r="D2" s="1" t="s">
        <v>389</v>
      </c>
      <c r="I2" s="1" t="s">
        <v>390</v>
      </c>
    </row>
    <row r="3" spans="1:9" x14ac:dyDescent="0.25">
      <c r="A3" t="s">
        <v>94</v>
      </c>
      <c r="B3"/>
      <c r="C3"/>
      <c r="D3"/>
      <c r="E3"/>
      <c r="F3"/>
      <c r="G3" s="75">
        <f>SUBTOTAL(109,Tabla4[MONTO])</f>
        <v>0</v>
      </c>
      <c r="H3" s="75">
        <f>SUBTOTAL(109,Tabla4[RETENCION])</f>
        <v>0</v>
      </c>
      <c r="I3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1</vt:i4>
      </vt:variant>
    </vt:vector>
  </HeadingPairs>
  <TitlesOfParts>
    <vt:vector size="11" baseType="lpstr">
      <vt:lpstr>Compras</vt:lpstr>
      <vt:lpstr>Libro de Compras</vt:lpstr>
      <vt:lpstr>Contribuyente</vt:lpstr>
      <vt:lpstr>Libro de Contribuyente</vt:lpstr>
      <vt:lpstr>base de clientes</vt:lpstr>
      <vt:lpstr>Consumidor</vt:lpstr>
      <vt:lpstr>Libro de Consumidor</vt:lpstr>
      <vt:lpstr>Hoja1</vt:lpstr>
      <vt:lpstr>RET 1%</vt:lpstr>
      <vt:lpstr>DECLARACION</vt:lpstr>
      <vt:lpstr>Contribuyente!Área_de_impresión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Audicorp</dc:creator>
  <cp:lastModifiedBy>pablo</cp:lastModifiedBy>
  <dcterms:created xsi:type="dcterms:W3CDTF">2021-04-05T22:54:25Z</dcterms:created>
  <dcterms:modified xsi:type="dcterms:W3CDTF">2023-02-24T21:08:24Z</dcterms:modified>
</cp:coreProperties>
</file>