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8C4F1C90-05EB-6A55-5F09-09C24B55AC0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4\SARA MADRIZ\2024\"/>
    </mc:Choice>
  </mc:AlternateContent>
  <xr:revisionPtr revIDLastSave="0" documentId="13_ncr:1_{279CABD3-E0A3-4355-9B1A-B56675272655}" xr6:coauthVersionLast="47" xr6:coauthVersionMax="47" xr10:uidLastSave="{00000000-0000-0000-0000-000000000000}"/>
  <bookViews>
    <workbookView xWindow="-120" yWindow="-120" windowWidth="29040" windowHeight="15990" activeTab="2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RETENCIONES'!$A$1:$J$2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5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6" l="1"/>
  <c r="M4" i="6" s="1"/>
  <c r="I8" i="6"/>
  <c r="M8" i="6" s="1"/>
  <c r="M7" i="6"/>
  <c r="M6" i="6"/>
  <c r="M5" i="6"/>
  <c r="M3" i="6" l="1"/>
  <c r="D11" i="21"/>
  <c r="D9" i="6" l="1"/>
  <c r="T3" i="8" l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E14" i="29"/>
  <c r="G2" i="30" l="1"/>
  <c r="F2" i="30" s="1"/>
  <c r="I2" i="30"/>
  <c r="H2" i="30" s="1"/>
  <c r="G3" i="30"/>
  <c r="F3" i="30" s="1"/>
  <c r="I3" i="30"/>
  <c r="H3" i="30" s="1"/>
  <c r="I5" i="31" l="1"/>
  <c r="E15" i="29" s="1"/>
  <c r="J5" i="31"/>
  <c r="K5" i="31"/>
  <c r="L5" i="31"/>
  <c r="M5" i="31"/>
  <c r="N5" i="31"/>
  <c r="O5" i="31"/>
  <c r="P5" i="31"/>
  <c r="H5" i="31"/>
  <c r="S5" i="31"/>
  <c r="I3" i="13" l="1"/>
  <c r="D17" i="6"/>
  <c r="E5" i="29" l="1"/>
  <c r="E9" i="29"/>
  <c r="E6" i="29" l="1"/>
  <c r="P5" i="30"/>
  <c r="N5" i="30"/>
  <c r="M5" i="30"/>
  <c r="L5" i="30"/>
  <c r="K5" i="30"/>
  <c r="E12" i="29"/>
  <c r="E10" i="29"/>
  <c r="E8" i="29"/>
  <c r="E4" i="29"/>
  <c r="F11" i="29" l="1"/>
  <c r="F7" i="29"/>
  <c r="I4" i="29" l="1"/>
  <c r="I5" i="29"/>
  <c r="E3" i="13"/>
  <c r="I6" i="29" l="1"/>
  <c r="F3" i="13" l="1"/>
  <c r="T15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R15" i="7" l="1"/>
  <c r="J3" i="13" l="1"/>
  <c r="H3" i="13"/>
  <c r="M33" i="10" l="1"/>
  <c r="N33" i="10"/>
  <c r="O33" i="10"/>
  <c r="O34" i="10" s="1"/>
  <c r="O35" i="10" s="1"/>
  <c r="P33" i="10"/>
  <c r="Q33" i="10"/>
  <c r="R33" i="10"/>
  <c r="S33" i="10"/>
  <c r="T33" i="10"/>
  <c r="U33" i="10"/>
  <c r="L33" i="10"/>
  <c r="D9" i="9"/>
  <c r="D10" i="9" s="1"/>
  <c r="D11" i="9" s="1"/>
  <c r="D22" i="9" l="1"/>
  <c r="D18" i="5" l="1"/>
  <c r="L5" i="8"/>
  <c r="M5" i="8"/>
  <c r="N5" i="8"/>
  <c r="O5" i="8"/>
  <c r="P5" i="8"/>
  <c r="Q5" i="8"/>
  <c r="K5" i="8"/>
  <c r="J15" i="7" l="1"/>
  <c r="K15" i="7"/>
  <c r="L15" i="7"/>
  <c r="M15" i="7"/>
  <c r="N15" i="7"/>
  <c r="O15" i="7"/>
  <c r="P15" i="7"/>
  <c r="I15" i="7"/>
  <c r="H15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<sst xmlns="http://schemas.openxmlformats.org/spreadsheetml/2006/main" count="26426" uniqueCount="9388">
  <si>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</si>
  <si>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</si>
  <si>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</si>
  <si>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</si>
  <si>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</si>
  <si>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</si>
  <si>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</si>
  <si>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</si>
  <si>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</si>
  <si>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</si>
  <si>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</si>
  <si>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</si>
  <si>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</si>
  <si>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</si>
  <si>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</si>
  <si>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</si>
  <si>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</si>
  <si>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</si>
  <si>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</si>
  <si>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</si>
  <si>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</si>
  <si>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</si>
  <si>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</si>
  <si>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</si>
  <si>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</si>
  <si>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</si>
  <si>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</si>
  <si>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</si>
  <si>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</si>
  <si>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</si>
  <si>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</si>
  <si>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</si>
  <si>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</si>
  <si>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</si>
  <si>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</si>
  <si>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</si>
  <si>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</si>
  <si>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</si>
  <si>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</si>
  <si>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</si>
  <si>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</si>
  <si>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</si>
  <si>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</si>
  <si>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</si>
  <si>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</si>
  <si>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</si>
  <si>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</si>
  <si>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</si>
  <si>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</si>
  <si>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</si>
  <si>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</si>
  <si>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</si>
  <si>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</si>
  <si>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</si>
  <si>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</si>
  <si>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</si>
  <si>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</si>
  <si>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</si>
  <si>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</si>
  <si>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</si>
  <si>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</si>
  <si>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</si>
  <si>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</si>
  <si>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</si>
  <si>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</si>
  <si>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</si>
  <si>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</si>
  <si>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</si>
  <si>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</si>
  <si>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</si>
  <si>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</si>
  <si>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</si>
  <si>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</si>
  <si>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</si>
  <si>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</si>
  <si>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</si>
  <si>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</si>
  <si>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</si>
  <si>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</si>
  <si>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</si>
  <si>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</si>
  <si>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</si>
  <si>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</si>
  <si>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</si>
  <si>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</si>
  <si>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</si>
  <si>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</si>
  <si>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</si>
  <si>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</si>
  <si>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</si>
  <si>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</si>
  <si>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</si>
  <si>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</si>
  <si>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</si>
  <si>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</si>
  <si>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</si>
  <si>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</si>
  <si>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</si>
  <si>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</si>
  <si>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</si>
  <si>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</si>
  <si>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</si>
  <si>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</si>
  <si>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</si>
  <si>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</si>
  <si>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</si>
  <si>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</si>
  <si>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</si>
  <si>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</si>
  <si>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</si>
  <si>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</si>
  <si>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</si>
  <si>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</si>
  <si>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</si>
  <si>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</si>
  <si>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</si>
  <si>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</si>
  <si>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</si>
  <si>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</si>
  <si>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</si>
  <si>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</si>
  <si>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</si>
  <si>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</si>
  <si>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</si>
  <si>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</si>
  <si>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</si>
  <si>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</si>
  <si>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</si>
  <si>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</si>
  <si>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</si>
  <si>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</si>
  <si>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</si>
  <si>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</si>
  <si>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</si>
  <si>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</si>
  <si>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</si>
  <si>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</si>
  <si>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</si>
  <si>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</si>
  <si>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</si>
  <si>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</si>
  <si>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</si>
  <si>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</si>
  <si>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</si>
  <si>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</si>
  <si>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</si>
  <si>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</si>
  <si>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</si>
  <si>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</si>
  <si>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</si>
  <si>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</si>
  <si>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</si>
  <si>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</si>
  <si>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</si>
  <si>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</si>
  <si>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</si>
  <si>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</si>
  <si>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</si>
  <si>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</si>
  <si>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</si>
  <si>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</si>
  <si>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</si>
  <si>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</si>
  <si>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</si>
  <si>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</si>
  <si>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</si>
  <si>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</si>
  <si>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</si>
  <si>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</si>
  <si>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</si>
  <si>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</si>
  <si>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</si>
  <si>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</si>
  <si>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</si>
  <si>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</si>
  <si>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</si>
  <si>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</si>
  <si>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</si>
  <si>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</si>
  <si>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</si>
  <si>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</si>
  <si>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</si>
  <si>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</si>
  <si>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</si>
  <si>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</si>
  <si>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</si>
  <si>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</si>
  <si>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</si>
  <si>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</si>
  <si>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</si>
  <si>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</si>
  <si>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</si>
  <si>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</si>
  <si>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</si>
  <si>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</si>
  <si>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</si>
  <si>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</si>
  <si>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</si>
  <si>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</si>
  <si>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</si>
  <si>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</si>
  <si>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</si>
  <si>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</si>
  <si>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</si>
  <si>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</si>
  <si>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</si>
  <si>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</si>
  <si>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</si>
  <si>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</si>
  <si>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</si>
  <si>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</si>
  <si>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</si>
  <si>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</si>
  <si>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</si>
  <si>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</si>
  <si>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</si>
  <si>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</si>
  <si>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</si>
  <si>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</si>
  <si>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</si>
  <si>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</si>
  <si>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</si>
  <si>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</si>
  <si>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</si>
  <si>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</si>
  <si>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</si>
  <si>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</si>
  <si>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</si>
  <si>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</si>
  <si>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</si>
  <si>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</si>
  <si>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</si>
  <si>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</si>
  <si>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</si>
  <si>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</si>
  <si>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</si>
  <si>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</si>
  <si>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</si>
  <si>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</si>
  <si>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</si>
  <si>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</si>
  <si>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</si>
  <si>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</si>
  <si>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</si>
  <si>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</si>
  <si>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</si>
  <si>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</si>
  <si>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</si>
  <si>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</si>
  <si>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</si>
  <si>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</si>
  <si>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</si>
  <si>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</si>
  <si>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</si>
  <si>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</si>
  <si>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</si>
  <si>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</si>
  <si>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</si>
  <si>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</si>
  <si>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</si>
  <si>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</si>
  <si>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</si>
  <si>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</si>
  <si>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</si>
  <si>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</si>
  <si>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</si>
  <si>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</si>
  <si>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</si>
  <si>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</si>
  <si>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</si>
  <si>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</si>
  <si>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</si>
  <si>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</si>
  <si>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</si>
  <si>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</si>
  <si>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</si>
  <si>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</si>
  <si>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</si>
  <si>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</si>
  <si>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</si>
  <si>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</si>
  <si>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</si>
  <si>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</si>
  <si>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</si>
  <si>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</si>
  <si>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</si>
  <si>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</si>
  <si>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</si>
  <si>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</si>
  <si>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</si>
  <si>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</si>
  <si>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</si>
  <si>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</si>
  <si>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</si>
  <si>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</si>
  <si>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</si>
  <si>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</si>
  <si>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</si>
  <si>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</si>
  <si>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</si>
  <si>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</si>
  <si>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</si>
  <si>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</si>
  <si>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</si>
  <si>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</si>
  <si>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</si>
  <si>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</si>
  <si>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</si>
  <si>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</si>
  <si>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</si>
  <si>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</si>
  <si>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</si>
  <si>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</si>
  <si>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</si>
  <si>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</si>
  <si>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</si>
  <si>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</si>
  <si>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</si>
  <si>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</si>
  <si>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</si>
  <si>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</si>
  <si>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</si>
  <si>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</si>
  <si>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</si>
  <si>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</si>
  <si>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</si>
  <si>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</si>
  <si>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</si>
  <si>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</si>
  <si>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</si>
  <si>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</si>
  <si>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</si>
  <si>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</si>
  <si>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</si>
  <si>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</si>
  <si>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</si>
  <si>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</si>
  <si>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</si>
  <si>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</si>
  <si>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</si>
  <si>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</si>
  <si>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</si>
  <si>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</si>
  <si>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</si>
  <si>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</si>
  <si>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</si>
  <si>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</si>
  <si>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</si>
  <si>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</si>
  <si>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</si>
  <si>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</si>
  <si>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</si>
  <si>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</si>
  <si>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</si>
  <si>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</si>
  <si>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</si>
  <si>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</si>
  <si>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</si>
  <si>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</si>
  <si>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</si>
  <si>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</si>
  <si>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</si>
  <si>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</si>
  <si>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</si>
  <si>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</si>
  <si>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</si>
  <si>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</si>
  <si>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</si>
  <si>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</si>
  <si>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</si>
  <si>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</si>
  <si>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</si>
  <si>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</si>
  <si>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</si>
  <si>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</si>
  <si>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</si>
  <si>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</si>
  <si>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</si>
  <si>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</si>
  <si>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</si>
  <si>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</si>
  <si>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</si>
  <si>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</si>
  <si>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</si>
  <si>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</si>
  <si>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</si>
  <si>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</si>
  <si>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</si>
  <si>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</si>
  <si>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</si>
  <si>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</si>
  <si>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</si>
  <si>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</si>
  <si>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</si>
  <si>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</si>
  <si>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</si>
  <si>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</si>
  <si>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</si>
  <si>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</si>
  <si>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</si>
  <si>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</si>
  <si>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</si>
  <si>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</si>
  <si>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</si>
  <si>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</si>
  <si>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</si>
  <si>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</si>
  <si>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</si>
  <si>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</si>
  <si>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</si>
  <si>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</si>
  <si>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</si>
  <si>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</si>
  <si>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</si>
  <si>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</si>
  <si>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</si>
  <si>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</si>
  <si>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</si>
  <si>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</si>
  <si>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</si>
  <si>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</si>
  <si>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</si>
  <si>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</si>
  <si>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</si>
  <si>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</si>
  <si>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</si>
  <si>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</si>
  <si>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</si>
  <si>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</si>
  <si>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</si>
  <si>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</si>
  <si>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</si>
  <si>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</si>
  <si>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</si>
  <si>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</si>
  <si>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</si>
  <si>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</si>
  <si>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</si>
  <si>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</si>
  <si>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</si>
  <si>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</si>
  <si>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</si>
  <si>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</si>
  <si>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</si>
  <si>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</si>
  <si>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</si>
  <si>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</si>
  <si>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</si>
  <si>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</si>
  <si>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</si>
  <si>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</si>
  <si>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</si>
  <si>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</si>
  <si>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</si>
  <si>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</si>
  <si>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</si>
  <si>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</si>
  <si>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</si>
  <si>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</si>
  <si>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</si>
  <si>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</si>
  <si>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</si>
  <si>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</si>
  <si>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</si>
  <si>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</si>
  <si>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</si>
  <si>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</si>
  <si>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</si>
  <si>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</si>
  <si>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</si>
  <si>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</si>
  <si>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</si>
  <si>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</si>
  <si>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</si>
  <si>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</si>
  <si>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</si>
  <si>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</si>
  <si>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</si>
  <si>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</si>
  <si>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</si>
  <si>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</si>
  <si>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</si>
  <si>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</si>
  <si>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</si>
  <si>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</si>
  <si>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</si>
  <si>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</si>
  <si>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</si>
  <si>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</si>
  <si>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</si>
  <si>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</si>
  <si>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</si>
  <si>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</si>
  <si>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</si>
  <si>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</si>
  <si>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</si>
  <si>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</si>
  <si>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</si>
  <si>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</si>
  <si>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</si>
  <si>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</si>
  <si>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</si>
  <si>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</si>
  <si>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</si>
  <si>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</si>
  <si>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</si>
  <si>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</si>
  <si>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</si>
  <si>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</si>
  <si>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</si>
  <si>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</si>
  <si>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</si>
  <si>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</si>
  <si>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</si>
  <si>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</si>
  <si>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</si>
  <si>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</si>
  <si>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</si>
  <si>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</si>
  <si>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</si>
  <si>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</si>
  <si>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</si>
  <si>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</si>
  <si>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</si>
  <si>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</si>
  <si>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</si>
  <si>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</si>
  <si>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</si>
  <si>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</si>
  <si>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</si>
  <si>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</si>
  <si>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</si>
  <si>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</si>
  <si>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</si>
  <si>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</si>
  <si>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</si>
  <si>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</si>
  <si>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</si>
  <si>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</si>
  <si>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</si>
  <si>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</si>
  <si>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</si>
  <si>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</si>
  <si>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</si>
  <si>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</si>
  <si>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</si>
  <si>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</si>
  <si>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</si>
  <si>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</si>
  <si>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</si>
  <si>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</si>
  <si>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</si>
  <si>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</si>
  <si>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</si>
  <si>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</si>
  <si>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</si>
  <si>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</si>
  <si>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</si>
  <si>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</si>
  <si>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</si>
  <si>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</si>
  <si>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</si>
  <si>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</si>
  <si>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</si>
  <si>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</si>
  <si>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</si>
  <si>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</si>
  <si>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</si>
  <si>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</si>
  <si>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</si>
  <si>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</si>
  <si>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</si>
  <si>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</si>
  <si>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</si>
  <si>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</si>
  <si>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</si>
  <si>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</si>
  <si>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</si>
  <si>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</si>
  <si>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</si>
  <si>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</si>
  <si>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</si>
  <si>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</si>
  <si>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</si>
  <si>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</si>
  <si>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</si>
  <si>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</si>
  <si>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</si>
  <si>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</si>
  <si>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</si>
  <si>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</si>
  <si>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</si>
  <si>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</si>
  <si>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</si>
  <si>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</si>
  <si>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</si>
  <si>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</si>
  <si>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</si>
  <si>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</si>
  <si>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</si>
  <si>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</si>
  <si>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</si>
  <si>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</si>
  <si>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</si>
  <si>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</si>
  <si>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</si>
  <si>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</si>
  <si>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</si>
  <si>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</si>
  <si>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</si>
  <si>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</si>
  <si>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</si>
  <si>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</si>
  <si>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</si>
  <si>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</si>
  <si>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</si>
  <si>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</si>
  <si>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</si>
  <si>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</si>
  <si>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</si>
  <si>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</si>
  <si>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</si>
  <si>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</si>
  <si>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</si>
  <si>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</si>
  <si>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</si>
  <si>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</si>
  <si>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</si>
  <si>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</si>
  <si>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</si>
  <si>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</si>
  <si>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</si>
  <si>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</si>
  <si>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</si>
  <si>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</si>
  <si>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</si>
  <si>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</si>
  <si>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</si>
  <si>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</si>
  <si>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</si>
  <si>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</si>
  <si>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</si>
  <si>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</si>
  <si>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</si>
  <si>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</si>
  <si>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</si>
  <si>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</si>
  <si>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</si>
  <si>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</si>
  <si>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</si>
  <si>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</si>
  <si>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</si>
  <si>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</si>
  <si>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</si>
  <si>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</si>
  <si>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</si>
  <si>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</si>
  <si>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</si>
  <si>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</si>
  <si>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</si>
  <si>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</si>
  <si>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</si>
  <si>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</si>
  <si>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</si>
  <si>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</si>
  <si>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</si>
  <si>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</si>
  <si>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</si>
  <si>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</si>
  <si>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</si>
  <si>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</si>
  <si>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</si>
  <si>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</si>
  <si>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</si>
  <si>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</si>
  <si>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</si>
  <si>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</si>
  <si>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</si>
  <si>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</si>
  <si>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</si>
  <si>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</si>
  <si>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</si>
  <si>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</si>
  <si>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</si>
  <si>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</si>
  <si>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</si>
  <si>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</si>
  <si>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</si>
  <si>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</si>
  <si>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</si>
  <si>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</si>
  <si>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</si>
  <si>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</si>
  <si>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</si>
  <si>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</si>
  <si>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</si>
  <si>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</si>
  <si>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</si>
  <si>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</si>
  <si>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</si>
  <si>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</si>
  <si>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</si>
  <si>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</si>
  <si>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</si>
  <si>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</si>
  <si>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</si>
  <si>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</si>
  <si>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</si>
  <si>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</si>
  <si>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</si>
  <si>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</si>
  <si>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</si>
  <si>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</si>
  <si>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</si>
  <si>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</si>
  <si>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</si>
  <si>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</si>
  <si>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</si>
  <si>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</si>
  <si>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</si>
  <si>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</si>
  <si>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</si>
  <si>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</si>
  <si>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</si>
  <si>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</si>
  <si>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</si>
  <si>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</si>
  <si>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</si>
  <si>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</si>
  <si>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</si>
  <si>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</si>
  <si>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</si>
  <si>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</si>
  <si>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</si>
  <si>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</si>
  <si>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</si>
  <si>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</si>
  <si>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</si>
  <si>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</si>
  <si>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</si>
  <si>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</si>
  <si>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</si>
  <si>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</si>
  <si>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</si>
  <si>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</si>
  <si>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</si>
  <si>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</si>
  <si>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</si>
  <si>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</si>
  <si>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</si>
  <si>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</si>
  <si>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</si>
  <si>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</si>
  <si>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</si>
  <si>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</si>
  <si>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</si>
  <si>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</si>
  <si>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</si>
  <si>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</si>
  <si>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</si>
  <si>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</si>
  <si>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</si>
  <si>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</si>
  <si>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</si>
  <si>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</si>
  <si>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</si>
  <si>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</si>
  <si>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</si>
  <si>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</si>
  <si>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</si>
  <si>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</si>
  <si>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</si>
  <si>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</si>
  <si>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</si>
  <si>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</si>
  <si>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</si>
  <si>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</si>
  <si>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</si>
  <si>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</si>
  <si>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</si>
  <si>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</si>
  <si>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</si>
  <si>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</si>
  <si>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</si>
  <si>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</si>
  <si>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</si>
  <si>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</si>
  <si>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</si>
  <si>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</si>
  <si>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</si>
  <si>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</si>
  <si>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</si>
  <si>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</si>
  <si>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</si>
  <si>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</si>
  <si>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</si>
  <si>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</si>
  <si>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</si>
  <si>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</si>
  <si>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</si>
  <si>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</si>
  <si>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</si>
  <si>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</si>
  <si>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</si>
  <si>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</si>
  <si>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</si>
  <si>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</si>
  <si>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</si>
  <si>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</si>
  <si>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</si>
  <si>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</si>
  <si>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</si>
  <si>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</si>
  <si>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</si>
  <si>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</si>
  <si>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</si>
  <si>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</si>
  <si>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</si>
  <si>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</si>
  <si>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</si>
  <si>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</si>
  <si>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</si>
  <si>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</si>
  <si>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</si>
  <si>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</si>
  <si>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</si>
  <si>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</si>
  <si>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</si>
  <si>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</si>
  <si>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</si>
  <si>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</si>
  <si>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</si>
  <si>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</si>
  <si>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</si>
  <si>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</si>
  <si>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</si>
  <si>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</si>
  <si>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</si>
  <si>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</si>
  <si>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</si>
  <si>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</si>
  <si>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</si>
  <si>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</si>
  <si>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</si>
  <si>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</si>
  <si>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</si>
  <si>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</si>
  <si>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</si>
  <si>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</si>
  <si>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</si>
  <si>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</si>
  <si>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</si>
  <si>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</si>
  <si>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</si>
  <si>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</si>
  <si>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</si>
  <si>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</si>
  <si>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</si>
  <si>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</si>
  <si>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</si>
  <si>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</si>
  <si>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</si>
  <si>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</si>
  <si>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</si>
  <si>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</si>
  <si>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</si>
  <si>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</si>
  <si>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</si>
  <si>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</si>
  <si>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</si>
  <si>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</si>
  <si>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</si>
  <si>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</si>
  <si>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</si>
  <si>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</si>
  <si>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</si>
  <si>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</si>
  <si>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</si>
  <si>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</si>
  <si>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</si>
  <si>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</si>
  <si>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</si>
  <si>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</si>
  <si>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</si>
  <si>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</si>
  <si>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</si>
  <si>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</si>
  <si>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</si>
  <si>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</si>
  <si>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</si>
  <si>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</si>
  <si>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</si>
  <si>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</si>
  <si>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</si>
  <si>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</si>
  <si>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</si>
  <si>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</si>
  <si>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</si>
  <si>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</si>
  <si>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</si>
  <si>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</si>
  <si>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</si>
  <si>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</si>
  <si>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</si>
  <si>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</si>
  <si>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</si>
  <si>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</si>
  <si>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</si>
  <si>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</si>
  <si>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</si>
  <si>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</si>
  <si>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</si>
  <si>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</si>
  <si>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</si>
  <si>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</si>
  <si>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</si>
  <si>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</si>
  <si>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</si>
  <si>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</si>
  <si>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</si>
  <si>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</si>
  <si>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</si>
  <si>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</si>
  <si>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</si>
  <si>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</si>
  <si>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</si>
  <si>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</si>
  <si>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</si>
  <si>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</si>
  <si>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</si>
  <si>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</si>
  <si>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</si>
  <si>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</si>
  <si>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</si>
  <si>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</si>
  <si>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</si>
  <si>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</si>
  <si>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</si>
  <si>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</si>
  <si>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</si>
  <si>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</si>
  <si>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</si>
  <si>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</si>
  <si>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</si>
  <si>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</si>
  <si>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</si>
  <si>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</si>
  <si>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</si>
  <si>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</si>
  <si>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</si>
  <si>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</si>
  <si>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</si>
  <si>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</si>
  <si>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</si>
  <si>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</si>
  <si>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</si>
  <si>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</si>
  <si>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</si>
  <si>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</si>
  <si>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</si>
  <si>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</si>
  <si>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</si>
  <si>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</si>
  <si>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</si>
  <si>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</si>
  <si>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</si>
  <si>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</si>
  <si>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</si>
  <si>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</si>
  <si>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</si>
  <si>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</si>
  <si>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</si>
  <si>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</si>
  <si>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</si>
  <si>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</si>
  <si>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</si>
  <si>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</si>
  <si>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</si>
  <si>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</si>
  <si>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</si>
  <si>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</si>
  <si>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</si>
  <si>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</si>
  <si>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</si>
  <si>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</si>
  <si>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</si>
  <si>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</si>
  <si>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</si>
  <si>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</si>
  <si>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</si>
  <si>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</si>
  <si>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</si>
  <si>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</si>
  <si>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</si>
  <si>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</si>
  <si>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</si>
  <si>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</si>
  <si>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</si>
  <si>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</si>
  <si>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</si>
  <si>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</si>
  <si>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</si>
  <si>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</si>
  <si>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</si>
  <si>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</si>
  <si>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</si>
  <si>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</si>
  <si>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</si>
  <si>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</si>
  <si>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</si>
  <si>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</si>
  <si>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</si>
  <si>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</si>
  <si>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</si>
  <si>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</si>
  <si>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</si>
  <si>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</si>
  <si>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</si>
  <si>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</si>
  <si>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</si>
  <si>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</si>
  <si>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</si>
  <si>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</si>
  <si>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</si>
  <si>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</si>
  <si>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</si>
  <si>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</si>
  <si>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</si>
  <si>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</si>
  <si>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</si>
  <si>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</si>
  <si>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</si>
  <si>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</si>
  <si>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</si>
  <si>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</si>
  <si>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</si>
  <si>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</si>
  <si>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</si>
  <si>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</si>
  <si>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</si>
  <si>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</si>
  <si>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</si>
  <si>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</si>
  <si>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</si>
  <si>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</si>
  <si>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</si>
  <si>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</si>
  <si>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</si>
  <si>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</si>
  <si>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</si>
  <si>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</si>
  <si>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</si>
  <si>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</si>
  <si>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</si>
  <si>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</si>
  <si>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</si>
  <si>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</si>
  <si>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</si>
  <si>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</si>
  <si>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</si>
  <si>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</si>
  <si>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</si>
  <si>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</si>
  <si>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</si>
  <si>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</si>
  <si>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</si>
  <si>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</si>
  <si>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</si>
  <si>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</si>
  <si>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</si>
  <si>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</si>
  <si>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</si>
  <si>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</si>
  <si>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</si>
  <si>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</si>
  <si>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</si>
  <si>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</si>
  <si>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</si>
  <si>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</si>
  <si>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</si>
  <si>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</si>
  <si>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</si>
  <si>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</si>
  <si>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</si>
  <si>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</si>
  <si>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</si>
  <si>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</si>
  <si>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</si>
  <si>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</si>
  <si>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</si>
  <si>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</si>
  <si>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</si>
  <si>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</si>
  <si>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</si>
  <si>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</si>
  <si>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</si>
  <si>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</si>
  <si>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</si>
  <si>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</si>
  <si>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</si>
  <si>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</si>
  <si>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</si>
  <si>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</si>
  <si>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</si>
  <si>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</si>
  <si>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</si>
  <si>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</si>
  <si>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</si>
  <si>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</si>
  <si>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</si>
  <si>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</si>
  <si>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</si>
  <si>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</si>
  <si>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</si>
  <si>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</si>
  <si>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</si>
  <si>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</si>
  <si>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</si>
  <si>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</si>
  <si>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</si>
  <si>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</si>
  <si>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</si>
  <si>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</si>
  <si>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</si>
  <si>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</si>
  <si>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</si>
  <si>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</si>
  <si>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</si>
  <si>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</si>
  <si>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</si>
  <si>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</si>
  <si>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</si>
  <si>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</si>
  <si>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</si>
  <si>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</si>
  <si>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</si>
  <si>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</si>
  <si>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</si>
  <si>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</si>
  <si>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</si>
  <si>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</si>
  <si>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</si>
  <si>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</si>
  <si>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</si>
  <si>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</si>
  <si>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</si>
  <si>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</si>
  <si>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</si>
  <si>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</si>
  <si>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</si>
  <si>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</si>
  <si>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</si>
  <si>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</si>
  <si>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</si>
  <si>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</si>
  <si>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</si>
  <si>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</si>
  <si>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</si>
  <si>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</si>
  <si>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</si>
  <si>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</si>
  <si>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</si>
  <si>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</si>
  <si>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</si>
  <si>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</si>
  <si>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</si>
  <si>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</si>
  <si>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</si>
  <si>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</si>
  <si>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</si>
  <si>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</si>
  <si>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</si>
  <si>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</si>
  <si>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</si>
  <si>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</si>
  <si>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</si>
  <si>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</si>
  <si>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</si>
  <si>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</si>
  <si>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</si>
  <si>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</si>
  <si>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</si>
  <si>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</si>
  <si>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</si>
  <si>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</si>
  <si>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</si>
  <si>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</si>
  <si>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</si>
  <si>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</si>
  <si>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</si>
  <si>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</si>
  <si>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</si>
  <si>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</si>
  <si>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</si>
  <si>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</si>
  <si>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</si>
  <si>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</si>
  <si>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</si>
  <si>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</si>
  <si>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</si>
  <si>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</si>
  <si>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</si>
  <si>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</si>
  <si>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</si>
  <si>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</si>
  <si>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</si>
  <si>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</si>
  <si>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</si>
  <si>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</si>
  <si>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</si>
  <si>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</si>
  <si>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</si>
  <si>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</si>
  <si>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</si>
  <si>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</si>
  <si>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</si>
  <si>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</si>
  <si>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</si>
  <si>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</si>
  <si>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</si>
  <si>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</si>
  <si>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</si>
  <si>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</si>
  <si>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</si>
  <si>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</si>
  <si>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</si>
  <si>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</si>
  <si>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</si>
  <si>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</si>
  <si>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</si>
  <si>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</si>
  <si>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</si>
  <si>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</si>
  <si>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</si>
  <si>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</si>
  <si>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</si>
  <si>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</si>
  <si>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</si>
  <si>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</si>
  <si>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</si>
  <si>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</si>
  <si>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</si>
  <si>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</si>
  <si>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</si>
  <si>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</si>
  <si>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</si>
  <si>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</si>
  <si>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</si>
  <si>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</si>
  <si>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</si>
  <si>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</si>
  <si>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</si>
  <si>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</si>
  <si>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</si>
  <si>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</si>
  <si>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</si>
  <si>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</si>
  <si>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</si>
  <si>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</si>
  <si>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</si>
  <si>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</si>
  <si>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</si>
  <si>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</si>
  <si>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</si>
  <si>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</si>
  <si>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</si>
  <si>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</si>
  <si>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</si>
  <si>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</si>
  <si>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</si>
  <si>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</si>
  <si>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</si>
  <si>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</si>
  <si>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</si>
  <si>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</si>
  <si>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</si>
  <si>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</si>
  <si>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</si>
  <si>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</si>
  <si>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</si>
  <si>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</si>
  <si>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</si>
  <si>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</si>
  <si>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</si>
  <si>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</si>
  <si>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</si>
  <si>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</si>
  <si>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</si>
  <si>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</si>
  <si>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</si>
  <si>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</si>
  <si>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</si>
  <si>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</si>
  <si>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</si>
  <si>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</si>
  <si>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</si>
  <si>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</si>
  <si>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</si>
  <si>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</si>
  <si>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</si>
  <si>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</si>
  <si>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</si>
  <si>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</si>
  <si>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</si>
  <si>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</si>
  <si>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</si>
  <si>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</si>
  <si>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</si>
  <si>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</si>
  <si>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</si>
  <si>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</si>
  <si>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</si>
  <si>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</si>
  <si>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</si>
  <si>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</si>
  <si>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</si>
  <si>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</si>
  <si>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</si>
  <si>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</si>
  <si>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</si>
  <si>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</si>
  <si>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</si>
  <si>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</si>
  <si>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</si>
  <si>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</si>
  <si>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</si>
  <si>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</si>
  <si>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</si>
  <si>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</si>
  <si>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</si>
  <si>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</si>
  <si>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</si>
  <si>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</si>
  <si>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</si>
  <si>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</si>
  <si>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</si>
  <si>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</si>
  <si>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</si>
  <si>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</si>
  <si>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</si>
  <si>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</si>
  <si>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</si>
  <si>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</si>
  <si>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</si>
  <si>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</si>
  <si>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</si>
  <si>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</si>
  <si>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</si>
  <si>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</si>
  <si>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</si>
  <si>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</si>
  <si>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</si>
  <si>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</si>
  <si>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</si>
  <si>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</si>
  <si>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</si>
  <si>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</si>
  <si>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</si>
  <si>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</si>
  <si>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</si>
  <si>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</si>
  <si>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</si>
  <si>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</si>
  <si>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</si>
  <si>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</si>
  <si>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</si>
  <si>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</si>
  <si>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</si>
  <si>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</si>
  <si>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</si>
  <si>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</si>
  <si>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</si>
  <si>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</si>
  <si>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</si>
  <si>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</si>
  <si>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</si>
  <si>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</si>
  <si>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</si>
  <si>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</si>
  <si>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</si>
  <si>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</si>
  <si>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</si>
  <si>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</si>
  <si>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</si>
  <si>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</si>
  <si>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</si>
  <si>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</si>
  <si>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</si>
  <si>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</si>
  <si>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</si>
  <si>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</si>
  <si>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</si>
  <si>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</si>
  <si>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</si>
  <si>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</si>
  <si>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</si>
  <si>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</si>
  <si>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</si>
  <si>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</si>
  <si>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</si>
  <si>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</si>
  <si>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</si>
  <si>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</si>
  <si>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</si>
  <si>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</si>
  <si>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</si>
  <si>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</si>
  <si>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</si>
  <si>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</si>
  <si>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</si>
  <si>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</si>
  <si>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</si>
  <si>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</si>
  <si>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</si>
  <si>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</si>
  <si>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</si>
  <si>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</si>
  <si>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</si>
  <si>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</si>
  <si>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</si>
  <si>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</si>
  <si>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</si>
  <si>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</si>
  <si>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</si>
  <si>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</si>
  <si>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</si>
  <si>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</si>
  <si>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</si>
  <si>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</si>
  <si>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</si>
  <si>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</si>
  <si>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</si>
  <si>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</si>
  <si>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</si>
  <si>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</si>
  <si>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</si>
  <si>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</si>
  <si>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</si>
  <si>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</si>
  <si>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</si>
  <si>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</si>
  <si>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</si>
  <si>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</si>
  <si>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</si>
  <si>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</si>
  <si>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</si>
  <si>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</si>
  <si>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</si>
  <si>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</si>
  <si>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</si>
  <si>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</si>
  <si>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</si>
  <si>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</si>
  <si>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</si>
  <si>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</si>
  <si>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</si>
  <si>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</si>
  <si>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</si>
  <si>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</si>
  <si>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</si>
  <si>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</si>
  <si>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</si>
  <si>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</si>
  <si>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</si>
  <si>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</si>
  <si>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</si>
  <si>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</si>
  <si>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</si>
  <si>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</si>
  <si>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</si>
  <si>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</si>
  <si>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</si>
  <si>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</si>
  <si>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</si>
  <si>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</si>
  <si>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</si>
  <si>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</si>
  <si>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</si>
  <si>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</si>
  <si>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</si>
  <si>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</si>
  <si>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</si>
  <si>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</si>
  <si>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</si>
  <si>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</si>
  <si>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</si>
  <si>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</si>
  <si>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</si>
  <si>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</si>
  <si>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</si>
  <si>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</si>
  <si>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</si>
  <si>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</si>
  <si>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</si>
  <si>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</si>
  <si>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</si>
  <si>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</si>
  <si>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</si>
  <si>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</si>
  <si>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</si>
  <si>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</si>
  <si>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</si>
  <si>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</si>
  <si>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</si>
  <si>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</si>
  <si>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</si>
  <si>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</si>
  <si>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</si>
  <si>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</si>
  <si>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</si>
  <si>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</si>
  <si>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</si>
  <si>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</si>
  <si>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</si>
  <si>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</si>
  <si>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</si>
  <si>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</si>
  <si>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</si>
  <si>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</si>
  <si>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</si>
  <si>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</si>
  <si>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</si>
  <si>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</si>
  <si>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</si>
  <si>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</si>
  <si>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</si>
  <si>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</si>
  <si>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</si>
  <si>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</si>
  <si>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</si>
  <si>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</si>
  <si>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</si>
  <si>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</si>
  <si>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</si>
  <si>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</si>
  <si>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</si>
  <si>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</si>
  <si>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</si>
  <si>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</si>
  <si>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</si>
  <si>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</si>
  <si>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</si>
  <si>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</si>
  <si>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</si>
  <si>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</si>
  <si>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</si>
  <si>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</si>
  <si>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</si>
  <si>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</si>
  <si>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</si>
  <si>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</si>
  <si>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</si>
  <si>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</si>
  <si>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</si>
  <si>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</si>
  <si>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</si>
  <si>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</si>
  <si>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</si>
  <si>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</si>
  <si>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</si>
  <si>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</si>
  <si>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</si>
  <si>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</si>
  <si>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</si>
  <si>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</si>
  <si>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</si>
  <si>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</si>
  <si>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</si>
  <si>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</si>
  <si>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</si>
  <si>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</si>
  <si>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</si>
  <si>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</si>
  <si>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</si>
  <si>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</si>
  <si>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</si>
  <si>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</si>
  <si>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</si>
  <si>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</si>
  <si>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</si>
  <si>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</si>
  <si>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</si>
  <si>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</si>
  <si>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</si>
  <si>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</si>
  <si>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</si>
  <si>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</si>
  <si>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</si>
  <si>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</si>
  <si>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</si>
  <si>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</si>
  <si>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</si>
  <si>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</si>
  <si>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</si>
  <si>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</si>
  <si>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</si>
  <si>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</si>
  <si>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</si>
  <si>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</si>
  <si>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</si>
  <si>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</si>
  <si>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</si>
  <si>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</si>
  <si>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</si>
  <si>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</si>
  <si>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</si>
  <si>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</si>
  <si>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</si>
  <si>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</si>
  <si>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</si>
  <si>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</si>
  <si>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</si>
  <si>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</si>
  <si>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</si>
  <si>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</si>
  <si>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</si>
  <si>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</si>
  <si>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</si>
  <si>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</si>
  <si>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</si>
  <si>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</si>
  <si>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</si>
  <si>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</si>
  <si>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</si>
  <si>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</si>
  <si>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</si>
  <si>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</si>
  <si>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</si>
  <si>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</si>
  <si>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</si>
  <si>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</si>
  <si>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</si>
  <si>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</si>
  <si>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</si>
  <si>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</si>
  <si>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</si>
  <si>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</si>
  <si>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</si>
  <si>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</si>
  <si>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</si>
  <si>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</si>
  <si>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</si>
  <si>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</si>
  <si>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</si>
  <si>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</si>
  <si>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</si>
  <si>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</si>
  <si>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</si>
  <si>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</si>
  <si>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</si>
  <si>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</si>
  <si>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</si>
  <si>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</si>
  <si>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</si>
  <si>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</si>
  <si>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</si>
  <si>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</si>
  <si>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</si>
  <si>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</si>
  <si>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</si>
  <si>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</si>
  <si>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</si>
  <si>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</si>
  <si>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</si>
  <si>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</si>
  <si>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</si>
  <si>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</si>
  <si>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</si>
  <si>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</si>
  <si>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</si>
  <si>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</si>
  <si>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</si>
  <si>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</si>
  <si>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</si>
  <si>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</si>
  <si>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</si>
  <si>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</si>
  <si>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</si>
  <si>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</si>
  <si>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</si>
  <si>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</si>
  <si>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</si>
  <si>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</si>
  <si>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</si>
  <si>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</si>
  <si>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</si>
  <si>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</si>
  <si>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</si>
  <si>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</si>
  <si>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</si>
  <si>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</si>
  <si>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</si>
  <si>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</si>
  <si>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</si>
  <si>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</si>
  <si>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</si>
  <si>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</si>
  <si>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</si>
  <si>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</si>
  <si>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</si>
  <si>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</si>
  <si>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</si>
  <si>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</si>
  <si>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</si>
  <si>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</si>
  <si>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</si>
  <si>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</si>
  <si>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</si>
  <si>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</si>
  <si>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</si>
  <si>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</si>
  <si>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</si>
  <si>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</si>
  <si>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</si>
  <si>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</si>
  <si>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</si>
  <si>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</si>
  <si>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</si>
  <si>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</si>
  <si>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</si>
  <si>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</si>
  <si>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</si>
  <si>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</si>
  <si>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</si>
  <si>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</si>
  <si>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</si>
  <si>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</si>
  <si>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</si>
  <si>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</si>
  <si>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</si>
  <si>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</si>
  <si>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</si>
  <si>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</si>
  <si>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</si>
  <si>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</si>
  <si>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</si>
  <si>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</si>
  <si>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</si>
  <si>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</si>
  <si>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</si>
  <si>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</si>
  <si>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</si>
  <si>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</si>
  <si>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</si>
  <si>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</si>
  <si>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</si>
  <si>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</si>
  <si>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</si>
  <si>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</si>
  <si>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</si>
  <si>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</si>
  <si>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</si>
  <si>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</si>
  <si>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</si>
  <si>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</si>
  <si>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</si>
  <si>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</si>
  <si>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</si>
  <si>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</si>
  <si>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</si>
  <si>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</si>
  <si>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</si>
  <si>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</si>
  <si>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</si>
  <si>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</si>
  <si>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</si>
  <si>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</si>
  <si>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</si>
  <si>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</si>
  <si>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</si>
  <si>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</si>
  <si>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</si>
  <si>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</si>
  <si>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</si>
  <si>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</si>
  <si>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</si>
  <si>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</si>
  <si>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</si>
  <si>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</si>
  <si>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</si>
  <si>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</si>
  <si>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</si>
  <si>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</si>
  <si>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</si>
  <si>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</si>
  <si>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</si>
  <si>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</si>
  <si>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</si>
  <si>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</si>
  <si>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</si>
  <si>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</si>
  <si>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</si>
  <si>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</si>
  <si>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</si>
  <si>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</si>
  <si>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</si>
  <si>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</si>
  <si>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</si>
  <si>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</si>
  <si>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</si>
  <si>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</si>
  <si>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</si>
  <si>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</si>
  <si>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</si>
  <si>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</si>
  <si>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</si>
  <si>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</si>
  <si>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</si>
  <si>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</si>
  <si>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</si>
  <si>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</si>
  <si>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</si>
  <si>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</si>
  <si>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</si>
  <si>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</si>
  <si>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</si>
  <si>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</si>
  <si>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</si>
  <si>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</si>
  <si>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</si>
  <si>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</si>
  <si>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</si>
  <si>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</si>
  <si>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</si>
  <si>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</si>
  <si>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</si>
  <si>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</si>
  <si>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</si>
  <si>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</si>
  <si>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</si>
  <si>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</si>
  <si>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</si>
  <si>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</si>
  <si>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</si>
  <si>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</si>
  <si>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</si>
  <si>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</si>
  <si>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</si>
  <si>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</si>
  <si>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</si>
  <si>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</si>
  <si>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</si>
  <si>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</si>
  <si>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</si>
  <si>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</si>
  <si>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</si>
  <si>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</si>
  <si>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</si>
  <si>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</si>
  <si>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</si>
  <si>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</si>
  <si>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</si>
  <si>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</si>
  <si>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</si>
  <si>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</si>
  <si>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</si>
  <si>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</si>
  <si>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</si>
  <si>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</si>
  <si>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</si>
  <si>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</si>
  <si>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</si>
  <si>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</si>
  <si>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</si>
  <si>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</si>
  <si>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</si>
  <si>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</si>
  <si>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</si>
  <si>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</si>
  <si>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</si>
  <si>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</si>
  <si>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</si>
  <si>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</si>
  <si>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</si>
  <si>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</si>
  <si>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</si>
  <si>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</si>
  <si>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</si>
  <si>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</si>
  <si>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</si>
  <si>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</si>
  <si>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</si>
  <si>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</si>
  <si>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</si>
  <si>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</si>
  <si>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</si>
  <si>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</si>
  <si>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</si>
  <si>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</si>
  <si>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</si>
  <si>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</si>
  <si>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</si>
  <si>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</si>
  <si>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</si>
  <si>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</si>
  <si>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</si>
  <si>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</si>
  <si>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</si>
  <si>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</si>
  <si>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</si>
  <si>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</si>
  <si>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</si>
  <si>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</si>
  <si>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</si>
  <si>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</si>
  <si>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</si>
  <si>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</si>
  <si>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</si>
  <si>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</si>
  <si>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</si>
  <si>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</si>
  <si>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</si>
  <si>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</si>
  <si>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</si>
  <si>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</si>
  <si>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</si>
  <si>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</si>
  <si>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</si>
  <si>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</si>
  <si>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</si>
  <si>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</si>
  <si>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</si>
  <si>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</si>
  <si>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</si>
  <si>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</si>
  <si>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</si>
  <si>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</si>
  <si>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</si>
  <si>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</si>
  <si>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</si>
  <si>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</si>
  <si>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</si>
  <si>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</si>
  <si>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</si>
  <si>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</si>
  <si>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</si>
  <si>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</si>
  <si>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</si>
  <si>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</si>
  <si>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</si>
  <si>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</si>
  <si>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</si>
  <si>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</si>
  <si>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</si>
  <si>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</si>
  <si>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</si>
  <si>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</si>
  <si>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</si>
  <si>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</si>
  <si>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</si>
  <si>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</si>
  <si>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</si>
  <si>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</si>
  <si>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</si>
  <si>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</si>
  <si>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</si>
  <si>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</si>
  <si>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</si>
  <si>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</si>
  <si>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</si>
  <si>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</si>
  <si>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</si>
  <si>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</si>
  <si>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</si>
  <si>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</si>
  <si>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</si>
  <si>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</si>
  <si>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</si>
  <si>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</si>
  <si>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</si>
  <si>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</si>
  <si>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</si>
  <si>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</si>
  <si>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</si>
  <si>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</si>
  <si>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</si>
  <si>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</si>
  <si>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</si>
  <si>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</si>
  <si>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</si>
  <si>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</si>
  <si>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</si>
  <si>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</si>
  <si>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</si>
  <si>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</si>
  <si>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</si>
  <si>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</si>
  <si>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</si>
  <si>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</si>
  <si>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</si>
  <si>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</si>
  <si>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</si>
  <si>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</si>
  <si>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</si>
  <si>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</si>
  <si>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</si>
  <si>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</si>
  <si>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</si>
  <si>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</si>
  <si>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</si>
  <si>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</si>
  <si>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</si>
  <si>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</si>
  <si>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</si>
  <si>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</si>
  <si>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</si>
  <si>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</si>
  <si>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</si>
  <si>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</si>
  <si>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</si>
  <si>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</si>
  <si>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</si>
  <si>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</si>
  <si>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</si>
  <si>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</si>
  <si>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</si>
  <si>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</si>
  <si>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</si>
  <si>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</si>
  <si>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</si>
  <si>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</si>
  <si>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</si>
  <si>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</si>
  <si>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</si>
  <si>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</si>
  <si>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</si>
  <si>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</si>
  <si>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</si>
  <si>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</si>
  <si>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</si>
  <si>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</si>
  <si>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</si>
  <si>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</si>
  <si>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</si>
  <si>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</si>
  <si>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</si>
  <si>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</si>
  <si>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</si>
  <si>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</si>
  <si>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</si>
  <si>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</si>
  <si>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</si>
  <si>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</si>
  <si>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</si>
  <si>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</si>
  <si>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</si>
  <si>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</si>
  <si>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</si>
  <si>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</si>
  <si>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</si>
  <si>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</si>
  <si>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</si>
  <si>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</si>
  <si>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</si>
  <si>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</si>
  <si>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</si>
  <si>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</si>
  <si>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</si>
  <si>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</si>
  <si>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</si>
  <si>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</si>
  <si>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</si>
  <si>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</si>
  <si>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</si>
  <si>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</si>
  <si>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</si>
  <si>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</si>
  <si>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</si>
  <si>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</si>
  <si>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</si>
  <si>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</si>
  <si>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</si>
  <si>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</si>
  <si>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</si>
  <si>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</si>
  <si>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</si>
  <si>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</si>
  <si>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</si>
  <si>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</si>
  <si>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</si>
  <si>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</si>
  <si>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</si>
  <si>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</si>
  <si>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</si>
  <si>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</si>
  <si>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</si>
  <si>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</si>
  <si>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</si>
  <si>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</si>
  <si>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</si>
  <si>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</si>
  <si>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</si>
  <si>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</si>
  <si>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</si>
  <si>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</si>
  <si>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</si>
  <si>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</si>
  <si>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</si>
  <si>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</si>
  <si>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</si>
  <si>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</si>
  <si>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</si>
  <si>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</si>
  <si>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</si>
  <si>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</si>
  <si>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</si>
  <si>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</si>
  <si>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</si>
  <si>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</si>
  <si>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</si>
  <si>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</si>
  <si>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</si>
  <si>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</si>
  <si>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</si>
  <si>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</si>
  <si>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</si>
  <si>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</si>
  <si>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</si>
  <si>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</si>
  <si>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</si>
  <si>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</si>
  <si>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</si>
  <si>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</si>
  <si>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</si>
  <si>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</si>
  <si>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</si>
  <si>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</si>
  <si>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</si>
  <si>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</si>
  <si>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</si>
  <si>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</si>
  <si>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</si>
  <si>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</si>
  <si>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</si>
  <si>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</si>
  <si>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</si>
  <si>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</si>
  <si>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</si>
  <si>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</si>
  <si>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</si>
  <si>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</si>
  <si>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</si>
  <si>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</si>
  <si>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</si>
  <si>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</si>
  <si>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</si>
  <si>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</si>
  <si>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</si>
  <si>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</si>
  <si>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</si>
  <si>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</si>
  <si>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</si>
  <si>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</si>
  <si>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</si>
  <si>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</si>
  <si>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</si>
  <si>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</si>
  <si>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</si>
  <si>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</si>
  <si>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</si>
  <si>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</si>
  <si>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</si>
  <si>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</si>
  <si>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</si>
  <si>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</si>
  <si>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</si>
  <si>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</si>
  <si>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</si>
  <si>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</si>
  <si>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</si>
  <si>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</si>
  <si>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</si>
  <si>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</si>
  <si>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</si>
  <si>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</si>
  <si>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</si>
  <si>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</si>
  <si>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</si>
  <si>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</si>
  <si>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</si>
  <si>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</si>
  <si>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</si>
  <si>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</si>
  <si>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</si>
  <si>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</si>
  <si>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</si>
  <si>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</si>
  <si>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</si>
  <si>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</si>
  <si>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</si>
  <si>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</si>
  <si>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</si>
  <si>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</si>
  <si>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</si>
  <si>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</si>
  <si>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</si>
  <si>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</si>
  <si>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</si>
  <si>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</si>
  <si>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</si>
  <si>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</si>
  <si>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</si>
  <si>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</si>
  <si>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</si>
  <si>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</si>
  <si>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</si>
  <si>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</si>
  <si>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</si>
  <si>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</si>
  <si>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</si>
  <si>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</si>
  <si>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</si>
  <si>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</si>
  <si>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</si>
  <si>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</si>
  <si>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</si>
  <si>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</si>
  <si>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</si>
  <si>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</si>
  <si>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</si>
  <si>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</si>
  <si>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</si>
  <si>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</si>
  <si>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</si>
  <si>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</si>
  <si>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</si>
  <si>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</si>
  <si>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</si>
  <si>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</si>
  <si>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</si>
  <si>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</si>
  <si>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</si>
  <si>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</si>
  <si>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</si>
  <si>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</si>
  <si>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</si>
  <si>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</si>
  <si>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</si>
  <si>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</si>
  <si>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</si>
  <si>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</si>
  <si>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</si>
  <si>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</si>
  <si>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</si>
  <si>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</si>
  <si>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</si>
  <si>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</si>
  <si>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</si>
  <si>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</si>
  <si>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</si>
  <si>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</si>
  <si>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</si>
  <si>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</si>
  <si>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</si>
  <si>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</si>
  <si>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</si>
  <si>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</si>
  <si>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</si>
  <si>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</si>
  <si>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</si>
  <si>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</si>
  <si>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</si>
  <si>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</si>
  <si>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</si>
  <si>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</si>
  <si>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</si>
  <si>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</si>
  <si>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</si>
  <si>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</si>
  <si>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</si>
  <si>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</si>
  <si>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</si>
  <si>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</si>
  <si>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</si>
  <si>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</si>
  <si>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</si>
  <si>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</si>
  <si>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</si>
  <si>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</si>
  <si>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</si>
  <si>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</si>
  <si>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</si>
  <si>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</si>
  <si>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</si>
  <si>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</si>
  <si>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</si>
  <si>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</si>
  <si>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</si>
  <si>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</si>
  <si>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</si>
  <si>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</si>
  <si>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</si>
  <si>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</si>
  <si>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</si>
  <si>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</si>
  <si>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</si>
  <si>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</si>
  <si>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</si>
  <si>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</si>
  <si>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</si>
  <si>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</si>
  <si>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</si>
  <si>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</si>
  <si>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</si>
  <si>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</si>
  <si>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</si>
  <si>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</si>
  <si>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</si>
  <si>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</si>
  <si>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</si>
  <si>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</si>
  <si>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</si>
  <si>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</si>
  <si>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</si>
  <si>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</si>
  <si>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</si>
  <si>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</si>
  <si>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</si>
  <si>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</si>
  <si>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</si>
  <si>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</si>
  <si>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</si>
  <si>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</si>
  <si>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</si>
  <si>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</si>
  <si>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</si>
  <si>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</si>
  <si>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</si>
  <si>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</si>
  <si>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</si>
  <si>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</si>
  <si>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</si>
  <si>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</si>
  <si>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</si>
  <si>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</si>
  <si>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</si>
  <si>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</si>
  <si>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</si>
  <si>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</si>
  <si>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</si>
  <si>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</si>
  <si>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</si>
  <si>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</si>
  <si>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</si>
  <si>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</si>
  <si>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</si>
  <si>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</si>
  <si>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</si>
  <si>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</si>
  <si>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</si>
  <si>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</si>
  <si>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</si>
  <si>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</si>
  <si>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</si>
  <si>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</si>
  <si>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</si>
  <si>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</si>
  <si>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</si>
  <si>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</si>
  <si>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</si>
  <si>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</si>
  <si>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</si>
  <si>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</si>
  <si>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</si>
  <si>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</si>
  <si>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</si>
  <si>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</si>
  <si>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</si>
  <si>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</si>
  <si>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</si>
  <si>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</si>
  <si>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</si>
  <si>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</si>
  <si>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</si>
  <si>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</si>
  <si>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</si>
  <si>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</si>
  <si>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</si>
  <si>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</si>
  <si>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</si>
  <si>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</si>
  <si>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</si>
  <si>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</si>
  <si>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</si>
  <si>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</si>
  <si>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</si>
  <si>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</si>
  <si>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</si>
  <si>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</si>
  <si>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</si>
  <si>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</si>
  <si>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</si>
  <si>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</si>
  <si>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</si>
  <si>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</si>
  <si>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</si>
  <si>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</si>
  <si>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</si>
  <si>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</si>
  <si>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</si>
  <si>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</si>
  <si>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</si>
  <si>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</si>
  <si>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</si>
  <si>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</si>
  <si>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</si>
  <si>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</si>
  <si>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</si>
  <si>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</si>
  <si>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</si>
  <si>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</si>
  <si>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</si>
  <si>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</si>
  <si>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</si>
  <si>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</si>
  <si>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</si>
  <si>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</si>
  <si>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</si>
  <si>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</si>
  <si>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</si>
  <si>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</si>
  <si>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</si>
  <si>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</si>
  <si>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</si>
  <si>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</si>
  <si>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</si>
  <si>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</si>
  <si>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</si>
  <si>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</si>
  <si>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</si>
  <si>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</si>
  <si>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</si>
  <si>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</si>
  <si>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</si>
  <si>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</si>
  <si>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</si>
  <si>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</si>
  <si>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</si>
  <si>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</si>
  <si>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</si>
  <si>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</si>
  <si>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</si>
  <si>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</si>
  <si>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</si>
  <si>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</si>
  <si>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</si>
  <si>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</si>
  <si>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</si>
  <si>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</si>
  <si>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</si>
  <si>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</si>
  <si>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</si>
  <si>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</si>
  <si>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</si>
  <si>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</si>
  <si>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</si>
  <si>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</si>
  <si>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</si>
  <si>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</si>
  <si>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</si>
  <si>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</si>
  <si>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</si>
  <si>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</si>
  <si>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</si>
  <si>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</si>
  <si>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</si>
  <si>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</si>
  <si>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</si>
  <si>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</si>
  <si>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</si>
  <si>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</si>
  <si>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</si>
  <si>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</si>
  <si>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</si>
  <si>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</si>
  <si>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</si>
  <si>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</si>
  <si>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</si>
  <si>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</si>
  <si>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</si>
  <si>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</si>
  <si>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</si>
  <si>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</si>
  <si>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</si>
  <si>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</si>
  <si>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</si>
  <si>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</si>
  <si>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</si>
  <si>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</si>
  <si>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</si>
  <si>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</si>
  <si>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</si>
  <si>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</si>
  <si>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</si>
  <si>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</si>
  <si>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</si>
  <si>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</si>
  <si>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</si>
  <si>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</si>
  <si>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</si>
  <si>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</si>
  <si>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</si>
  <si>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</si>
  <si>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</si>
  <si>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</si>
  <si>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</si>
  <si>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</si>
  <si>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</si>
  <si>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</si>
  <si>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</si>
  <si>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</si>
  <si>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</si>
  <si>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</si>
  <si>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</si>
  <si>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</si>
  <si>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</si>
  <si>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</si>
  <si>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</si>
  <si>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</si>
  <si>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</si>
  <si>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</si>
  <si>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</si>
  <si>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</si>
  <si>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</si>
  <si>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</si>
  <si>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</si>
  <si>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</si>
  <si>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</si>
  <si>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</si>
  <si>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</si>
  <si>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</si>
  <si>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</si>
  <si>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</si>
  <si>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</si>
  <si>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</si>
  <si>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</si>
  <si>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</si>
  <si>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</si>
  <si>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</si>
  <si>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</si>
  <si>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</si>
  <si>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</si>
  <si>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</si>
  <si>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</si>
  <si>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</si>
  <si>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</si>
  <si>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</si>
  <si>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</si>
  <si>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</si>
  <si>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</si>
  <si>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</si>
  <si>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</si>
  <si>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</si>
  <si>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</si>
  <si>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</si>
  <si>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</si>
  <si>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</si>
  <si>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</si>
  <si>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</si>
  <si>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</si>
  <si>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</si>
  <si>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</si>
  <si>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</si>
  <si>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</si>
  <si>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</si>
  <si>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</si>
  <si>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</si>
  <si>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</si>
  <si>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</si>
  <si>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</si>
  <si>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</si>
  <si>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</si>
  <si>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</si>
  <si>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</si>
  <si>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</si>
  <si>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</si>
  <si>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</si>
  <si>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</si>
  <si>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</si>
  <si>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</si>
  <si>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</si>
  <si>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</si>
  <si>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</si>
  <si>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</si>
  <si>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</si>
  <si>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</si>
  <si>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</si>
  <si>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</si>
  <si>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</si>
  <si>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</si>
  <si>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</si>
  <si>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</si>
  <si>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</si>
  <si>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</si>
  <si>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</si>
  <si>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</si>
  <si>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</si>
  <si>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</si>
  <si>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</si>
  <si>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</si>
  <si>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</si>
  <si>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</si>
  <si>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</si>
  <si>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</si>
  <si>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</si>
  <si>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</si>
  <si>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</si>
  <si>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</si>
  <si>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</si>
  <si>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</si>
  <si>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</si>
  <si>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</si>
  <si>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</si>
  <si>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</si>
  <si>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</si>
  <si>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</si>
  <si>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</si>
  <si>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</si>
  <si>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</si>
  <si>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</si>
  <si>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</si>
  <si>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</si>
  <si>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</si>
  <si>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</si>
  <si>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</si>
  <si>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</si>
  <si>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</si>
  <si>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</si>
  <si>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</si>
  <si>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</si>
  <si>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</si>
  <si>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</si>
  <si>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</si>
  <si>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</si>
  <si>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</si>
  <si>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</si>
  <si>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</si>
  <si>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</si>
  <si>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</si>
  <si>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</si>
  <si>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</si>
  <si>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</si>
  <si>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</si>
  <si>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</si>
  <si>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</si>
  <si>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</si>
  <si>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</si>
  <si>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</si>
  <si>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</si>
  <si>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</si>
  <si>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</si>
  <si>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</si>
  <si>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</si>
  <si>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</si>
  <si>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</si>
  <si>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</si>
  <si>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</si>
  <si>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</si>
  <si>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</si>
  <si>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</si>
  <si>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</si>
  <si>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</si>
  <si>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</si>
  <si>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</si>
  <si>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</si>
  <si>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</si>
  <si>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</si>
  <si>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</si>
  <si>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</si>
  <si>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</si>
  <si>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</si>
  <si>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</si>
  <si>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</si>
  <si>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</si>
  <si>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</si>
  <si>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</si>
  <si>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</si>
  <si>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</si>
  <si>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</si>
  <si>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</si>
  <si>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</si>
  <si>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</si>
  <si>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</si>
  <si>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</si>
  <si>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</si>
  <si>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</si>
  <si>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</si>
  <si>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</si>
  <si>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</si>
  <si>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</si>
  <si>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</si>
  <si>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</si>
  <si>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</si>
  <si>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</si>
  <si>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</si>
  <si>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</si>
  <si>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</si>
  <si>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</si>
  <si>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</si>
  <si>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</si>
  <si>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</si>
  <si>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</si>
  <si>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</si>
  <si>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</si>
  <si>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</si>
  <si>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</si>
  <si>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</si>
  <si>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</si>
  <si>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</si>
  <si>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</si>
  <si>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</si>
  <si>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</si>
  <si>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</si>
  <si>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</si>
  <si>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</si>
  <si>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</si>
  <si>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</si>
  <si>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</si>
  <si>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</si>
  <si>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</si>
  <si>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</si>
  <si>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</si>
  <si>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</si>
  <si>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</si>
  <si>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</si>
  <si>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</si>
  <si>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</si>
  <si>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</si>
  <si>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</si>
  <si>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</si>
  <si>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</si>
  <si>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</si>
  <si>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</si>
  <si>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</si>
  <si>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</si>
  <si>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</si>
  <si>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</si>
  <si>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</si>
  <si>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</si>
  <si>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</si>
  <si>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</si>
  <si>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</si>
  <si>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</si>
  <si>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</si>
  <si>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</si>
  <si>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</si>
  <si>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</si>
  <si>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</si>
  <si>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</si>
  <si>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</si>
  <si>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</si>
  <si>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</si>
  <si>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</si>
  <si>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</si>
  <si>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</si>
  <si>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</si>
  <si>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</si>
  <si>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</si>
  <si>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</si>
  <si>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</si>
  <si>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</si>
  <si>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</si>
  <si>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</si>
  <si>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</si>
  <si>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</si>
  <si>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</si>
  <si>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</si>
  <si>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</si>
  <si>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</si>
  <si>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</si>
  <si>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</si>
  <si>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</si>
  <si>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</si>
  <si>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</si>
  <si>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</si>
  <si>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</si>
  <si>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</si>
  <si>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</si>
  <si>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</si>
  <si>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</si>
  <si>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</si>
  <si>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</si>
  <si>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</si>
  <si>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</si>
  <si>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</si>
  <si>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</si>
  <si>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</si>
  <si>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</si>
  <si>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</si>
  <si>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</si>
  <si>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</si>
  <si>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</si>
  <si>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</si>
  <si>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</si>
  <si>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</si>
  <si>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</si>
  <si>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</si>
  <si>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</si>
  <si>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</si>
  <si>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</si>
  <si>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</si>
  <si>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</si>
  <si>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</si>
  <si>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</si>
  <si>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</si>
  <si>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</si>
  <si>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</si>
  <si>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</si>
  <si>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</si>
  <si>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</si>
  <si>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</si>
  <si>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</si>
  <si>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</si>
  <si>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</si>
  <si>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</si>
  <si>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</si>
  <si>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</si>
  <si>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</si>
  <si>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</si>
  <si>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</si>
  <si>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</si>
  <si>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</si>
  <si>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</si>
  <si>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</si>
  <si>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</si>
  <si>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</si>
  <si>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</si>
  <si>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</si>
  <si>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</si>
  <si>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</si>
  <si>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</si>
  <si>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</si>
  <si>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</si>
  <si>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</si>
  <si>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</si>
  <si>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</si>
  <si>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</si>
  <si>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</si>
  <si>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</si>
  <si>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</si>
  <si>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</si>
  <si>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</si>
  <si>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</si>
  <si>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</si>
  <si>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</si>
  <si>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</si>
  <si>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</si>
  <si>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</si>
  <si>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</si>
  <si>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</si>
  <si>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</si>
  <si>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</si>
  <si>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</si>
  <si>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</si>
  <si>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</si>
  <si>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</si>
  <si>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</si>
  <si>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</si>
  <si>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</si>
  <si>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</si>
  <si>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</si>
  <si>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</si>
  <si>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</si>
  <si>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</si>
  <si>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</si>
  <si>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</si>
  <si>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</si>
  <si>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</si>
  <si>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</si>
  <si>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</si>
  <si>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</si>
  <si>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</si>
  <si>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</si>
  <si>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</si>
  <si>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</si>
  <si>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</si>
  <si>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</si>
  <si>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</si>
  <si>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</si>
  <si>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</si>
  <si>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</si>
  <si>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</si>
  <si>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</si>
  <si>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</si>
  <si>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</si>
  <si>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</si>
  <si>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</si>
  <si>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</si>
  <si>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</si>
  <si>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</si>
  <si>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</si>
  <si>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</si>
  <si>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</si>
  <si>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</si>
  <si>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</si>
  <si>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</si>
  <si>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</si>
  <si>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</si>
  <si>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</si>
  <si>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</si>
  <si>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</si>
  <si>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</si>
  <si>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</si>
  <si>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</si>
  <si>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</si>
  <si>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</si>
  <si>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</si>
  <si>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</si>
  <si>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</si>
  <si>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</si>
  <si>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</si>
  <si>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</si>
  <si>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</si>
  <si>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</si>
  <si>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</si>
  <si>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</si>
  <si>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</si>
  <si>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</si>
  <si>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</si>
  <si>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</si>
  <si>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</si>
  <si>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</si>
  <si>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</si>
  <si>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</si>
  <si>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</si>
  <si>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</si>
  <si>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</si>
  <si>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</si>
  <si>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</si>
  <si>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</si>
  <si>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</si>
  <si>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</si>
  <si>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</si>
  <si>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</si>
  <si>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</si>
  <si>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</si>
  <si>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</si>
  <si>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</si>
  <si>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</si>
  <si>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</si>
  <si>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</si>
  <si>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</si>
  <si>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</si>
  <si>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</si>
  <si>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</si>
  <si>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</si>
  <si>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</si>
  <si>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</si>
  <si>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</si>
  <si>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</si>
  <si>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</si>
  <si>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</si>
  <si>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</si>
  <si>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</si>
  <si>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</si>
  <si>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</si>
  <si>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</si>
  <si>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</si>
  <si>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</si>
  <si>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</si>
  <si>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</si>
  <si>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</si>
  <si>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</si>
  <si>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</si>
  <si>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</si>
  <si>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</si>
  <si>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</si>
  <si>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</si>
  <si>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</si>
  <si>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</si>
  <si>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</si>
  <si>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</si>
  <si>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</si>
  <si>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</si>
  <si>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</si>
  <si>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</si>
  <si>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</si>
  <si>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</si>
  <si>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</si>
  <si>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</si>
  <si>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</si>
  <si>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</si>
  <si>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</si>
  <si>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</si>
  <si>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</si>
  <si>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</si>
  <si>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</si>
  <si>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</si>
  <si>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</si>
  <si>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</si>
  <si>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</si>
  <si>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</si>
  <si>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</si>
  <si>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</si>
  <si>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</si>
  <si>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</si>
  <si>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</si>
  <si>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</si>
  <si>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</si>
  <si>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</si>
  <si>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</si>
  <si>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</si>
  <si>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</si>
  <si>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</si>
  <si>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</si>
  <si>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</si>
  <si>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</si>
  <si>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</si>
  <si>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</si>
  <si>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</si>
  <si>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</si>
  <si>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</si>
  <si>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</si>
  <si>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</si>
  <si>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</si>
  <si>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</si>
  <si>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</si>
  <si>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</si>
  <si>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</si>
  <si>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</si>
  <si>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</si>
  <si>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</si>
  <si>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</si>
  <si>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</si>
  <si>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</si>
  <si>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</si>
  <si>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</si>
  <si>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</si>
  <si>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</si>
  <si>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</si>
  <si>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</si>
  <si>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</si>
  <si>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</si>
  <si>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</si>
  <si>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</si>
  <si>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</si>
  <si>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</si>
  <si>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</si>
  <si>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</si>
  <si>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</si>
  <si>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</si>
  <si>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</si>
  <si>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</si>
  <si>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</si>
  <si>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</si>
  <si>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</si>
  <si>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</si>
  <si>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</si>
  <si>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</si>
  <si>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</si>
  <si>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</si>
  <si>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</si>
  <si>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</si>
  <si>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</si>
  <si>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</si>
  <si>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</si>
  <si>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</si>
  <si>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</si>
  <si>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</si>
  <si>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</si>
  <si>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</si>
  <si>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</si>
  <si>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</si>
  <si>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</si>
  <si>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</si>
  <si>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</si>
  <si>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</si>
  <si>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</si>
  <si>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</si>
  <si>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</si>
  <si>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</si>
  <si>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</si>
  <si>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</si>
  <si>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</si>
  <si>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</si>
  <si>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</si>
  <si>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</si>
  <si>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</si>
  <si>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</si>
  <si>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</si>
  <si>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</si>
  <si>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</si>
  <si>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</si>
  <si>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</si>
  <si>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</si>
  <si>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</si>
  <si>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</si>
  <si>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</si>
  <si>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</si>
  <si>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</si>
  <si>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</si>
  <si>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</si>
  <si>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</si>
  <si>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</si>
  <si>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</si>
  <si>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</si>
  <si>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</si>
  <si>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</si>
  <si>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</si>
  <si>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</si>
  <si>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</si>
  <si>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</si>
  <si>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</si>
  <si>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</si>
  <si>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</si>
  <si>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</si>
  <si>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</si>
  <si>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</si>
  <si>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</si>
  <si>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</si>
  <si>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</si>
  <si>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</si>
  <si>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</si>
  <si>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</si>
  <si>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</si>
  <si>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</si>
  <si>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</si>
  <si>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</si>
  <si>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</si>
  <si>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</si>
  <si>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</si>
  <si>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</si>
  <si>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</si>
  <si>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</si>
  <si>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</si>
  <si>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</si>
  <si>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</si>
  <si>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</si>
  <si>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</si>
  <si>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</si>
  <si>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</si>
  <si>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</si>
  <si>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</si>
  <si>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</si>
  <si>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</si>
  <si>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</si>
  <si>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</si>
  <si>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</si>
  <si>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</si>
  <si>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</si>
  <si>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</si>
  <si>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</si>
  <si>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</si>
  <si>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</si>
  <si>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</si>
  <si>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</si>
  <si>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</si>
  <si>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</si>
  <si>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</si>
  <si>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</si>
  <si>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</si>
  <si>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</si>
  <si>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</si>
  <si>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</si>
  <si>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</si>
  <si>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</si>
  <si>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</si>
  <si>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</si>
  <si>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</si>
  <si>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</si>
  <si>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</si>
  <si>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</si>
  <si>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</si>
  <si>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</si>
  <si>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</si>
  <si>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</si>
  <si>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</si>
  <si>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</si>
  <si>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</si>
  <si>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</si>
  <si>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</si>
  <si>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</si>
  <si>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</si>
  <si>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</si>
  <si>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</si>
  <si>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</si>
  <si>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</si>
  <si>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</si>
  <si>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</si>
  <si>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</si>
  <si>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</si>
  <si>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</si>
  <si>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</si>
  <si>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</si>
  <si>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</si>
  <si>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</si>
  <si>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</si>
  <si>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</si>
  <si>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</si>
  <si>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</si>
  <si>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</si>
  <si>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</si>
  <si>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</si>
  <si>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</si>
  <si>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</si>
  <si>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</si>
  <si>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</si>
  <si>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</si>
  <si>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</si>
  <si>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</si>
  <si>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</si>
  <si>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</si>
  <si>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</si>
  <si>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</si>
  <si>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</si>
  <si>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</si>
  <si>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</si>
  <si>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</si>
  <si>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</si>
  <si>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</si>
  <si>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</si>
  <si>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</si>
  <si>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</si>
  <si>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</si>
  <si>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</si>
  <si>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</si>
  <si>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</si>
  <si>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</si>
  <si>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</si>
  <si>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</si>
  <si>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</si>
  <si>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</si>
  <si>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</si>
  <si>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</si>
  <si>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</si>
  <si>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</si>
  <si>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</si>
  <si>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</si>
  <si>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</si>
  <si>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</si>
  <si>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</si>
  <si>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</si>
  <si>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</si>
  <si>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</si>
  <si>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</si>
  <si>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</si>
  <si>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</si>
  <si>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</si>
  <si>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</si>
  <si>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</si>
  <si>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</si>
  <si>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</si>
  <si>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</si>
  <si>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</si>
  <si>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</si>
  <si>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</si>
  <si>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</si>
  <si>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</si>
  <si>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</si>
  <si>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</si>
  <si>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</si>
  <si>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</si>
  <si>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</si>
  <si>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</si>
  <si>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</si>
  <si>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</si>
  <si>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</si>
  <si>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</si>
  <si>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</si>
  <si>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</si>
  <si>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</si>
  <si>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</si>
  <si>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</si>
  <si>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</si>
  <si>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</si>
  <si>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</si>
  <si>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</si>
  <si>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</si>
  <si>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</si>
  <si>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</si>
  <si>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</si>
  <si>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</si>
  <si>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</si>
  <si>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</si>
  <si>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</si>
  <si>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</si>
  <si>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</si>
  <si>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</si>
  <si>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</si>
  <si>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</si>
  <si>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</si>
  <si>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</si>
  <si>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</si>
  <si>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</si>
  <si>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</si>
  <si>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</si>
  <si>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</si>
  <si>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</si>
  <si>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</si>
  <si>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</si>
  <si>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</si>
  <si>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</si>
  <si>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</si>
  <si>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</si>
  <si>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</si>
  <si>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</si>
  <si>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</si>
  <si>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</si>
  <si>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</si>
  <si>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</si>
  <si>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</si>
  <si>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</si>
  <si>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</si>
  <si>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</si>
  <si>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</si>
  <si>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</si>
  <si>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</si>
  <si>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</si>
  <si>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</si>
  <si>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</si>
  <si>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</si>
  <si>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</si>
  <si>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</si>
  <si>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</si>
  <si>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</si>
  <si>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</si>
  <si>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</si>
  <si>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</si>
  <si>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</si>
  <si>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</si>
  <si>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</si>
  <si>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</si>
  <si>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</si>
  <si>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</si>
  <si>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</si>
  <si>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</si>
  <si>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</si>
  <si>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</si>
  <si>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</si>
  <si>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</si>
  <si>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</si>
  <si>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</si>
  <si>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</si>
  <si>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</si>
  <si>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</si>
  <si>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</si>
  <si>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</si>
  <si>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</si>
  <si>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</si>
  <si>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</si>
  <si>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</si>
  <si>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</si>
  <si>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</si>
  <si>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</si>
  <si>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</si>
  <si>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</si>
  <si>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</si>
  <si>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</si>
  <si>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</si>
  <si>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</si>
  <si>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</si>
  <si>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</si>
  <si>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</si>
  <si>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</si>
  <si>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</si>
  <si>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</si>
  <si>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</si>
  <si>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</si>
  <si>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</si>
  <si>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</si>
  <si>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</si>
  <si>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</si>
  <si>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</si>
  <si>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</si>
  <si>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</si>
  <si>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</si>
  <si>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</si>
  <si>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</si>
  <si>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</si>
  <si>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</si>
  <si>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</si>
  <si>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</si>
  <si>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</si>
  <si>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</si>
  <si>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</si>
  <si>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</si>
  <si>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</si>
  <si>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</si>
  <si>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</si>
  <si>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</si>
  <si>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</si>
  <si>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</si>
  <si>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</si>
  <si>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</si>
  <si>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</si>
  <si>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</si>
  <si>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</si>
  <si>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</si>
  <si>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</si>
  <si>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</si>
  <si>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</si>
  <si>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</si>
  <si>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</si>
  <si>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</si>
  <si>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</si>
  <si>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</si>
  <si>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</si>
  <si>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</si>
  <si>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</si>
  <si>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</si>
  <si>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</si>
  <si>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</si>
  <si>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</si>
  <si>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</si>
  <si>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</si>
  <si>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</si>
  <si>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</si>
  <si>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</si>
  <si>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</si>
  <si>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</si>
  <si>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</si>
  <si>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</si>
  <si>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</si>
  <si>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</si>
  <si>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</si>
  <si>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</si>
  <si>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</si>
  <si>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</si>
  <si>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</si>
  <si>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</si>
  <si>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</si>
  <si>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</si>
  <si>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</si>
  <si>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</si>
  <si>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</si>
  <si>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</si>
  <si>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</si>
  <si>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</si>
  <si>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</si>
  <si>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</si>
  <si>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</si>
  <si>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</si>
  <si>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</si>
  <si>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</si>
  <si>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</si>
  <si>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</si>
  <si>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</si>
  <si>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</si>
  <si>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</si>
  <si>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</si>
  <si>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</si>
  <si>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</si>
  <si>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</si>
  <si>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</si>
  <si>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</si>
  <si>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</si>
  <si>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</si>
  <si>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</si>
  <si>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</si>
  <si>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</si>
  <si>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</si>
  <si>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</si>
  <si>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</si>
  <si>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</si>
  <si>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</si>
  <si>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</si>
  <si>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</si>
  <si>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</si>
  <si>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</si>
  <si>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</si>
  <si>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</si>
  <si>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</si>
  <si>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</si>
  <si>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</si>
  <si>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</si>
  <si>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</si>
  <si>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</si>
  <si>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</si>
  <si>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</si>
  <si>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</si>
  <si>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</si>
  <si>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</si>
  <si>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</si>
  <si>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</si>
  <si>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</si>
  <si>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</si>
  <si>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</si>
  <si>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</si>
  <si>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</si>
  <si>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</si>
  <si>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</si>
  <si>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</si>
  <si>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</si>
  <si>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</si>
  <si>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</si>
  <si>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</si>
  <si>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</si>
  <si>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</si>
  <si>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</si>
  <si>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</si>
  <si>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</si>
  <si>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</si>
  <si>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</si>
  <si>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</si>
  <si>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</si>
  <si>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</si>
  <si>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</si>
  <si>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</si>
  <si>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</si>
  <si>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</si>
  <si>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</si>
  <si>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</si>
  <si>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</si>
  <si>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</si>
  <si>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</si>
  <si>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</si>
  <si>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</si>
  <si>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</si>
  <si>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</si>
  <si>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</si>
  <si>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</si>
  <si>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</si>
  <si>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</si>
  <si>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</si>
  <si>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</si>
  <si>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</si>
  <si>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</si>
  <si>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</si>
  <si>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</si>
  <si>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</si>
  <si>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</si>
  <si>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</si>
  <si>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</si>
  <si>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</si>
  <si>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</si>
  <si>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</si>
  <si>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</si>
  <si>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</si>
  <si>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</si>
  <si>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</si>
  <si>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</si>
  <si>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</si>
  <si>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</si>
  <si>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</si>
  <si>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</si>
  <si>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</si>
  <si>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</si>
  <si>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</si>
  <si>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</si>
  <si>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</si>
  <si>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</si>
  <si>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</si>
  <si>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</si>
  <si>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</si>
  <si>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</si>
  <si>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</si>
  <si>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</si>
  <si>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</si>
  <si>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</si>
  <si>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</si>
  <si>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</si>
  <si>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</si>
  <si>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</si>
  <si>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</si>
  <si>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</si>
  <si>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</si>
  <si>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</si>
  <si>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</si>
  <si>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</si>
  <si>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</si>
  <si>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</si>
  <si>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</si>
  <si>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</si>
  <si>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</si>
  <si>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</si>
  <si>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</si>
  <si>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</si>
  <si>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</si>
  <si>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</si>
  <si>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</si>
  <si>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</si>
  <si>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</si>
  <si>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</si>
  <si>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</si>
  <si>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</si>
  <si>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</si>
  <si>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</si>
  <si>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</si>
  <si>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</si>
  <si>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</si>
  <si>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</si>
  <si>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</si>
  <si>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</si>
  <si>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</si>
  <si>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</si>
  <si>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</si>
  <si>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</si>
  <si>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</si>
  <si>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</si>
  <si>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</si>
  <si>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</si>
  <si>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</si>
  <si>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</si>
  <si>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</si>
  <si>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</si>
  <si>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</si>
  <si>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</si>
  <si>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</si>
  <si>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</si>
  <si>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</si>
  <si>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</si>
  <si>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</si>
  <si>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</si>
  <si>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</si>
  <si>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</si>
  <si>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</si>
  <si>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</si>
  <si>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</si>
  <si>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</si>
  <si>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</si>
  <si>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</si>
  <si>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</si>
  <si>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</si>
  <si>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</si>
  <si>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</si>
  <si>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</si>
  <si>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</si>
  <si>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</si>
  <si>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</si>
  <si>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</si>
  <si>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</si>
  <si>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</si>
  <si>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</si>
  <si>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</si>
  <si>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</si>
  <si>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</si>
  <si>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</si>
  <si>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</si>
  <si>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</si>
  <si>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</si>
  <si>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</si>
  <si>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</si>
  <si>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</si>
  <si>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</si>
  <si>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</si>
  <si>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</si>
  <si>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</si>
  <si>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</si>
  <si>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</si>
  <si>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</si>
  <si>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</si>
  <si>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</si>
  <si>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</si>
  <si>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</si>
  <si>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</si>
  <si>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</si>
  <si>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</si>
  <si>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</si>
  <si>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</si>
  <si>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</si>
  <si>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</si>
  <si>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</si>
  <si>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</si>
  <si>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</si>
  <si>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</si>
  <si>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</si>
  <si>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</si>
  <si>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</si>
  <si>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</si>
  <si>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</si>
  <si>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</si>
  <si>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</si>
  <si>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</si>
  <si>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</si>
  <si>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</si>
  <si>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</si>
  <si>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</si>
  <si>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</si>
  <si>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</si>
  <si>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</si>
  <si>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</si>
  <si>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</si>
  <si>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</si>
  <si>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</si>
  <si>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</si>
  <si>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</si>
  <si>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</si>
  <si>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</si>
  <si>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</si>
  <si>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</si>
  <si>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</si>
  <si>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</si>
  <si>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</si>
  <si>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</si>
  <si>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</si>
  <si>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</si>
  <si>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</si>
  <si>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</si>
  <si>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</si>
  <si>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</si>
  <si>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</si>
  <si>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</si>
  <si>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</si>
  <si>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</si>
  <si>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</si>
  <si>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</si>
  <si>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</si>
  <si>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</si>
  <si>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</si>
  <si>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</si>
  <si>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</si>
  <si>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</si>
  <si>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</si>
  <si>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</si>
  <si>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</si>
  <si>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</si>
  <si>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</si>
  <si>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</si>
  <si>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</si>
  <si>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</si>
  <si>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</si>
  <si>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</si>
  <si>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</si>
  <si>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</si>
  <si>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</si>
  <si>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</si>
  <si>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</si>
  <si>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</si>
  <si>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</si>
  <si>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</si>
  <si>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</si>
  <si>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</si>
  <si>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</si>
  <si>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</si>
  <si>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</si>
  <si>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</si>
  <si>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</si>
  <si>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</si>
  <si>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</si>
  <si>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</si>
  <si>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</si>
  <si>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</si>
  <si>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</si>
  <si>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</si>
  <si>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</si>
  <si>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</si>
  <si>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</si>
  <si>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</si>
  <si>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</si>
  <si>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</si>
  <si>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</si>
  <si>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</si>
  <si>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</si>
  <si>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</si>
  <si>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</si>
  <si>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</si>
  <si>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</si>
  <si>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</si>
  <si>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</si>
  <si>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</si>
  <si>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</si>
  <si>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</si>
  <si>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</si>
  <si>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</si>
  <si>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</si>
  <si>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</si>
  <si>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</si>
  <si>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</si>
  <si>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</si>
  <si>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</si>
  <si>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</si>
  <si>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</si>
  <si>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</si>
  <si>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</si>
  <si>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</si>
  <si>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</si>
  <si>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</si>
  <si>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</si>
  <si>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</si>
  <si>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</si>
  <si>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</si>
  <si>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</si>
  <si>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</si>
  <si>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</si>
  <si>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</si>
  <si>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</si>
  <si>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</si>
  <si>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</si>
  <si>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</si>
  <si>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</si>
  <si>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</si>
  <si>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</si>
  <si>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</si>
  <si>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</si>
  <si>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</si>
  <si>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</si>
  <si>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</si>
  <si>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</si>
  <si>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</si>
  <si>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</si>
  <si>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</si>
  <si>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</si>
  <si>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</si>
  <si>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</si>
  <si>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</si>
  <si>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</si>
  <si>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</si>
  <si>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</si>
  <si>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</si>
  <si>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</si>
  <si>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</si>
  <si>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</si>
  <si>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</si>
  <si>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</si>
  <si>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</si>
  <si>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</si>
  <si>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</si>
  <si>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</si>
  <si>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</si>
  <si>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</si>
  <si>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</si>
  <si>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</si>
  <si>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</si>
  <si>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</si>
  <si>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</si>
  <si>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</si>
  <si>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</si>
  <si>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</si>
  <si>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</si>
  <si>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</si>
  <si>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</si>
  <si>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</si>
  <si>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</si>
  <si>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</si>
  <si>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</si>
  <si>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</si>
  <si>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</si>
  <si>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</si>
  <si>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</si>
  <si>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</si>
  <si>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</si>
  <si>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</si>
  <si>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</si>
  <si>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</si>
  <si>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</si>
  <si>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</si>
  <si>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</si>
  <si>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</si>
  <si>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</si>
  <si>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</si>
  <si>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</si>
  <si>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</si>
  <si>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</si>
  <si>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</si>
  <si>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</si>
  <si>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</si>
  <si>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</si>
  <si>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</si>
  <si>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</si>
  <si>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</si>
  <si>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</si>
  <si>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</si>
  <si>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</si>
  <si>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</si>
  <si>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</si>
  <si>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</si>
  <si>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</si>
  <si>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</si>
  <si>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</si>
  <si>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</si>
  <si>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</si>
  <si>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</si>
  <si>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</si>
  <si>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</si>
  <si>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</si>
  <si>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</si>
  <si>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</si>
  <si>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</si>
  <si>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</si>
  <si>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</si>
  <si>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</si>
  <si>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</si>
  <si>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</si>
  <si>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</si>
  <si>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</si>
  <si>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</si>
  <si>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</si>
  <si>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</si>
  <si>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</si>
  <si>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</si>
  <si>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</si>
  <si>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</si>
  <si>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</si>
  <si>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</si>
  <si>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</si>
  <si>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</si>
  <si>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</si>
  <si>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</si>
  <si>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</si>
  <si>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</si>
  <si>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</si>
  <si>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</si>
  <si>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</si>
  <si>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</si>
  <si>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</si>
  <si>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</si>
  <si>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</si>
  <si>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</si>
  <si>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</si>
  <si>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</si>
  <si>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</si>
  <si>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</si>
  <si>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</si>
  <si>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</si>
  <si>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</si>
  <si>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</si>
  <si>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</si>
  <si>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</si>
  <si>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</si>
  <si>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</si>
  <si>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</si>
  <si>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</si>
  <si>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</si>
  <si>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</si>
  <si>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</si>
  <si>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</si>
  <si>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</si>
  <si>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</si>
  <si>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</si>
  <si>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</si>
  <si>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</si>
  <si>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</si>
  <si>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</si>
  <si>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</si>
  <si>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</si>
  <si>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</si>
  <si>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</si>
  <si>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</si>
  <si>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</si>
  <si>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</si>
  <si>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</si>
  <si>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</si>
  <si>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</si>
  <si>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</si>
  <si>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</si>
  <si>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</si>
  <si>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</si>
  <si>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</si>
  <si>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</si>
  <si>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</si>
  <si>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</si>
  <si>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</si>
  <si>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</si>
  <si>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</si>
  <si>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</si>
  <si>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</si>
  <si>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</si>
  <si>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</si>
  <si>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</si>
  <si>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</si>
  <si>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</si>
  <si>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</si>
  <si>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</si>
  <si>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</si>
  <si>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</si>
  <si>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</si>
  <si>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</si>
  <si>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</si>
  <si>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</si>
  <si>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</si>
  <si>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</si>
  <si>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</si>
  <si>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</si>
  <si>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</si>
  <si>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</si>
  <si>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</si>
  <si>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</si>
  <si>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</si>
  <si>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</si>
  <si>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</si>
  <si>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</si>
  <si>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</si>
  <si>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</si>
  <si>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</si>
  <si>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</si>
  <si>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</si>
  <si>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</si>
  <si>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</si>
  <si>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</si>
  <si>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</si>
  <si>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</si>
  <si>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</si>
  <si>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</si>
  <si>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</si>
  <si>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</si>
  <si>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</si>
  <si>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</si>
  <si>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</si>
  <si>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</si>
  <si>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</si>
  <si>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</si>
  <si>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</si>
  <si>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</si>
  <si>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</si>
  <si>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</si>
  <si>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</si>
  <si>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</si>
  <si>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</si>
  <si>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</si>
  <si>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</si>
  <si>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</si>
  <si>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</si>
  <si>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</si>
  <si>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</si>
  <si>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</si>
  <si>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</si>
  <si>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</si>
  <si>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</si>
  <si>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</si>
  <si>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</si>
  <si>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</si>
  <si>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</si>
  <si>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</si>
  <si>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</si>
  <si>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</si>
  <si>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</si>
  <si>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</si>
  <si>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</si>
  <si>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</si>
  <si>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</si>
  <si>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</si>
  <si>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</si>
  <si>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</si>
  <si>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</si>
  <si>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</si>
  <si>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</si>
  <si>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</si>
  <si>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</si>
  <si>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</si>
  <si>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</si>
  <si>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</si>
  <si>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</si>
  <si>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</si>
  <si>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</si>
  <si>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</si>
  <si>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</si>
  <si>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</si>
  <si>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</si>
  <si>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</si>
  <si>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</si>
  <si>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</si>
  <si>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</si>
  <si>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</si>
  <si>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</si>
  <si>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</si>
  <si>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</si>
  <si>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</si>
  <si>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</si>
  <si>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</si>
  <si>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</si>
  <si>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</si>
  <si>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</si>
  <si>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</si>
  <si>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</si>
  <si>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</si>
  <si>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</si>
  <si>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</si>
  <si>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</si>
  <si>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</si>
  <si>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</si>
  <si>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</si>
  <si>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</si>
  <si>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</si>
  <si>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</si>
  <si>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</si>
  <si>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</si>
  <si>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</si>
  <si>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</si>
  <si>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</si>
  <si>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</si>
  <si>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</si>
  <si>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</si>
  <si>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</si>
  <si>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</si>
  <si>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</si>
  <si>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</si>
  <si>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</si>
  <si>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</si>
  <si>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</si>
  <si>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</si>
  <si>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</si>
  <si>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</si>
  <si>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</si>
  <si>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</si>
  <si>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</si>
  <si>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</si>
  <si>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</si>
  <si>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</si>
  <si>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</si>
  <si>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</si>
  <si>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</si>
  <si>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</si>
  <si>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</si>
  <si>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</si>
  <si>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</si>
  <si>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</si>
  <si>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</si>
  <si>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</si>
  <si>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</si>
  <si>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</si>
  <si>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</si>
  <si>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</si>
  <si>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</si>
  <si>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</si>
  <si>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</si>
  <si>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</si>
  <si>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</si>
  <si>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</si>
  <si>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</si>
  <si>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</si>
  <si>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</si>
  <si>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</si>
  <si>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</si>
  <si>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</si>
  <si>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</si>
  <si>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</si>
  <si>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</si>
  <si>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</si>
  <si>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</si>
  <si>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</si>
  <si>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</si>
  <si>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</si>
  <si>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</si>
  <si>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</si>
  <si>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</si>
  <si>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</si>
  <si>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</si>
  <si>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</si>
  <si>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</si>
  <si>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</si>
  <si>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</si>
  <si>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</si>
  <si>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</si>
  <si>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</si>
  <si>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</si>
  <si>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</si>
  <si>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</si>
  <si>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</si>
  <si>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</si>
  <si>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</si>
  <si>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</si>
  <si>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</si>
  <si>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</si>
  <si>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</si>
  <si>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</si>
  <si>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</si>
  <si>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</si>
  <si>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</si>
  <si>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</si>
  <si>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</si>
  <si>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</si>
  <si>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</si>
  <si>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</si>
  <si>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</si>
  <si>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</si>
  <si>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</si>
  <si>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</si>
  <si>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</si>
  <si>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</si>
  <si>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</si>
  <si>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</si>
  <si>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</si>
  <si>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</si>
  <si>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</si>
  <si>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</si>
  <si>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</si>
  <si>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</si>
  <si>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</si>
  <si>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</si>
  <si>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</si>
  <si>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</si>
  <si>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</si>
  <si>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</si>
  <si>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</si>
  <si>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</si>
  <si>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</si>
  <si>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</si>
  <si>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</si>
  <si>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</si>
  <si>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</si>
  <si>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</si>
  <si>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</si>
  <si>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</si>
  <si>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</si>
  <si>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</si>
  <si>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</si>
  <si>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</si>
  <si>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</si>
  <si>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</si>
  <si>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</si>
  <si>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</si>
  <si>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</si>
  <si>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</si>
  <si>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</si>
  <si>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</si>
  <si>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</si>
  <si>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</si>
  <si>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</si>
  <si>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</si>
  <si>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</si>
  <si>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</si>
  <si>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</si>
  <si>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</si>
  <si>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</si>
  <si>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</si>
  <si>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</si>
  <si>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</si>
  <si>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</si>
  <si>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</si>
  <si>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</si>
  <si>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</si>
  <si>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</si>
  <si>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</si>
  <si>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</si>
  <si>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</si>
  <si>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</si>
  <si>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</si>
  <si>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</si>
  <si>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</si>
  <si>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</si>
  <si>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</si>
  <si>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</si>
  <si>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</si>
  <si>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</si>
  <si>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</si>
  <si>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</si>
  <si>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</si>
  <si>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</si>
  <si>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</si>
  <si>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</si>
  <si>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</si>
  <si>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</si>
  <si>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</si>
  <si>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</si>
  <si>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</si>
  <si>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</si>
  <si>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</si>
  <si>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</si>
  <si>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</si>
  <si>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</si>
  <si>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</si>
  <si>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</si>
  <si>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</si>
  <si>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</si>
  <si>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</si>
  <si>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</si>
  <si>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</si>
  <si>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</si>
  <si>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</si>
  <si>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</si>
  <si>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</si>
  <si>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</si>
  <si>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</si>
  <si>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</si>
  <si>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</si>
  <si>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</si>
  <si>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</si>
  <si>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</si>
  <si>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</si>
  <si>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</si>
  <si>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</si>
  <si>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</si>
  <si>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</si>
  <si>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</si>
  <si>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</si>
  <si>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</si>
  <si>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</si>
  <si>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</si>
  <si>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</si>
  <si>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</si>
  <si>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</si>
  <si>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</si>
  <si>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</si>
  <si>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</si>
  <si>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</si>
  <si>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</si>
  <si>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</si>
  <si>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</si>
  <si>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</si>
  <si>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</si>
  <si>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</si>
  <si>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</si>
  <si>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</si>
  <si>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</si>
  <si>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</si>
  <si>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</si>
  <si>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</si>
  <si>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</si>
  <si>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</si>
  <si>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</si>
  <si>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</si>
  <si>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</si>
  <si>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</si>
  <si>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</si>
  <si>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</si>
  <si>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</si>
  <si>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</si>
  <si>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</si>
  <si>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</si>
  <si>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</si>
  <si>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</si>
  <si>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</si>
  <si>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</si>
  <si>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</si>
  <si>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</si>
  <si>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</si>
  <si>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</si>
  <si>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</si>
  <si>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</si>
  <si>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</si>
  <si>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</si>
  <si>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</si>
  <si>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</si>
  <si>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</si>
  <si>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</si>
  <si>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</si>
  <si>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</si>
  <si>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</si>
  <si>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</si>
  <si>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</si>
  <si>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</si>
  <si>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</si>
  <si>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</si>
  <si>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</si>
  <si>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</si>
  <si>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</si>
  <si>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</si>
  <si>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</si>
  <si>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</si>
  <si>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</si>
  <si>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</si>
  <si>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</si>
  <si>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</si>
  <si>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</si>
  <si>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</si>
  <si>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</si>
  <si>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</si>
  <si>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</si>
  <si>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</si>
  <si>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</si>
  <si>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</si>
  <si>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</si>
  <si>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</si>
  <si>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</si>
  <si>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</si>
  <si>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</si>
  <si>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</si>
  <si>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</si>
  <si>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</si>
  <si>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</si>
  <si>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</si>
  <si>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</si>
  <si>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</si>
  <si>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</si>
  <si>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</si>
  <si>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</si>
  <si>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</si>
  <si>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</si>
  <si>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</si>
  <si>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</si>
  <si>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</si>
  <si>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</si>
  <si>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</si>
  <si>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</si>
  <si>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</si>
  <si>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</si>
  <si>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</si>
  <si>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</si>
  <si>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</si>
  <si>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</si>
  <si>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</si>
  <si>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</si>
  <si>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</si>
  <si>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</si>
  <si>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</si>
  <si>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</si>
  <si>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</si>
  <si>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</si>
  <si>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</si>
  <si>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</si>
  <si>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</si>
  <si>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</si>
  <si>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</si>
  <si>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</si>
  <si>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</si>
  <si>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</si>
  <si>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</si>
  <si>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</si>
  <si>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</si>
  <si>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</si>
  <si>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</si>
  <si>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</si>
  <si>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</si>
  <si>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</si>
  <si>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</si>
  <si>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</si>
  <si>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</si>
  <si>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</si>
  <si>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</si>
  <si>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</si>
  <si>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</si>
  <si>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</si>
  <si>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</si>
  <si>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</si>
  <si>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</si>
  <si>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</si>
  <si>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</si>
  <si>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</si>
  <si>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</si>
  <si>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</si>
  <si>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</si>
  <si>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</si>
  <si>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</si>
  <si>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</si>
  <si>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</si>
  <si>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</si>
  <si>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</si>
  <si>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</si>
  <si>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</si>
  <si>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</si>
  <si>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</si>
  <si>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</si>
  <si>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</si>
  <si>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</si>
  <si>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</si>
  <si>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</si>
  <si>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</si>
  <si>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</si>
  <si>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</si>
  <si>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</si>
  <si>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</si>
  <si>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</si>
  <si>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</si>
  <si>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</si>
  <si>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</si>
  <si>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</si>
  <si>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</si>
  <si>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</si>
  <si>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</si>
  <si>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</si>
  <si>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</si>
  <si>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</si>
  <si>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</si>
  <si>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</si>
  <si>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</si>
  <si>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</si>
  <si>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</si>
  <si>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</si>
  <si>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</si>
  <si>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</si>
  <si>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</si>
  <si>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</si>
  <si>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</si>
  <si>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</si>
  <si>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</si>
  <si>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</si>
  <si>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</si>
  <si>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</si>
  <si>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</si>
  <si>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</si>
  <si>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</si>
  <si>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</si>
  <si>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</si>
  <si>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</si>
  <si>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</si>
  <si>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</si>
  <si>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</si>
  <si>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</si>
  <si>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</si>
  <si>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</si>
  <si>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</si>
  <si>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</si>
  <si>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</si>
  <si>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</si>
  <si>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</si>
  <si>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</si>
  <si>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</si>
  <si>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</si>
  <si>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</si>
  <si>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</si>
  <si>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</si>
  <si>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</si>
  <si>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</si>
  <si>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</si>
  <si>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</si>
  <si>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</si>
  <si>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</si>
  <si>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</si>
  <si>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</si>
  <si>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</si>
  <si>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</si>
  <si>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</si>
  <si>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</si>
  <si>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</si>
  <si>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</si>
  <si>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</si>
  <si>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</si>
  <si>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</si>
  <si>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</si>
  <si>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</si>
  <si>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</si>
  <si>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</si>
  <si>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</si>
  <si>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</si>
  <si>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</si>
  <si>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</si>
  <si>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</si>
  <si>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</si>
  <si>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</si>
  <si>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</si>
  <si>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</si>
  <si>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</si>
  <si>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</si>
  <si>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</si>
  <si>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</si>
  <si>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</si>
  <si>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</si>
  <si>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</si>
  <si>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</si>
  <si>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</si>
  <si>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</si>
  <si>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</si>
  <si>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</si>
  <si>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</si>
  <si>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</si>
  <si>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</si>
  <si>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</si>
  <si>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</si>
  <si>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</si>
  <si>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</si>
  <si>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</si>
  <si>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</si>
  <si>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</si>
  <si>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</si>
  <si>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</si>
  <si>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</si>
  <si>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</si>
  <si>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</si>
  <si>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</si>
  <si>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</si>
  <si>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</si>
  <si>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</si>
  <si>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</si>
  <si>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</si>
  <si>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</si>
  <si>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</si>
  <si>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</si>
  <si>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</si>
  <si>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</si>
  <si>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</si>
  <si>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</si>
  <si>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</si>
  <si>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</si>
  <si>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</si>
  <si>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</si>
  <si>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</si>
  <si>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</si>
  <si>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</si>
  <si>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</si>
  <si>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</si>
  <si>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</si>
  <si>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</si>
  <si>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</si>
  <si>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</si>
  <si>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</si>
  <si>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</si>
  <si>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</si>
  <si>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</si>
  <si>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</si>
  <si>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</si>
  <si>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</si>
  <si>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</si>
  <si>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</si>
  <si>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</si>
  <si>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</si>
  <si>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</si>
  <si>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</si>
  <si>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</si>
  <si>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</si>
  <si>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</si>
  <si>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</si>
  <si>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</si>
  <si>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</si>
  <si>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</si>
  <si>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</si>
  <si>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</si>
  <si>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</si>
  <si>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</si>
  <si>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</si>
  <si>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</si>
  <si>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</si>
  <si>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</si>
  <si>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</si>
  <si>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</si>
  <si>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</si>
  <si>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</si>
  <si>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</si>
  <si>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</si>
  <si>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</si>
  <si>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</si>
  <si>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</si>
  <si>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</si>
  <si>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</si>
  <si>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</si>
  <si>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</si>
  <si>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</si>
  <si>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</si>
  <si>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</si>
  <si>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</si>
  <si>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</si>
  <si>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</si>
  <si>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</si>
  <si>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</si>
  <si>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</si>
  <si>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</si>
  <si>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</si>
  <si>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</si>
  <si>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</si>
  <si>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</si>
  <si>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</si>
  <si>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</si>
  <si>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</si>
  <si>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</si>
  <si>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</si>
  <si>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</si>
  <si>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</si>
  <si>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</si>
  <si>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</si>
  <si>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</si>
  <si>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</si>
  <si>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</si>
  <si>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</si>
  <si>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</si>
  <si>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</si>
  <si>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</si>
  <si>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</si>
  <si>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</si>
  <si>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</si>
  <si>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</si>
  <si>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</si>
  <si>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</si>
  <si>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</si>
  <si>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</si>
  <si>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</si>
  <si>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</si>
  <si>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</si>
  <si>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</si>
  <si>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</si>
  <si>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</si>
  <si>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</si>
  <si>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</si>
  <si>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</si>
  <si>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</si>
  <si>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</si>
  <si>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</si>
  <si>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</si>
  <si>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</si>
  <si>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</si>
  <si>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</si>
  <si>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</si>
  <si>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</si>
  <si>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</si>
  <si>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</si>
  <si>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</si>
  <si>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</si>
  <si>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</si>
  <si>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</si>
  <si>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</si>
  <si>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</si>
  <si>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</si>
  <si>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</si>
  <si>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</si>
  <si>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</si>
  <si>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</si>
  <si>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</si>
  <si>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</si>
  <si>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</si>
  <si>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</si>
  <si>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</si>
  <si>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</si>
  <si>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</si>
  <si>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</si>
  <si>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</si>
  <si>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</si>
  <si>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</si>
  <si>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</si>
  <si>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</si>
  <si>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</si>
  <si>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</si>
  <si>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</si>
  <si>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</si>
  <si>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</si>
  <si>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</si>
  <si>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</si>
  <si>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</si>
  <si>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</si>
  <si>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</si>
  <si>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</si>
  <si>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</si>
  <si>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</si>
  <si>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</si>
  <si>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</si>
  <si>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</si>
  <si>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</si>
  <si>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</si>
  <si>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</si>
  <si>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</si>
  <si>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</si>
  <si>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</si>
  <si>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</si>
  <si>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</si>
  <si>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</si>
  <si>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</si>
  <si>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</si>
  <si>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</si>
  <si>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</si>
  <si>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</si>
  <si>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</si>
  <si>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</si>
  <si>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</si>
  <si>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</si>
  <si>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</si>
  <si>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</si>
  <si>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</si>
  <si>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</si>
  <si>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</si>
  <si>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</si>
  <si>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</si>
  <si>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</si>
  <si>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</si>
  <si>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</si>
  <si>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</si>
  <si>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</si>
  <si>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</si>
  <si>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</si>
  <si>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</si>
  <si>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</si>
  <si>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</si>
  <si>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</si>
  <si>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</si>
  <si>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</si>
  <si>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</si>
  <si>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</si>
  <si>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</si>
  <si>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</si>
  <si>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</si>
  <si>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</si>
  <si>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</si>
  <si>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</si>
  <si>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</si>
  <si>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</si>
  <si>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</si>
  <si>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</si>
  <si>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</si>
  <si>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</si>
  <si>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</si>
  <si>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</si>
  <si>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</si>
  <si>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</si>
  <si>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</si>
  <si>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</si>
  <si>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</si>
  <si>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</si>
  <si>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</si>
  <si>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</si>
  <si>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</si>
  <si>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</si>
  <si>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</si>
  <si>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</si>
  <si>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</si>
  <si>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</si>
  <si>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</si>
  <si>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</si>
  <si>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</si>
  <si>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</si>
  <si>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</si>
  <si>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</si>
  <si>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</si>
  <si>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</si>
  <si>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</si>
  <si>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</si>
  <si>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</si>
  <si>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</si>
  <si>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</si>
  <si>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</si>
  <si>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</si>
  <si>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</si>
  <si>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</si>
  <si>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</si>
  <si>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</si>
  <si>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</si>
  <si>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</si>
  <si>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</si>
  <si>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</si>
  <si>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</si>
  <si>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</si>
  <si>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</si>
  <si>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</si>
  <si>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</si>
  <si>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</si>
  <si>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</si>
  <si>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</si>
  <si>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</si>
  <si>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</si>
  <si>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</si>
  <si>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</si>
  <si>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</si>
  <si>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</si>
  <si>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</si>
  <si>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</si>
  <si>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</si>
  <si>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</si>
  <si>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</si>
  <si>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</si>
  <si>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</si>
  <si>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</si>
  <si>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</si>
  <si>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</si>
  <si>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</si>
  <si>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</si>
  <si>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</si>
  <si>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</si>
  <si>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</si>
  <si>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</si>
  <si>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</si>
  <si>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</si>
  <si>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</si>
  <si>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</si>
  <si>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</si>
  <si>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</si>
  <si>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</si>
  <si>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</si>
  <si>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</si>
  <si>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</si>
  <si>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</si>
  <si>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</si>
  <si>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</si>
  <si>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</si>
  <si>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</si>
  <si>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</si>
  <si>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</si>
  <si>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</si>
  <si>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</si>
  <si>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</si>
  <si>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</si>
  <si>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</si>
  <si>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</si>
  <si>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</si>
  <si>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</si>
  <si>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</si>
  <si>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</si>
  <si>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</si>
  <si>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</si>
  <si>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</si>
  <si>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</si>
  <si>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</si>
  <si>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</si>
  <si>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</si>
  <si>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</si>
  <si>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</si>
  <si>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</si>
  <si>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</si>
  <si>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</si>
  <si>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</si>
  <si>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</si>
  <si>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</si>
  <si>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</si>
  <si>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</si>
  <si>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</si>
  <si>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</si>
  <si>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</si>
  <si>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</si>
  <si>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</si>
  <si>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</si>
  <si>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</si>
  <si>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</si>
  <si>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</si>
  <si>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</si>
  <si>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</si>
  <si>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</si>
  <si>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</si>
  <si>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</si>
  <si>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</si>
  <si>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</si>
  <si>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</si>
  <si>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</si>
  <si>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</si>
  <si>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</si>
  <si>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</si>
  <si>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</si>
  <si>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</si>
  <si>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</si>
  <si>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</si>
  <si>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</si>
  <si>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</si>
  <si>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</si>
  <si>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</si>
  <si>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</si>
  <si>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</si>
  <si>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</si>
  <si>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</si>
  <si>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</si>
  <si>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</si>
  <si>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</si>
  <si>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</si>
  <si>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</si>
  <si>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</si>
  <si>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</si>
  <si>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</si>
  <si>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</si>
  <si>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</si>
  <si>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</si>
  <si>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</si>
  <si>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</si>
  <si>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</si>
  <si>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</si>
  <si>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</si>
  <si>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</si>
  <si>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</si>
  <si>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</si>
  <si>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</si>
  <si>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</si>
  <si>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</si>
  <si>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</si>
  <si>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</si>
  <si>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</si>
  <si>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</si>
  <si>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</si>
  <si>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</si>
  <si>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</si>
  <si>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</si>
  <si>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</si>
  <si>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</si>
  <si>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</si>
  <si>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</si>
  <si>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</si>
  <si>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</si>
  <si>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</si>
  <si>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</si>
  <si>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</si>
  <si>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</si>
  <si>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</si>
  <si>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</si>
  <si>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</si>
  <si>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</si>
  <si>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</si>
  <si>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</si>
  <si>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</si>
  <si>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</si>
  <si>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</si>
  <si>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</si>
  <si>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</si>
  <si>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</si>
  <si>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</si>
  <si>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</si>
  <si>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</si>
  <si>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</si>
  <si>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</si>
  <si>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</si>
  <si>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</si>
  <si>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</si>
  <si>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</si>
  <si>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</si>
  <si>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</si>
  <si>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</si>
  <si>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</si>
  <si>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</si>
  <si>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</si>
  <si>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</si>
  <si>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</si>
  <si>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</si>
  <si>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</si>
  <si>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</si>
  <si>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</si>
  <si>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</si>
  <si>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</si>
  <si>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</si>
  <si>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</si>
  <si>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</si>
  <si>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</si>
  <si>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</si>
  <si>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</si>
  <si>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</si>
  <si>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</si>
  <si>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</si>
  <si>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</si>
  <si>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</si>
  <si>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</si>
  <si>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</si>
  <si>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</si>
  <si>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</si>
  <si>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</si>
  <si>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</si>
  <si>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</si>
  <si>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</si>
  <si>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</si>
  <si>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</si>
  <si>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</si>
  <si>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</si>
  <si>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</si>
  <si>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</si>
  <si>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</si>
  <si>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</si>
  <si>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</si>
  <si>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</si>
  <si>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</si>
  <si>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</si>
  <si>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</si>
  <si>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</si>
  <si>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</si>
  <si>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</si>
  <si>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</si>
  <si>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</si>
  <si>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</si>
  <si>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</si>
  <si>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</si>
  <si>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</si>
  <si>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</si>
  <si>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</si>
  <si>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</si>
  <si>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</si>
  <si>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</si>
  <si>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</si>
  <si>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</si>
  <si>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</si>
  <si>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</si>
  <si>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</si>
  <si>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</si>
  <si>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</si>
  <si>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</si>
  <si>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</si>
  <si>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</si>
  <si>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</si>
  <si>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</si>
  <si>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</si>
  <si>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</si>
  <si>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</si>
  <si>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</si>
  <si>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</si>
  <si>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</si>
  <si>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</si>
  <si>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</si>
  <si>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</si>
  <si>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</si>
  <si>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</si>
  <si>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</si>
  <si>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</si>
  <si>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</si>
  <si>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</si>
  <si>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</si>
  <si>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</si>
  <si>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</si>
  <si>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</si>
  <si>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</si>
  <si>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</si>
  <si>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</si>
  <si>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</si>
  <si>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</si>
  <si>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</si>
  <si>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</si>
  <si>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</si>
  <si>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</si>
  <si>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</si>
  <si>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</si>
  <si>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</si>
  <si>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</si>
  <si>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</si>
  <si>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</si>
  <si>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</si>
  <si>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</si>
  <si>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</si>
  <si>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</si>
  <si>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</si>
  <si>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</si>
  <si>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</si>
  <si>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</si>
  <si>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</si>
  <si>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</si>
  <si>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</si>
  <si>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</si>
  <si>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</si>
  <si>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</si>
  <si>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</si>
  <si>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</si>
  <si>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</si>
  <si>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</si>
  <si>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</si>
  <si>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</si>
  <si>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</si>
  <si>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</si>
  <si>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</si>
  <si>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</si>
  <si>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</si>
  <si>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</si>
  <si>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</si>
  <si>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</si>
  <si>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</si>
  <si>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</si>
  <si>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</si>
  <si>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</si>
  <si>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</si>
  <si>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</si>
  <si>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</si>
  <si>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</si>
  <si>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</si>
  <si>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</si>
  <si>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</si>
  <si>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</si>
  <si>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</si>
  <si>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</si>
  <si>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</si>
  <si>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</si>
  <si>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</si>
  <si>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</si>
  <si>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</si>
  <si>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</si>
  <si>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</si>
  <si>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</si>
  <si>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</si>
  <si>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</si>
  <si>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</si>
  <si>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</si>
  <si>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</si>
  <si>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</si>
  <si>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</si>
  <si>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</si>
  <si>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</si>
  <si>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</si>
  <si>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</si>
  <si>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</si>
  <si>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</si>
  <si>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</si>
  <si>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</si>
  <si>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</si>
  <si>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</si>
  <si>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</si>
  <si>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</si>
  <si>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</si>
  <si>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</si>
  <si>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</si>
  <si>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</si>
  <si>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</si>
  <si>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</si>
  <si>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</si>
  <si>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</si>
  <si>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</si>
  <si>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</si>
  <si>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</si>
  <si>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</si>
  <si>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</si>
  <si>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</si>
  <si>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</si>
  <si>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</si>
  <si>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</si>
  <si>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</si>
  <si>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</si>
  <si>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</si>
  <si>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</si>
  <si>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</si>
  <si>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</si>
  <si>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</si>
  <si>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</si>
  <si>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</si>
  <si>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</si>
  <si>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</si>
  <si>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</si>
  <si>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</si>
  <si>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</si>
  <si>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</si>
  <si>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</si>
  <si>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</si>
  <si>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</si>
  <si>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</si>
  <si>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</si>
  <si>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</si>
  <si>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</si>
  <si>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</si>
  <si>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</si>
  <si>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</si>
  <si>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</si>
  <si>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</si>
  <si>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</si>
  <si>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</si>
  <si>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</si>
  <si>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</si>
  <si>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</si>
  <si>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</si>
  <si>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</si>
  <si>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</si>
  <si>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</si>
  <si>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</si>
  <si>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</si>
  <si>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</si>
  <si>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</si>
  <si>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</si>
  <si>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</si>
  <si>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</si>
  <si>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</si>
  <si>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</si>
  <si>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</si>
  <si>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</si>
  <si>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</si>
  <si>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</si>
  <si>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</si>
  <si>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</si>
  <si>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</si>
  <si>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</si>
  <si>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</si>
  <si>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</si>
  <si>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</si>
  <si>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</si>
  <si>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</si>
  <si>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</si>
  <si>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</si>
  <si>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</si>
  <si>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</si>
  <si>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</si>
  <si>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</si>
  <si>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</si>
  <si>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</si>
  <si>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</si>
  <si>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</si>
  <si>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</si>
  <si>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</si>
  <si>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</si>
  <si>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</si>
  <si>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</si>
  <si>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</si>
  <si>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</si>
  <si>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</si>
  <si>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</si>
  <si>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</si>
  <si>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</si>
  <si>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</si>
  <si>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</si>
  <si>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</si>
  <si>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</si>
  <si>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</si>
  <si>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</si>
  <si>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</si>
  <si>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</si>
  <si>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</si>
  <si>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</si>
  <si>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</si>
  <si>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</si>
  <si>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</si>
  <si>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</si>
  <si>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</si>
  <si>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</si>
  <si>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</si>
  <si>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</si>
  <si>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</si>
  <si>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</si>
  <si>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</si>
  <si>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</si>
  <si>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</si>
  <si>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</si>
  <si>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</si>
  <si>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</si>
  <si>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</si>
  <si>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</si>
  <si>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</si>
  <si>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</si>
  <si>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</si>
  <si>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</si>
  <si>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</si>
  <si>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</si>
  <si>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</si>
  <si>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</si>
  <si>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</si>
  <si>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</si>
  <si>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</si>
  <si>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</si>
  <si>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</si>
  <si>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</si>
  <si>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</si>
  <si>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</si>
  <si>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</si>
  <si>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</si>
  <si>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</si>
  <si>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</si>
  <si>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</si>
  <si>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</si>
  <si>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</si>
  <si>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</si>
  <si>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</si>
  <si>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</si>
  <si>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</si>
  <si>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</si>
  <si>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</si>
  <si>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</si>
  <si>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</si>
  <si>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</si>
  <si>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</si>
  <si>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</si>
  <si>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</si>
  <si>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</si>
  <si>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</si>
  <si>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</si>
  <si>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</si>
  <si>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</si>
  <si>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</si>
  <si>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</si>
  <si>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</si>
  <si>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</si>
  <si>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</si>
  <si>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</si>
  <si>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</si>
  <si>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</si>
  <si>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</si>
  <si>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</si>
  <si>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</si>
  <si>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</si>
  <si>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</si>
  <si>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</si>
  <si>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</si>
  <si>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</si>
  <si>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</si>
  <si>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</si>
  <si>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</si>
  <si>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</si>
  <si>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</si>
  <si>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</si>
  <si>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</si>
  <si>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</si>
  <si>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</si>
  <si>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</si>
  <si>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</si>
  <si>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</si>
  <si>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</si>
  <si>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</si>
  <si>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</si>
  <si>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</si>
  <si>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</si>
  <si>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</si>
  <si>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</si>
  <si>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</si>
  <si>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</si>
  <si>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</si>
  <si>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</si>
  <si>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</si>
  <si>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</si>
  <si>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</si>
  <si>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</si>
  <si>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</si>
  <si>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</si>
  <si>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</si>
  <si>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</si>
  <si>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</si>
  <si>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</si>
  <si>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</si>
  <si>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</si>
  <si>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</si>
  <si>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</si>
  <si>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</si>
  <si>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</si>
  <si>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</si>
  <si>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</si>
  <si>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</si>
  <si>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</si>
  <si>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</si>
  <si>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</si>
  <si>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</si>
  <si>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</si>
  <si>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</si>
  <si>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</si>
  <si>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</si>
  <si>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</si>
  <si>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</si>
  <si>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</si>
  <si>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</si>
  <si>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</si>
  <si>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</si>
  <si>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</si>
  <si>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</si>
  <si>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</si>
  <si>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</si>
  <si>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</si>
  <si>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</si>
  <si>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</si>
  <si>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</si>
  <si>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</si>
  <si>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</si>
  <si>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</si>
  <si>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</si>
  <si>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</si>
  <si>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</si>
  <si>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</si>
  <si>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</si>
  <si>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</si>
  <si>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</si>
  <si>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</si>
  <si>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</si>
  <si>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</si>
  <si>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</si>
  <si>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</si>
  <si>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</si>
  <si>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</si>
  <si>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</si>
  <si>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</si>
  <si>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</si>
  <si>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</si>
  <si>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</si>
  <si>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</si>
  <si>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</si>
  <si>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</si>
  <si>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</si>
  <si>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</si>
  <si>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</si>
  <si>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</si>
  <si>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</si>
  <si>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</si>
  <si>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</si>
  <si>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</si>
  <si>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</si>
  <si>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</si>
  <si>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</si>
  <si>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</si>
  <si>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</si>
  <si>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</si>
  <si>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</si>
  <si>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</si>
  <si>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</si>
  <si>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</si>
  <si>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</si>
  <si>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</si>
  <si>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</si>
  <si>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</si>
  <si>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</si>
  <si>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</si>
  <si>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</si>
  <si>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</si>
  <si>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</si>
  <si>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</si>
  <si>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</si>
  <si>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</si>
  <si>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</si>
  <si>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</si>
  <si>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</si>
  <si>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</si>
  <si>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</si>
  <si>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</si>
  <si>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</si>
  <si>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</si>
  <si>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</si>
  <si>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</si>
  <si>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</si>
  <si>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</si>
  <si>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</si>
  <si>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</si>
  <si>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</si>
  <si>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</si>
  <si>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</si>
  <si>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</si>
  <si>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</si>
  <si>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</si>
  <si>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</si>
  <si>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</si>
  <si>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</si>
  <si>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</si>
  <si>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</si>
  <si>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</si>
  <si>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</si>
  <si>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</si>
  <si>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</si>
  <si>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</si>
  <si>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</si>
  <si>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</si>
  <si>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</si>
  <si>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</si>
  <si>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</si>
  <si>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</si>
  <si>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</si>
  <si>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</si>
  <si>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</si>
  <si>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</si>
  <si>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</si>
  <si>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</si>
  <si>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</si>
  <si>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</si>
  <si>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</si>
  <si>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</si>
  <si>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</si>
  <si>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</si>
  <si>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</si>
  <si>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</si>
  <si>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</si>
  <si>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</si>
  <si>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</si>
  <si>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</si>
  <si>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</si>
  <si>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</si>
  <si>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</si>
  <si>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</si>
  <si>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</si>
  <si>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</si>
  <si>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</si>
  <si>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</si>
  <si>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</si>
  <si>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</si>
  <si>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</si>
  <si>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</si>
  <si>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</si>
  <si>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</si>
  <si>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</si>
  <si>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</si>
  <si>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</si>
  <si>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</si>
  <si>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</si>
  <si>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</si>
  <si>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</si>
  <si>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</si>
  <si>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</si>
  <si>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</si>
  <si>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</si>
  <si>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</si>
  <si>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</si>
  <si>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</si>
  <si>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</si>
  <si>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</si>
  <si>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</si>
  <si>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</si>
  <si>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</si>
  <si>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</si>
  <si>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</si>
  <si>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</si>
  <si>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</si>
  <si>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</si>
  <si>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</si>
  <si>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</si>
  <si>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</si>
  <si>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</si>
  <si>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</si>
  <si>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</si>
  <si>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</si>
  <si>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</si>
  <si>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</si>
  <si>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</si>
  <si>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</si>
  <si>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</si>
  <si>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</si>
  <si>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</si>
  <si>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</si>
  <si>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</si>
  <si>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</si>
  <si>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</si>
  <si>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</si>
  <si>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</si>
  <si>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</si>
  <si>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</si>
  <si>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</si>
  <si>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</si>
  <si>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</si>
  <si>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</si>
  <si>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</si>
  <si>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</si>
  <si>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</si>
  <si>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</si>
  <si>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</si>
  <si>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</si>
  <si>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</si>
  <si>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</si>
  <si>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</si>
  <si>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</si>
  <si>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</si>
  <si>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</si>
  <si>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</si>
  <si>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</si>
  <si>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</si>
  <si>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</si>
  <si>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</si>
  <si>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</si>
  <si>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</si>
  <si>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</si>
  <si>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</si>
  <si>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</si>
  <si>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</si>
  <si>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</si>
  <si>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</si>
  <si>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</si>
  <si>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</si>
  <si>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</si>
  <si>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</si>
  <si>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</si>
  <si>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</si>
  <si>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</si>
  <si>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</si>
  <si>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</si>
  <si>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</si>
  <si>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</si>
  <si>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</si>
  <si>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</si>
  <si>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</si>
  <si>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</si>
  <si>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</si>
  <si>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</si>
  <si>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</si>
  <si>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</si>
  <si>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</si>
  <si>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</si>
  <si>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</si>
  <si>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</si>
  <si>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</si>
  <si>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</si>
  <si>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</si>
  <si>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</si>
  <si>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</si>
  <si>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</si>
  <si>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</si>
  <si>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</si>
  <si>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</si>
  <si>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</si>
  <si>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</si>
  <si>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</si>
  <si>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</si>
  <si>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</si>
  <si>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</si>
  <si>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</si>
  <si>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</si>
  <si>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</si>
  <si>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</si>
  <si>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</si>
  <si>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</si>
  <si>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</si>
  <si>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</si>
  <si>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</si>
  <si>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</si>
  <si>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</si>
  <si>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</si>
  <si>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</si>
  <si>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</si>
  <si>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</si>
  <si>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</si>
  <si>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</si>
  <si>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</si>
  <si>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</si>
  <si>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</si>
  <si>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</si>
  <si>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</si>
  <si>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</si>
  <si>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</si>
  <si>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</si>
  <si>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</si>
  <si>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</si>
  <si>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</si>
  <si>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</si>
  <si>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</si>
  <si>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</si>
  <si>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</si>
  <si>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</si>
  <si>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</si>
  <si>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</si>
  <si>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</si>
  <si>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</si>
  <si>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</si>
  <si>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</si>
  <si>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</si>
  <si>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</si>
  <si>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</si>
  <si>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</si>
  <si>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</si>
  <si>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</si>
  <si>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</si>
  <si>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</si>
  <si>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</si>
  <si>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</si>
  <si>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</si>
  <si>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</si>
  <si>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</si>
  <si>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</si>
  <si>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</si>
  <si>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</si>
  <si>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</si>
  <si>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</si>
  <si>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</si>
  <si>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</si>
  <si>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</si>
  <si>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</si>
  <si>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</si>
  <si>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</si>
  <si>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</si>
  <si>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</si>
  <si>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</si>
  <si>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</si>
  <si>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</si>
  <si>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</si>
  <si>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</si>
  <si>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</si>
  <si>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</si>
  <si>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</si>
  <si>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</si>
  <si>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</si>
  <si>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</si>
  <si>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</si>
  <si>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</si>
  <si>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</si>
  <si>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</si>
  <si>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</si>
  <si>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</si>
  <si>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</si>
  <si>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</si>
  <si>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</si>
  <si>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</si>
  <si>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</si>
  <si>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</si>
  <si>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</si>
  <si>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</si>
  <si>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</si>
  <si>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</si>
  <si>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</si>
  <si>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</si>
  <si>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</si>
  <si>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</si>
  <si>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</si>
  <si>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</si>
  <si>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</si>
  <si>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</si>
  <si>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</si>
  <si>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</si>
  <si>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</si>
  <si>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</si>
  <si>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</si>
  <si>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</si>
  <si>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</si>
  <si>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</si>
  <si>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</si>
  <si>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</si>
  <si>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</si>
  <si>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</si>
  <si>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</si>
  <si>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</si>
  <si>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</si>
  <si>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</si>
  <si>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</si>
  <si>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</si>
  <si>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</si>
  <si>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</si>
  <si>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</si>
  <si>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</si>
  <si>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</si>
  <si>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</si>
  <si>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</si>
  <si>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</si>
  <si>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</si>
  <si>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</si>
  <si>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</si>
  <si>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</si>
  <si>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</si>
  <si>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</si>
  <si>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</si>
  <si>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</si>
  <si>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</si>
  <si>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</si>
  <si>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</si>
  <si>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</si>
  <si>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</si>
  <si>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</si>
  <si>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</si>
  <si>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</si>
  <si>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</si>
  <si>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</si>
  <si>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</si>
  <si>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</si>
  <si>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</si>
  <si>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</si>
  <si>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</si>
  <si>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</si>
  <si>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</si>
  <si>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</si>
  <si>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</si>
  <si>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</si>
  <si>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</si>
  <si>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</si>
  <si>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</si>
  <si>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</si>
  <si>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</si>
  <si>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</si>
  <si>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</si>
  <si>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</si>
  <si>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</si>
  <si>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</si>
  <si>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</si>
  <si>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</si>
  <si>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</si>
  <si>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</si>
  <si>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</si>
  <si>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</si>
  <si>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</si>
  <si>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</si>
  <si>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</si>
  <si>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</si>
  <si>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</si>
  <si>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</si>
  <si>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</si>
  <si>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</si>
  <si>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</si>
  <si>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</si>
  <si>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</si>
  <si>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</si>
  <si>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</si>
  <si>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</si>
  <si>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</si>
  <si>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</si>
  <si>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</si>
  <si>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</si>
  <si>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</si>
  <si>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</si>
  <si>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</si>
  <si>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</si>
  <si>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</si>
  <si>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</si>
  <si>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</si>
  <si>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</si>
  <si>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</si>
  <si>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</si>
  <si>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</si>
  <si>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</si>
  <si>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</si>
  <si>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</si>
  <si>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</si>
  <si>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</si>
  <si>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</si>
  <si>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</si>
  <si>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</si>
  <si>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</si>
  <si>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</si>
  <si>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</si>
  <si>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</si>
  <si>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</si>
  <si>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</si>
  <si>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</si>
  <si>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</si>
  <si>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</si>
  <si>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</si>
  <si>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</si>
  <si>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</si>
  <si>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</si>
  <si>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</si>
  <si>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</si>
  <si>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</si>
  <si>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</si>
  <si>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</si>
  <si>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</si>
  <si>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</si>
  <si>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</si>
  <si>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</si>
  <si>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</si>
  <si>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</si>
  <si>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</si>
  <si>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</si>
  <si>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</si>
  <si>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</si>
  <si>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</si>
  <si>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</si>
  <si>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</si>
  <si>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</si>
  <si>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</si>
  <si>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</si>
  <si>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</si>
  <si>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</si>
  <si>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</si>
  <si>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</si>
  <si>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</si>
  <si>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</si>
  <si>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</si>
  <si>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</si>
  <si>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</si>
  <si>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</si>
  <si>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</si>
  <si>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</si>
  <si>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</si>
  <si>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</si>
  <si>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</si>
  <si>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</si>
  <si>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</si>
  <si>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</si>
  <si>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</si>
  <si>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</si>
  <si>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</si>
  <si>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</si>
  <si>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</si>
  <si>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</si>
  <si>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</si>
  <si>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</si>
  <si>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</si>
  <si>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</si>
  <si>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</si>
  <si>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</si>
  <si>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</si>
  <si>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</si>
  <si>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</si>
  <si>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</si>
  <si>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</si>
  <si>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</si>
  <si>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</si>
  <si>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</si>
  <si>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</si>
  <si>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</si>
  <si>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</si>
  <si>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</si>
  <si>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</si>
  <si>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</si>
  <si>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</si>
  <si>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</si>
  <si>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</si>
  <si>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</si>
  <si>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</si>
  <si>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</si>
  <si>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</si>
  <si>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</si>
  <si>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</si>
  <si>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</si>
  <si>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</si>
  <si>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</si>
  <si>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</si>
  <si>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</si>
  <si>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</si>
  <si>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</si>
  <si>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</si>
  <si>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</si>
  <si>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</si>
  <si>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</si>
  <si>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</si>
  <si>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</si>
  <si>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</si>
  <si>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</si>
  <si>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</si>
  <si>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</si>
  <si>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</si>
  <si>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</si>
  <si>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</si>
  <si>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</si>
  <si>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</si>
  <si>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</si>
  <si>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</si>
  <si>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</si>
  <si>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</si>
  <si>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</si>
  <si>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</si>
  <si>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</si>
  <si>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</si>
  <si>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</si>
  <si>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</si>
  <si>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</si>
  <si>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</si>
  <si>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</si>
  <si>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</si>
  <si>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</si>
  <si>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</si>
  <si>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</si>
  <si>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</si>
  <si>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</si>
  <si>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</si>
  <si>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</si>
  <si>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</si>
  <si>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</si>
  <si>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</si>
  <si>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</si>
  <si>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</si>
  <si>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</si>
  <si>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</si>
  <si>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</si>
  <si>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</si>
  <si>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</si>
  <si>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</si>
  <si>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</si>
  <si>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</si>
  <si>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</si>
  <si>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</si>
  <si>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</si>
  <si>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</si>
  <si>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</si>
  <si>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</si>
  <si>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</si>
  <si>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</si>
  <si>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</si>
  <si>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</si>
  <si>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</si>
  <si>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</si>
  <si>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</si>
  <si>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</si>
  <si>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</si>
  <si>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</si>
  <si>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</si>
  <si>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</si>
  <si>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</si>
  <si>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</si>
  <si>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</si>
  <si>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</si>
  <si>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</si>
  <si>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</si>
  <si>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</si>
  <si>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</si>
  <si>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</si>
  <si>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</si>
  <si>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</si>
  <si>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</si>
  <si>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</si>
  <si>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</si>
  <si>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</si>
  <si>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</si>
  <si>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</si>
  <si>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</si>
  <si>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</si>
  <si>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</si>
  <si>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</si>
  <si>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</si>
  <si>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</si>
  <si>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</si>
  <si>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</si>
  <si>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</si>
  <si>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</si>
  <si>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</si>
  <si>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</si>
  <si>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</si>
  <si>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</si>
  <si>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</si>
  <si>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</si>
  <si>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</si>
  <si>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</si>
  <si>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</si>
  <si>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</si>
  <si>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</si>
  <si>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</si>
  <si>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</si>
  <si>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</si>
  <si>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</si>
  <si>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</si>
  <si>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</si>
  <si>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</si>
  <si>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</si>
  <si>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</si>
  <si>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</si>
  <si>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</si>
  <si>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</si>
  <si>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</si>
  <si>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</si>
  <si>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</si>
  <si>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</si>
  <si>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</si>
  <si>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</si>
  <si>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</si>
  <si>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</si>
  <si>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</si>
  <si>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</si>
  <si>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</si>
  <si>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</si>
  <si>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</si>
  <si>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</si>
  <si>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</si>
  <si>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</si>
  <si>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</si>
  <si>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</si>
  <si>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</si>
  <si>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</si>
  <si>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</si>
  <si>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</si>
  <si>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</si>
  <si>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</si>
  <si>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</si>
  <si>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</si>
  <si>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</si>
  <si>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</si>
  <si>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</si>
  <si>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</si>
  <si>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</si>
  <si>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</si>
  <si>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</si>
  <si>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</si>
  <si>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</si>
  <si>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</si>
  <si>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</si>
  <si>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</si>
  <si>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</si>
  <si>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</si>
  <si>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</si>
  <si>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</si>
  <si>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</si>
  <si>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</si>
  <si>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</si>
  <si>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</si>
  <si>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</si>
  <si>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</si>
  <si>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</si>
  <si>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</si>
  <si>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</si>
  <si>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</si>
  <si>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</si>
  <si>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</si>
  <si>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</si>
  <si>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</si>
  <si>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</si>
  <si>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</si>
  <si>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</si>
  <si>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</si>
  <si>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</si>
  <si>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</si>
  <si>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</si>
  <si>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</si>
  <si>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</si>
  <si>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</si>
  <si>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</si>
  <si>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</si>
  <si>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</si>
  <si>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</si>
  <si>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</si>
  <si>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</si>
  <si>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</si>
  <si>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</si>
  <si>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</si>
  <si>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</si>
  <si>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</si>
  <si>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</si>
  <si>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</si>
  <si>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</si>
  <si>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</si>
  <si>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</si>
  <si>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</si>
  <si>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</si>
  <si>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</si>
  <si>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</si>
  <si>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</si>
  <si>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</si>
  <si>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</si>
  <si>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</si>
  <si>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</si>
  <si>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</si>
  <si>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</si>
  <si>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</si>
  <si>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</si>
  <si>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</si>
  <si>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</si>
  <si>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</si>
  <si>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</si>
  <si>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</si>
  <si>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</si>
  <si>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</si>
  <si>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</si>
  <si>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</si>
  <si>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</si>
  <si>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</si>
  <si>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</si>
  <si>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</si>
  <si>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</si>
  <si>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</si>
  <si>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</si>
  <si>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</si>
  <si>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</si>
  <si>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</si>
  <si>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</si>
  <si>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</si>
  <si>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</si>
  <si>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</si>
  <si>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</si>
  <si>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</si>
  <si>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</si>
  <si>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</si>
  <si>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</si>
  <si>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</si>
  <si>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</si>
  <si>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</si>
  <si>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</si>
  <si>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</si>
  <si>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</si>
  <si>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</si>
  <si>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</si>
  <si>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</si>
  <si>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</si>
  <si>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</si>
  <si>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</si>
  <si>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</si>
  <si>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</si>
  <si>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</si>
  <si>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</si>
  <si>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</si>
  <si>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</si>
  <si>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</si>
  <si>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</si>
  <si>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</si>
  <si>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</si>
  <si>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</si>
  <si>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</si>
  <si>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</si>
  <si>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</si>
  <si>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</si>
  <si>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</si>
  <si>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</si>
  <si>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</si>
  <si>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</si>
  <si>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</si>
  <si>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</si>
  <si>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</si>
  <si>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</si>
  <si>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</si>
  <si>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</si>
  <si>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</si>
  <si>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</si>
  <si>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</si>
  <si>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</si>
  <si>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</si>
  <si>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</si>
  <si>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</si>
  <si>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</si>
  <si>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</si>
  <si>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</si>
  <si>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</si>
  <si>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</si>
  <si>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</si>
  <si>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</si>
  <si>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</si>
  <si>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</si>
  <si>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</si>
  <si>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</si>
  <si>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</si>
  <si>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</si>
  <si>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</si>
  <si>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</si>
  <si>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</si>
  <si>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</si>
  <si>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</si>
  <si>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</si>
  <si>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</si>
  <si>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</si>
  <si>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</si>
  <si>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</si>
  <si>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</si>
  <si>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</si>
  <si>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</si>
  <si>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</si>
  <si>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</si>
  <si>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</si>
  <si>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</si>
  <si>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</si>
  <si>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</si>
  <si>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</si>
  <si>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</si>
  <si>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</si>
  <si>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</si>
  <si>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</si>
  <si>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</si>
  <si>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</si>
  <si>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</si>
  <si>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</si>
  <si>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</si>
  <si>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</si>
  <si>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</si>
  <si>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</si>
  <si>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</si>
  <si>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</si>
  <si>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</si>
  <si>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</si>
  <si>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</si>
  <si>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</si>
  <si>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</si>
  <si>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</si>
  <si>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</si>
  <si>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</si>
  <si>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</si>
  <si>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</si>
  <si>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</si>
  <si>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</si>
  <si>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</si>
  <si>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</si>
  <si>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</si>
  <si>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</si>
  <si>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</si>
  <si>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</si>
  <si>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</si>
  <si>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</si>
  <si>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</si>
  <si>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</si>
  <si>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</si>
  <si>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</si>
  <si>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</si>
  <si>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</si>
  <si>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</si>
  <si>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</si>
  <si>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</si>
  <si>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</si>
  <si>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</si>
  <si>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</si>
  <si>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</si>
  <si>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</si>
  <si>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</si>
  <si>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</si>
  <si>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</si>
  <si>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</si>
  <si>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</si>
  <si>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</si>
  <si>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</si>
  <si>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</si>
  <si>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</si>
  <si>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</si>
  <si>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</si>
  <si>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</si>
  <si>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</si>
  <si>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</si>
  <si>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</si>
  <si>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</si>
  <si>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</si>
  <si>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</si>
  <si>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</si>
  <si>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</si>
  <si>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</si>
  <si>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</si>
  <si>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</si>
  <si>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</si>
  <si>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</si>
  <si>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</si>
  <si>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</si>
  <si>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</si>
  <si>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</si>
  <si>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</si>
  <si>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</si>
  <si>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</si>
  <si>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</si>
  <si>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</si>
  <si>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</si>
  <si>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</si>
  <si>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</si>
  <si>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</si>
  <si>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</si>
  <si>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</si>
  <si>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</si>
  <si>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</si>
  <si>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</si>
  <si>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</si>
  <si>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</si>
  <si>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</si>
  <si>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</si>
  <si>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</si>
  <si>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</si>
  <si>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</si>
  <si>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</si>
  <si>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</si>
  <si>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</si>
  <si>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</si>
  <si>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</si>
  <si>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</si>
  <si>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</si>
  <si>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</si>
  <si>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</si>
  <si>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</si>
  <si>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</si>
  <si>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</si>
  <si>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</si>
  <si>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</si>
  <si>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</si>
  <si>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</si>
  <si>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</si>
  <si>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</si>
  <si>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</si>
  <si>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</si>
  <si>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</si>
  <si>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</si>
  <si>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</si>
  <si>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</si>
  <si>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</si>
  <si>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</si>
  <si>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</si>
  <si>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</si>
  <si>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</si>
  <si>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</si>
  <si>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</si>
  <si>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</si>
  <si>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</si>
  <si>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</si>
  <si>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</si>
  <si>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</si>
  <si>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</si>
  <si>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</si>
  <si>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</si>
  <si>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</si>
  <si>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</si>
  <si>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</si>
  <si>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</si>
  <si>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</si>
  <si>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</si>
  <si>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</si>
  <si>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</si>
  <si>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</si>
  <si>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</si>
  <si>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</si>
  <si>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</si>
  <si>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</si>
  <si>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</si>
  <si>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</si>
  <si>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</si>
  <si>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</si>
  <si>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</si>
  <si>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</si>
  <si>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</si>
  <si>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</si>
  <si>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</si>
  <si>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</si>
  <si>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</si>
  <si>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</si>
  <si>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</si>
  <si>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</si>
  <si>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</si>
  <si>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</si>
  <si>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</si>
  <si>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</si>
  <si>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</si>
  <si>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</si>
  <si>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</si>
  <si>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</si>
  <si>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</si>
  <si>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</si>
  <si>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</si>
  <si>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</si>
  <si>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</si>
  <si>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</si>
  <si>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</si>
  <si>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</si>
  <si>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</si>
  <si>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</si>
  <si>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</si>
  <si>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</si>
  <si>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</si>
  <si>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</si>
  <si>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</si>
  <si>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</si>
  <si>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</si>
  <si>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</si>
  <si>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</si>
  <si>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</si>
  <si>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</si>
  <si>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</si>
  <si>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</si>
  <si>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</si>
  <si>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</si>
  <si>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</si>
  <si>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</si>
  <si>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</si>
  <si>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</si>
  <si>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</si>
  <si>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</si>
  <si>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</si>
  <si>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</si>
  <si>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</si>
  <si>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</si>
  <si>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</si>
  <si>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</si>
  <si>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</si>
  <si>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</si>
  <si>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</si>
  <si>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</si>
  <si>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</si>
  <si>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</si>
  <si>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</si>
  <si>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</si>
  <si>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</si>
  <si>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</si>
  <si>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</si>
  <si>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</si>
  <si>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</si>
  <si>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</si>
  <si>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</si>
  <si>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</si>
  <si>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</si>
  <si>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</si>
  <si>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</si>
  <si>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</si>
  <si>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</si>
  <si>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</si>
  <si>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</si>
  <si>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</si>
  <si>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</si>
  <si>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</si>
  <si>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</si>
  <si>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</si>
  <si>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</si>
  <si>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</si>
  <si>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</si>
  <si>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</si>
  <si>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</si>
  <si>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</si>
  <si>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</si>
  <si>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</si>
  <si>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</si>
  <si>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</si>
  <si>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</si>
  <si>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</si>
  <si>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</si>
  <si>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</si>
  <si>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</si>
  <si>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</si>
  <si>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</si>
  <si>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</si>
  <si>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</si>
  <si>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</si>
  <si>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</si>
  <si>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</si>
  <si>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</si>
  <si>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</si>
  <si>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</si>
  <si>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</si>
  <si>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</si>
  <si>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</si>
  <si>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</si>
  <si>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</si>
  <si>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</si>
  <si>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</si>
  <si>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</si>
  <si>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</si>
  <si>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</si>
  <si>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</si>
  <si>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</si>
  <si>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</si>
  <si>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</si>
  <si>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</si>
  <si>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</si>
  <si>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</si>
  <si>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</si>
  <si>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</si>
  <si>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</si>
  <si>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</si>
  <si>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</si>
  <si>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</si>
  <si>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</si>
  <si>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</si>
  <si>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</si>
  <si>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</si>
  <si>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</si>
  <si>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</si>
  <si>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</si>
  <si>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</si>
  <si>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</si>
  <si>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</si>
  <si>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</si>
  <si>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</si>
  <si>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</si>
  <si>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</si>
  <si>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</si>
  <si>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</si>
  <si>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</si>
  <si>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</si>
  <si>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</si>
  <si>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</si>
  <si>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</si>
  <si>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</si>
  <si>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</si>
  <si>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</si>
  <si>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</si>
  <si>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</si>
  <si>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</si>
  <si>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</si>
  <si>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</si>
  <si>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</si>
  <si>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</si>
  <si>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</si>
  <si>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</si>
  <si>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</si>
  <si>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</si>
  <si>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</si>
  <si>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</si>
  <si>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</si>
  <si>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</si>
  <si>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</si>
  <si>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</si>
  <si>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</si>
  <si>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</si>
  <si>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</si>
  <si>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</si>
  <si>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</si>
  <si>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</si>
  <si>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</si>
  <si>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</si>
  <si>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</si>
  <si>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</si>
  <si>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</si>
  <si>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</si>
  <si>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</si>
  <si>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</si>
  <si>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</si>
  <si>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</si>
  <si>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</si>
  <si>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</si>
  <si>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</si>
  <si>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</si>
  <si>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</si>
  <si>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</si>
  <si>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</si>
  <si>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</si>
  <si>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</si>
  <si>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</si>
  <si>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</si>
  <si>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</si>
  <si>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</si>
  <si>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</si>
  <si>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</si>
  <si>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</si>
  <si>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</si>
  <si>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</si>
  <si>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</si>
  <si>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</si>
  <si>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</si>
  <si>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</si>
  <si>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</si>
  <si>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</si>
  <si>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</si>
  <si>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</si>
  <si>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</si>
  <si>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</si>
  <si>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</si>
  <si>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</si>
  <si>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</si>
  <si>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</si>
  <si>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</si>
  <si>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</si>
  <si>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</si>
  <si>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</si>
  <si>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</si>
  <si>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</si>
  <si>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</si>
  <si>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</si>
  <si>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</si>
  <si>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</si>
  <si>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</si>
  <si>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</si>
  <si>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</si>
  <si>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</si>
  <si>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</si>
  <si>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</si>
  <si>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</si>
  <si>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</si>
  <si>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</si>
  <si>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</si>
  <si>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</si>
  <si>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</si>
  <si>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</si>
  <si>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</si>
  <si>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</si>
  <si>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</si>
  <si>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</si>
  <si>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</si>
  <si>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</si>
  <si>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</si>
  <si>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</si>
  <si>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</si>
  <si>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</si>
  <si>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</si>
  <si>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</si>
  <si>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</si>
  <si>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</si>
  <si>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</si>
  <si>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</si>
  <si>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</si>
  <si>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</si>
  <si>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</si>
  <si>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</si>
  <si>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</si>
  <si>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</si>
  <si>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</si>
  <si>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</si>
  <si>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</si>
  <si>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</si>
  <si>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</si>
  <si>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</si>
  <si>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</si>
  <si>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</si>
  <si>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</si>
  <si>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</si>
  <si>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</si>
  <si>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</si>
  <si>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</si>
  <si>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</si>
  <si>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</si>
  <si>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</si>
  <si>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</si>
  <si>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</si>
  <si>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</si>
  <si>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</si>
  <si>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</si>
  <si>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</si>
  <si>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</si>
  <si>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</si>
  <si>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</si>
  <si>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</si>
  <si>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</si>
  <si>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</si>
  <si>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</si>
  <si>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</si>
  <si>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</si>
  <si>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</si>
  <si>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</si>
  <si>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</si>
  <si>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</si>
  <si>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</si>
  <si>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</si>
  <si>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</si>
  <si>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</si>
  <si>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</si>
  <si>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</si>
  <si>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</si>
  <si>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</si>
  <si>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</si>
  <si>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</si>
  <si>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</si>
  <si>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</si>
  <si>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</si>
  <si>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</si>
  <si>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</si>
  <si>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</si>
  <si>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</si>
  <si>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</si>
  <si>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</si>
  <si>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</si>
  <si>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</si>
  <si>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</si>
  <si>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</si>
  <si>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</si>
  <si>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</si>
  <si>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</si>
  <si>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</si>
  <si>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</si>
  <si>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</si>
  <si>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</si>
  <si>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</si>
  <si>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</si>
  <si>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</si>
  <si>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</si>
  <si>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</si>
  <si>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</si>
  <si>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</si>
  <si>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</si>
  <si>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</si>
  <si>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</si>
  <si>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</si>
  <si>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</si>
  <si>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</si>
  <si>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</si>
  <si>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</si>
  <si>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</si>
  <si>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</si>
  <si>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</si>
  <si>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</si>
  <si>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</si>
  <si>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</si>
  <si>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</si>
  <si>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</si>
  <si>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</si>
  <si>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</si>
  <si>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</si>
  <si>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</si>
  <si>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</si>
  <si>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</si>
  <si>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</si>
  <si>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</si>
  <si>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</si>
  <si>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</si>
  <si>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</si>
  <si>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</si>
  <si>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</si>
  <si>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</si>
  <si>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</si>
  <si>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</si>
  <si>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</si>
  <si>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</si>
  <si>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</si>
  <si>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</si>
  <si>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</si>
  <si>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</si>
  <si>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</si>
  <si>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</si>
  <si>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</si>
  <si>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</si>
  <si>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</si>
  <si>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</si>
  <si>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</si>
  <si>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</si>
  <si>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</si>
  <si>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</si>
  <si>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</si>
  <si>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</si>
  <si>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</si>
  <si>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</si>
  <si>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</si>
  <si>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</si>
  <si>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</si>
  <si>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</si>
  <si>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</si>
  <si>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</si>
  <si>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</si>
  <si>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</si>
  <si>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</si>
  <si>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</si>
  <si>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</si>
  <si>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</si>
  <si>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</si>
  <si>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</si>
  <si>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</si>
  <si>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</si>
  <si>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</si>
  <si>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</si>
  <si>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</si>
  <si>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</si>
  <si>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</si>
  <si>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</si>
  <si>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</si>
  <si>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</si>
  <si>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</si>
  <si>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</si>
  <si>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</si>
  <si>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</si>
  <si>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</si>
  <si>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</si>
  <si>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</si>
  <si>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</si>
  <si>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</si>
  <si>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</si>
  <si>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</si>
  <si>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</si>
  <si>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</si>
  <si>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</si>
  <si>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</si>
  <si>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</si>
  <si>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</si>
  <si>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</si>
  <si>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</si>
  <si>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</si>
  <si>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</si>
  <si>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</si>
  <si>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</si>
  <si>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</si>
  <si>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</si>
  <si>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</si>
  <si>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</si>
  <si>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</si>
  <si>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</si>
  <si>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</si>
  <si>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</si>
  <si>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</si>
  <si>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</si>
  <si>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</si>
  <si>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</si>
  <si>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</si>
  <si>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</si>
  <si>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</si>
  <si>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</si>
  <si>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</si>
  <si>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</si>
  <si>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</si>
  <si>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</si>
  <si>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</si>
  <si>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</si>
  <si>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</si>
  <si>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</si>
  <si>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</si>
  <si>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</si>
  <si>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</si>
  <si>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</si>
  <si>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</si>
  <si>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</si>
  <si>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</si>
  <si>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</si>
  <si>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</si>
  <si>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</si>
  <si>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</si>
  <si>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</si>
  <si>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</si>
  <si>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</si>
  <si>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</si>
  <si>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</si>
  <si>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</si>
  <si>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</si>
  <si>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</si>
  <si>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</si>
  <si>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</si>
  <si>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</si>
  <si>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</si>
  <si>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</si>
  <si>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</si>
  <si>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</si>
  <si>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</si>
  <si>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</si>
  <si>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</si>
  <si>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</si>
  <si>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</si>
  <si>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</si>
  <si>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</si>
  <si>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</si>
  <si>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</si>
  <si>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</si>
  <si>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</si>
  <si>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</si>
  <si>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</si>
  <si>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</si>
  <si>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</si>
  <si>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</si>
  <si>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</si>
  <si>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</si>
  <si>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</si>
  <si>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</si>
  <si>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</si>
  <si>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</si>
  <si>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</si>
  <si>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</si>
  <si>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</si>
  <si>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</si>
  <si>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</si>
  <si>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</si>
  <si>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</si>
  <si>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</si>
  <si>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</si>
  <si>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</si>
  <si>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</si>
  <si>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</si>
  <si>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</si>
  <si>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</si>
  <si>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</si>
  <si>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</si>
  <si>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</si>
  <si>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</si>
  <si>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</si>
  <si>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</si>
  <si>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</si>
  <si>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</si>
  <si>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</si>
  <si>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</si>
  <si>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</si>
  <si>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</si>
  <si>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</si>
  <si>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</si>
  <si>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</si>
  <si>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</si>
  <si>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</si>
  <si>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</si>
  <si>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</si>
  <si>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</si>
  <si>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</si>
  <si>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</si>
  <si>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</si>
  <si>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</si>
  <si>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</si>
  <si>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</si>
  <si>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</si>
  <si>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</si>
  <si>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</si>
  <si>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</si>
  <si>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</si>
  <si>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</si>
  <si>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</si>
  <si>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</si>
  <si>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</si>
  <si>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</si>
  <si>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</si>
  <si>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</si>
  <si>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</si>
  <si>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</si>
  <si>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</si>
  <si>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</si>
  <si>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</si>
  <si>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</si>
  <si>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</si>
  <si>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</si>
  <si>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</si>
  <si>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</si>
  <si>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</si>
  <si>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</si>
  <si>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</si>
  <si>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</si>
  <si>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</si>
  <si>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</si>
  <si>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</si>
  <si>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</si>
  <si>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</si>
  <si>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</si>
  <si>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</si>
  <si>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</si>
  <si>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</si>
  <si>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</si>
  <si>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</si>
  <si>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</si>
  <si>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</si>
  <si>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</si>
  <si>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</si>
  <si>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</si>
  <si>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</si>
  <si>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</si>
  <si>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</si>
  <si>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</si>
  <si>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</si>
  <si>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</si>
  <si>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</si>
  <si>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</si>
  <si>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</si>
  <si>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</si>
  <si>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</si>
  <si>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</si>
  <si>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</si>
  <si>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</si>
  <si>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</si>
  <si>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</si>
  <si>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</si>
  <si>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</si>
  <si>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</si>
  <si>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</si>
  <si>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</si>
  <si>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</si>
  <si>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</si>
  <si>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</si>
  <si>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</si>
  <si>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</si>
  <si>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</si>
  <si>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</si>
  <si>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</si>
  <si>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</si>
  <si>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</si>
  <si>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</si>
  <si>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</si>
  <si>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</si>
  <si>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</si>
  <si>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</si>
  <si>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</si>
  <si>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</si>
  <si>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</si>
  <si>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</si>
  <si>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</si>
  <si>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</si>
  <si>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</si>
  <si>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</si>
  <si>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</si>
  <si>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</si>
  <si>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</si>
  <si>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</si>
  <si>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</si>
  <si>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</si>
  <si>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</si>
  <si>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</si>
  <si>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</si>
  <si>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</si>
  <si>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</si>
  <si>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</si>
  <si>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</si>
  <si>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</si>
  <si>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</si>
  <si>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</si>
  <si>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</si>
  <si>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</si>
  <si>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</si>
  <si>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</si>
  <si>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</si>
  <si>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</si>
  <si>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</si>
  <si>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</si>
  <si>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</si>
  <si>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</si>
  <si>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</si>
  <si>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</si>
  <si>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</si>
  <si>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</si>
  <si>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</si>
  <si>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</si>
  <si>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</si>
  <si>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</si>
  <si>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</si>
  <si>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</si>
  <si>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</si>
  <si>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</si>
  <si>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</si>
  <si>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</si>
  <si>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</si>
  <si>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</si>
  <si>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</si>
  <si>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</si>
  <si>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</si>
  <si>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</si>
  <si>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</si>
  <si>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</si>
  <si>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</si>
  <si>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</si>
  <si>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</si>
  <si>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</si>
  <si>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</si>
  <si>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</si>
  <si>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</si>
  <si>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</si>
  <si>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</si>
  <si>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</si>
  <si>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</si>
  <si>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</si>
  <si>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</si>
  <si>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</si>
  <si>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</si>
  <si>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</si>
  <si>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</si>
  <si>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</si>
  <si>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</si>
  <si>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</si>
  <si>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</si>
  <si>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</si>
  <si>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</si>
  <si>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</si>
  <si>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</si>
  <si>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</si>
  <si>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</si>
  <si>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</si>
  <si>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</si>
  <si>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</si>
  <si>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</si>
  <si>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</si>
  <si>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</si>
  <si>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</si>
  <si>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</si>
  <si>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</si>
  <si>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</si>
  <si>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</si>
  <si>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</si>
  <si>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</si>
  <si>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</si>
  <si>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</si>
  <si>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</si>
  <si>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</si>
  <si>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</si>
  <si>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</si>
  <si>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</si>
  <si>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</si>
  <si>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</si>
  <si>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</si>
  <si>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</si>
  <si>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</si>
  <si>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</si>
  <si>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</si>
  <si>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</si>
  <si>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</si>
  <si>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</si>
  <si>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</si>
  <si>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</si>
  <si>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</si>
  <si>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</si>
  <si>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</si>
  <si>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</si>
  <si>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</si>
  <si>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</si>
  <si>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</si>
  <si>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</si>
  <si>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</si>
  <si>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</si>
  <si>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</si>
  <si>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</si>
  <si>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</si>
  <si>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</si>
  <si>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</si>
  <si>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</si>
  <si>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</si>
  <si>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</si>
  <si>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</si>
  <si>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</si>
  <si>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</si>
  <si>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</si>
  <si>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</si>
  <si>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</si>
  <si>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</si>
  <si>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</si>
  <si>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</si>
  <si>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</si>
  <si>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</si>
  <si>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</si>
  <si>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</si>
  <si>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</si>
  <si>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</si>
  <si>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</si>
  <si>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</si>
  <si>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</si>
  <si>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</si>
  <si>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</si>
  <si>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</si>
  <si>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</si>
  <si>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</si>
  <si>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</si>
  <si>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</si>
  <si>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</si>
  <si>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</si>
  <si>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</si>
  <si>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</si>
  <si>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</si>
  <si>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</si>
  <si>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</si>
  <si>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</si>
  <si>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</si>
  <si>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</si>
  <si>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</si>
  <si>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</si>
  <si>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</si>
  <si>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</si>
  <si>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</si>
  <si>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</si>
  <si>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</si>
  <si>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</si>
  <si>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</si>
  <si>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</si>
  <si>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</si>
  <si>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</si>
  <si>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</si>
  <si>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</si>
  <si>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</si>
  <si>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</si>
  <si>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</si>
  <si>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</si>
  <si>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</si>
  <si>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</si>
  <si>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</si>
  <si>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</si>
  <si>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</si>
  <si>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</si>
  <si>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</si>
  <si>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</si>
  <si>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</si>
  <si>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</si>
  <si>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</si>
  <si>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</si>
  <si>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</si>
  <si>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</si>
  <si>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</si>
  <si>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</si>
  <si>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</si>
  <si>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</si>
  <si>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</si>
  <si>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</si>
  <si>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</si>
  <si>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</si>
  <si>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</si>
  <si>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</si>
  <si>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</si>
  <si>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</si>
  <si>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</si>
  <si>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</si>
  <si>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</si>
  <si>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</si>
  <si>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</si>
  <si>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</si>
  <si>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</si>
  <si>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</si>
  <si>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</si>
  <si>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</si>
  <si>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</si>
  <si>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</si>
  <si>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</si>
  <si>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</si>
  <si>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</si>
  <si>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</si>
  <si>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</si>
  <si>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</si>
  <si>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</si>
  <si>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</si>
  <si>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</si>
  <si>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</si>
  <si>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</si>
  <si>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</si>
  <si>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</si>
  <si>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</si>
  <si>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</si>
  <si>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</si>
  <si>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</si>
  <si>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</si>
  <si>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</si>
  <si>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</si>
  <si>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</si>
  <si>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</si>
  <si>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</si>
  <si>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</si>
  <si>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</si>
  <si>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</si>
  <si>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</si>
  <si>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</si>
  <si>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</si>
  <si>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</si>
  <si>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</si>
  <si>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</si>
  <si>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</si>
  <si>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</si>
  <si>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</si>
  <si>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</si>
  <si>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</si>
  <si>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</si>
  <si>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</si>
  <si>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</si>
  <si>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</si>
  <si>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</si>
  <si>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</si>
  <si>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</si>
  <si>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</si>
  <si>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</si>
  <si>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</si>
  <si>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</si>
  <si>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</si>
  <si>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</si>
  <si>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</si>
  <si>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</si>
  <si>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</si>
  <si>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</si>
  <si>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</si>
  <si>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</si>
  <si>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</si>
  <si>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</si>
  <si>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</si>
  <si>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</si>
  <si>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</si>
  <si>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</si>
  <si>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</si>
  <si>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</si>
  <si>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</si>
  <si>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</si>
  <si>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</si>
  <si>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</si>
  <si>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</si>
  <si>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</si>
  <si>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</si>
  <si>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</si>
  <si>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</si>
  <si>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</si>
  <si>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</si>
  <si>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</si>
  <si>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</si>
  <si>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</si>
  <si>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</si>
  <si>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</si>
  <si>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</si>
  <si>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</si>
  <si>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</si>
  <si>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</si>
  <si>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</si>
  <si>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</si>
  <si>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</si>
  <si>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</si>
  <si>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</si>
  <si>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</si>
  <si>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</si>
  <si>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</si>
  <si>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</si>
  <si>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</si>
  <si>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</si>
  <si>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</si>
  <si>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</si>
  <si>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</si>
  <si>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</si>
  <si>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</si>
  <si>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</si>
  <si>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</si>
  <si>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</si>
  <si>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</si>
  <si>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</si>
  <si>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</si>
  <si>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</si>
  <si>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</si>
  <si>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</si>
  <si>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</si>
  <si>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</si>
  <si>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</si>
  <si>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</si>
  <si>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</si>
  <si>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</si>
  <si>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</si>
  <si>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</si>
  <si>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</si>
  <si>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</si>
  <si>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</si>
  <si>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</si>
  <si>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</si>
  <si>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</si>
  <si>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</si>
  <si>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</si>
  <si>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</si>
  <si>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</si>
  <si>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</si>
  <si>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</si>
  <si>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</si>
  <si>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</si>
  <si>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</si>
  <si>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</si>
  <si>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</si>
  <si>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</si>
  <si>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</si>
  <si>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</si>
  <si>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</si>
  <si>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</si>
  <si>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</si>
  <si>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</si>
  <si>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</si>
  <si>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</si>
  <si>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</si>
  <si>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</si>
  <si>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</si>
  <si>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</si>
  <si>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</si>
  <si>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</si>
  <si>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</si>
  <si>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</si>
  <si>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</si>
  <si>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</si>
  <si>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</si>
  <si>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</si>
  <si>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</si>
  <si>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</si>
  <si>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</si>
  <si>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</si>
  <si>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</si>
  <si>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</si>
  <si>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</si>
  <si>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</si>
  <si>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</si>
  <si>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</si>
  <si>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</si>
  <si>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</si>
  <si>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</si>
  <si>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</si>
  <si>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</si>
  <si>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</si>
  <si>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</si>
  <si>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</si>
  <si>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</si>
  <si>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</si>
  <si>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</si>
  <si>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</si>
  <si>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</si>
  <si>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</si>
  <si>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</si>
  <si>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</si>
  <si>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</si>
  <si>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</si>
  <si>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</si>
  <si>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</si>
  <si>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</si>
  <si>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</si>
  <si>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</si>
  <si>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</si>
  <si>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</si>
  <si>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</si>
  <si>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</si>
  <si>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</si>
  <si>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</si>
  <si>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</si>
  <si>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</si>
  <si>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</si>
  <si>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</si>
  <si>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</si>
  <si>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</si>
  <si>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</si>
  <si>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</si>
  <si>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</si>
  <si>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</si>
  <si>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</si>
  <si>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</si>
  <si>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</si>
  <si>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</si>
  <si>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</si>
  <si>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</si>
  <si>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</si>
  <si>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</si>
  <si>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</si>
  <si>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</si>
  <si>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</si>
  <si>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</si>
  <si>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</si>
  <si>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</si>
  <si>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</si>
  <si>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</si>
  <si>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</si>
  <si>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</si>
  <si>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</si>
  <si>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</si>
  <si>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</si>
  <si>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</si>
  <si>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</si>
  <si>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</si>
  <si>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</si>
  <si>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</si>
  <si>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</si>
  <si>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</si>
  <si>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</si>
  <si>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</si>
  <si>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</si>
  <si>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</si>
  <si>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</si>
  <si>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</si>
  <si>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</si>
  <si>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</si>
  <si>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</si>
  <si>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</si>
  <si>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</si>
  <si>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</si>
  <si>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</si>
  <si>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</si>
  <si>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</si>
  <si>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</si>
  <si>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</si>
  <si>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</si>
  <si>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</si>
  <si>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</si>
  <si>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</si>
  <si>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</si>
  <si>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</si>
  <si>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</si>
  <si>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</si>
  <si>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</si>
  <si>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</si>
  <si>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</si>
  <si>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</si>
  <si>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</si>
  <si>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</si>
  <si>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</si>
  <si>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</si>
  <si>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</si>
  <si>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</si>
  <si>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</si>
  <si>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</si>
  <si>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</si>
  <si>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</si>
  <si>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</si>
  <si>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</si>
  <si>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</si>
  <si>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</si>
  <si>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</si>
  <si>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</si>
  <si>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</si>
  <si>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</si>
  <si>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</si>
  <si>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</si>
  <si>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</si>
  <si>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</si>
  <si>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</si>
  <si>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</si>
  <si>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</si>
  <si>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</si>
  <si>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</si>
  <si>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</si>
  <si>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</si>
  <si>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</si>
  <si>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</si>
  <si>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</si>
  <si>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</si>
  <si>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</si>
  <si>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</si>
  <si>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</si>
  <si>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</si>
  <si>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</si>
  <si>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</si>
  <si>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</si>
  <si>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</si>
  <si>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</si>
  <si>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</si>
  <si>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</si>
  <si>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</si>
  <si>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</si>
  <si>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</si>
  <si>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</si>
  <si>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</si>
  <si>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</si>
  <si>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</si>
  <si>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</si>
  <si>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</si>
  <si>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</si>
  <si>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</si>
  <si>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</si>
  <si>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</si>
  <si>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</si>
  <si>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</si>
  <si>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</si>
  <si>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</si>
  <si>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</si>
  <si>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</si>
  <si>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</si>
  <si>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</si>
  <si>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</si>
  <si>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</si>
  <si>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</si>
  <si>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</si>
  <si>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</si>
  <si>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</si>
  <si>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</si>
  <si>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</si>
  <si>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</si>
  <si>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</si>
  <si>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</si>
  <si>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</si>
  <si>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</si>
  <si>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</si>
  <si>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</si>
  <si>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</si>
  <si>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</si>
  <si>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</si>
  <si>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</si>
  <si>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</si>
  <si>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</si>
  <si>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</si>
  <si>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</si>
  <si>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</si>
  <si>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</si>
  <si>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</si>
  <si>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</si>
  <si>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</si>
  <si>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</si>
  <si>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</si>
  <si>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</si>
  <si>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</si>
  <si>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</si>
  <si>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</si>
  <si>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</si>
  <si>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</si>
  <si>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</si>
  <si>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</si>
  <si>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</si>
  <si>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</si>
  <si>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</si>
  <si>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</si>
  <si>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</si>
  <si>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</si>
  <si>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</si>
  <si>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</si>
  <si>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</si>
  <si>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</si>
  <si>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</si>
  <si>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</si>
  <si>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</si>
  <si>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</si>
  <si>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</si>
  <si>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</si>
  <si>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</si>
  <si>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</si>
  <si>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</si>
  <si>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</si>
  <si>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</si>
  <si>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</si>
  <si>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</si>
  <si>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</si>
  <si>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</si>
  <si>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</si>
  <si>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</si>
  <si>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</si>
  <si>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</si>
  <si>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</si>
  <si>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</si>
  <si>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</si>
  <si>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</si>
  <si>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</si>
  <si>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</si>
  <si>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</si>
  <si>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</si>
  <si>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</si>
  <si>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</si>
  <si>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</si>
  <si>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</si>
  <si>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</si>
  <si>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</si>
  <si>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</si>
  <si>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</si>
  <si>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</si>
  <si>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</si>
  <si>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</si>
  <si>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</si>
  <si>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</si>
  <si>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</si>
  <si>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</si>
  <si>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</si>
  <si>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</si>
  <si>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</si>
  <si>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</si>
  <si>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</si>
  <si>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</si>
  <si>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</si>
  <si>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</si>
  <si>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</si>
  <si>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</si>
  <si>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</si>
  <si>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</si>
  <si>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</si>
  <si>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</si>
  <si>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</si>
  <si>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</si>
  <si>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</si>
  <si>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</si>
  <si>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</si>
  <si>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</si>
  <si>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</si>
  <si>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</si>
  <si>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</si>
  <si>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</si>
  <si>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</si>
  <si>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</si>
  <si>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</si>
  <si>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</si>
  <si>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</si>
  <si>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</si>
  <si>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</si>
  <si>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</si>
  <si>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</si>
  <si>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</si>
  <si>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</si>
  <si>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</si>
  <si>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</si>
  <si>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</si>
  <si>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</si>
  <si>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</si>
  <si>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</si>
  <si>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</si>
  <si>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</si>
  <si>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</si>
  <si>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</si>
  <si>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</si>
  <si>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</si>
  <si>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</si>
  <si>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</si>
  <si>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</si>
  <si>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</si>
  <si>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</si>
  <si>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</si>
  <si>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</si>
  <si>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</si>
  <si>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</si>
  <si>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</si>
  <si>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</si>
  <si>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</si>
  <si>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</si>
  <si>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</si>
  <si>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</si>
  <si>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</si>
  <si>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</si>
  <si>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</si>
  <si>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</si>
  <si>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</si>
  <si>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</si>
  <si>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</si>
  <si>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</si>
  <si>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</si>
  <si>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</si>
  <si>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</si>
  <si>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</si>
  <si>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</si>
  <si>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</si>
  <si>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</si>
  <si>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</si>
  <si>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</si>
  <si>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</si>
  <si>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</si>
  <si>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</si>
  <si>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</si>
  <si>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</si>
  <si>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</si>
  <si>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</si>
  <si>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</si>
  <si>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</si>
  <si>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</si>
  <si>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</si>
  <si>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</si>
  <si>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</si>
  <si>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</si>
  <si>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</si>
  <si>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</si>
  <si>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</si>
  <si>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</si>
  <si>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</si>
  <si>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</si>
  <si>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</si>
  <si>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</si>
  <si>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</si>
  <si>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</si>
  <si>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</si>
  <si>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</si>
  <si>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</si>
  <si>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</si>
  <si>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</si>
  <si>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</si>
  <si>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</si>
  <si>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</si>
  <si>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</si>
  <si>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</si>
  <si>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</si>
  <si>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</si>
  <si>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</si>
  <si>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</si>
  <si>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</si>
  <si>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</si>
  <si>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</si>
  <si>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</si>
  <si>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</si>
  <si>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</si>
  <si>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</si>
  <si>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</si>
  <si>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</si>
  <si>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</si>
  <si>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</si>
  <si>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</si>
  <si>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</si>
  <si>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</si>
  <si>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</si>
  <si>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</si>
  <si>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</si>
  <si>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</si>
  <si>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</si>
  <si>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</si>
  <si>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</si>
  <si>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</si>
  <si>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</si>
  <si>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</si>
  <si>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</si>
  <si>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</si>
  <si>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</si>
  <si>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</si>
  <si>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</si>
  <si>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</si>
  <si>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</si>
  <si>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</si>
  <si>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</si>
  <si>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</si>
  <si>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</si>
  <si>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</si>
  <si>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</si>
  <si>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</si>
  <si>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</si>
  <si>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</si>
  <si>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</si>
  <si>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</si>
  <si>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</si>
  <si>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</si>
  <si>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</si>
  <si>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</si>
  <si>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</si>
  <si>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</si>
  <si>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</si>
  <si>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</si>
  <si>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</si>
  <si>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</si>
  <si>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</si>
  <si>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</si>
  <si>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</si>
  <si>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</si>
  <si>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</si>
  <si>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</si>
  <si>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</si>
  <si>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</si>
  <si>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</si>
  <si>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</si>
  <si>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</si>
  <si>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</si>
  <si>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</si>
  <si>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</si>
  <si>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</si>
  <si>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</si>
  <si>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</si>
  <si>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</si>
  <si>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</si>
  <si>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</si>
  <si>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</si>
  <si>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</si>
  <si>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</si>
  <si>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</si>
  <si>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</si>
  <si>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</si>
  <si>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</si>
  <si>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</si>
  <si>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</si>
  <si>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</si>
  <si>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</si>
  <si>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</si>
  <si>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</si>
  <si>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</si>
  <si>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</si>
  <si>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</si>
  <si>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</si>
  <si>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</si>
  <si>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</si>
  <si>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</si>
  <si>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</si>
  <si>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</si>
  <si>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</si>
  <si>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</si>
  <si>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</si>
  <si>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</si>
  <si>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</si>
  <si>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</si>
  <si>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</si>
  <si>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</si>
  <si>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</si>
  <si>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</si>
  <si>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</si>
  <si>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</si>
  <si>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</si>
  <si>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</si>
  <si>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</si>
  <si>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</si>
  <si>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</si>
  <si>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</si>
  <si>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</si>
  <si>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</si>
  <si>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</si>
  <si>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</si>
  <si>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</si>
  <si>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</si>
  <si>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</si>
  <si>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</si>
  <si>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</si>
  <si>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</si>
  <si>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</si>
  <si>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</si>
  <si>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</si>
  <si>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</si>
  <si>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</si>
  <si>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</si>
  <si>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</si>
  <si>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</si>
  <si>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</si>
  <si>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</si>
  <si>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</si>
  <si>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</si>
  <si>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</si>
  <si>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</si>
  <si>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</si>
  <si>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</si>
  <si>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</si>
  <si>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</si>
  <si>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</si>
  <si>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</si>
  <si>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</si>
  <si>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</si>
  <si>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</si>
  <si>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</si>
  <si>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</si>
  <si>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</si>
  <si>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</si>
  <si>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</si>
  <si>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</si>
  <si>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</si>
  <si>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</si>
  <si>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</si>
  <si>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</si>
  <si>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</si>
  <si>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</si>
  <si>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</si>
  <si>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</si>
  <si>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</si>
  <si>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</si>
  <si>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</si>
  <si>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</si>
  <si>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</si>
  <si>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</si>
  <si>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</si>
  <si>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</si>
  <si>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</si>
  <si>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</si>
  <si>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</si>
  <si>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</si>
  <si>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</si>
  <si>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</si>
  <si>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</si>
  <si>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</si>
  <si>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</si>
  <si>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</si>
  <si>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</si>
  <si>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</si>
  <si>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</si>
  <si>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</si>
  <si>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</si>
  <si>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</si>
  <si>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</si>
  <si>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</si>
  <si>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</si>
  <si>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</si>
  <si>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</si>
  <si>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</si>
  <si>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</si>
  <si>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</si>
  <si>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</si>
  <si>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</si>
  <si>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</si>
  <si>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</si>
  <si>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</si>
  <si>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</si>
  <si>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</si>
  <si>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</si>
  <si>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</si>
  <si>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</si>
  <si>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</si>
  <si>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</si>
  <si>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</si>
  <si>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</si>
  <si>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</si>
  <si>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</si>
  <si>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</si>
  <si>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</si>
  <si>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</si>
  <si>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</si>
  <si>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</si>
  <si>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</si>
  <si>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</si>
  <si>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</si>
  <si>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</si>
  <si>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</si>
  <si>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</si>
  <si>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</si>
  <si>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</si>
  <si>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</si>
  <si>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</si>
  <si>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</si>
  <si>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</si>
  <si>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</si>
  <si>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</si>
  <si>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</si>
  <si>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</si>
  <si>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</si>
  <si>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</si>
  <si>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</si>
  <si>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</si>
  <si>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</si>
  <si>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</si>
  <si>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</si>
  <si>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</si>
  <si>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</si>
  <si>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</si>
  <si>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</si>
  <si>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</si>
  <si>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</si>
  <si>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</si>
  <si>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</si>
  <si>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</si>
  <si>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</si>
  <si>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</si>
  <si>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</si>
  <si>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</si>
  <si>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</si>
  <si>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</si>
  <si>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</si>
  <si>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</si>
  <si>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</si>
  <si>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</si>
  <si>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</si>
  <si>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</si>
  <si>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</si>
  <si>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</si>
  <si>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</si>
  <si>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</si>
  <si>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</si>
  <si>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</si>
  <si>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</si>
  <si>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</si>
  <si>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</si>
  <si>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</si>
  <si>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</si>
  <si>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</si>
  <si>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</si>
  <si>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</si>
  <si>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</si>
  <si>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</si>
  <si>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</si>
  <si>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</si>
  <si>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</si>
  <si>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</si>
  <si>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</si>
  <si>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</si>
  <si>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</si>
  <si>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</si>
  <si>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</si>
  <si>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</si>
  <si>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</si>
  <si>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</si>
  <si>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</si>
  <si>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</si>
  <si>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</si>
  <si>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</si>
  <si>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</si>
  <si>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</si>
  <si>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</si>
  <si>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</si>
  <si>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</si>
  <si>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</si>
  <si>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</si>
  <si>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</si>
  <si>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</si>
  <si>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</si>
  <si>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</si>
  <si>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</si>
  <si>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</si>
  <si>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</si>
  <si>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</si>
  <si>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</si>
  <si>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</si>
  <si>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</si>
  <si>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</si>
  <si>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</si>
  <si>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</si>
  <si>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</si>
  <si>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</si>
  <si>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</si>
  <si>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</si>
  <si>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</si>
  <si>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</si>
  <si>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</si>
  <si>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</si>
  <si>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</si>
  <si>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</si>
  <si>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</si>
  <si>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</si>
  <si>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</si>
  <si>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</si>
  <si>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</si>
  <si>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</si>
  <si>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</si>
  <si>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</si>
  <si>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</si>
  <si>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</si>
  <si>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</si>
  <si>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</si>
  <si>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</si>
  <si>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</si>
  <si>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</si>
  <si>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</si>
  <si>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</si>
  <si>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</si>
  <si>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</si>
  <si>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</si>
  <si>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</si>
  <si>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</si>
  <si>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</si>
  <si>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</si>
  <si>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</si>
  <si>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</si>
  <si>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</si>
  <si>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</si>
  <si>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</si>
  <si>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</si>
  <si>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</si>
  <si>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</si>
  <si>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</si>
  <si>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</si>
  <si>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</si>
  <si>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</si>
  <si>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</si>
  <si>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</si>
  <si>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</si>
  <si>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</si>
  <si>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</si>
  <si>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</si>
  <si>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</si>
  <si>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</si>
  <si>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</si>
  <si>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</si>
  <si>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</si>
  <si>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</si>
  <si>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</si>
  <si>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</si>
  <si>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</si>
  <si>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</si>
  <si>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</si>
  <si>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</si>
  <si>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</si>
  <si>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</si>
  <si>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</si>
  <si>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</si>
  <si>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</si>
  <si>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</si>
  <si>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</si>
  <si>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</si>
  <si>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</si>
  <si>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</si>
  <si>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</si>
  <si>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</si>
  <si>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</si>
  <si>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</si>
  <si>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</si>
  <si>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</si>
  <si>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</si>
  <si>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</si>
  <si>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</si>
  <si>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</si>
  <si>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</si>
  <si>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</si>
  <si>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</si>
  <si>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</si>
  <si>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</si>
  <si>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</si>
  <si>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</si>
  <si>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</si>
  <si>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</si>
  <si>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</si>
  <si>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</si>
  <si>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</si>
  <si>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</si>
  <si>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</si>
  <si>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</si>
  <si>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</si>
  <si>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</si>
  <si>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</si>
  <si>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</si>
  <si>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</si>
  <si>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</si>
  <si>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</si>
  <si>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</si>
  <si>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</si>
  <si>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</si>
  <si>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</si>
  <si>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</si>
  <si>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</si>
  <si>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</si>
  <si>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</si>
  <si>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</si>
  <si>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</si>
  <si>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</si>
  <si>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</si>
  <si>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</si>
  <si>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</si>
  <si>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</si>
  <si>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</si>
  <si>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</si>
  <si>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</si>
  <si>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</si>
  <si>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</si>
  <si>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</si>
  <si>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</si>
  <si>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</si>
  <si>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</si>
  <si>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</si>
  <si>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</si>
  <si>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</si>
  <si>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</si>
  <si>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</si>
  <si>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</si>
  <si>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</si>
  <si>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</si>
  <si>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</si>
  <si>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</si>
  <si>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</si>
  <si>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</si>
  <si>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</si>
  <si>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</si>
  <si>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</si>
  <si>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</si>
  <si>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</si>
  <si>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</si>
  <si>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</si>
  <si>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</si>
  <si>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</si>
  <si>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</si>
  <si>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</si>
  <si>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</si>
  <si>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</si>
  <si>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</si>
  <si>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</si>
  <si>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</si>
  <si>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</si>
  <si>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</si>
  <si>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</si>
  <si>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</si>
  <si>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</si>
  <si>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</si>
  <si>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</si>
  <si>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</si>
  <si>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</si>
  <si>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</si>
  <si>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</si>
  <si>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</si>
  <si>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</si>
  <si>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</si>
  <si>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</si>
  <si>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</si>
  <si>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</si>
  <si>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</si>
  <si>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</si>
  <si>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</si>
  <si>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</si>
  <si>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</si>
  <si>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</si>
  <si>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</si>
  <si>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</si>
  <si>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</si>
  <si>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</si>
  <si>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</si>
  <si>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</si>
  <si>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</si>
  <si>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</si>
  <si>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</si>
  <si>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</si>
  <si>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</si>
  <si>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</si>
  <si>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</si>
  <si>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</si>
  <si>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</si>
  <si>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</si>
  <si>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</si>
  <si>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</si>
  <si>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</si>
  <si>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</si>
  <si>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</si>
  <si>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</si>
  <si>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</si>
  <si>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</si>
  <si>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</si>
  <si>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</si>
  <si>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</si>
  <si>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</si>
  <si>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</si>
  <si>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</si>
  <si>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</si>
  <si>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</si>
  <si>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</si>
  <si>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</si>
  <si>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</si>
  <si>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</si>
  <si>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</si>
  <si>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</si>
  <si>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</si>
  <si>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</si>
  <si>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</si>
  <si>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</si>
  <si>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</si>
  <si>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</si>
  <si>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</si>
  <si>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</si>
  <si>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</si>
  <si>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</si>
  <si>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</si>
  <si>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</si>
  <si>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</si>
  <si>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</si>
  <si>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</si>
  <si>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</si>
  <si>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</si>
  <si>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</si>
  <si>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</si>
  <si>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</si>
  <si>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</si>
  <si>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</si>
  <si>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</si>
  <si>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</si>
  <si>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</si>
  <si>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</si>
  <si>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</si>
  <si>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</si>
  <si>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</si>
  <si>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</si>
  <si>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</si>
  <si>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</si>
  <si>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</si>
  <si>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</si>
  <si>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</si>
  <si>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</si>
  <si>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</si>
  <si>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</si>
  <si>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</si>
  <si>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</si>
  <si>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</si>
  <si>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</si>
  <si>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</si>
  <si>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</si>
  <si>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</si>
  <si>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</si>
  <si>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</si>
  <si>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</si>
  <si>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</si>
  <si>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</si>
  <si>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</si>
  <si>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</si>
  <si>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</si>
  <si>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</si>
  <si>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</si>
  <si>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</si>
  <si>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</si>
  <si>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</si>
  <si>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</si>
  <si>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</si>
  <si>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</si>
  <si>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</si>
  <si>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</si>
  <si>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</si>
  <si>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</si>
  <si>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</si>
  <si>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</si>
  <si>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</si>
  <si>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</si>
  <si>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</si>
  <si>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</si>
  <si>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</si>
  <si>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</si>
  <si>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</si>
  <si>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</si>
  <si>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</si>
  <si>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</si>
  <si>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</si>
  <si>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</si>
  <si>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</si>
  <si>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</si>
  <si>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</si>
  <si>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</si>
  <si>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</si>
  <si>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</si>
  <si>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</si>
  <si>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</si>
  <si>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</si>
  <si>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</si>
  <si>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</si>
  <si>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</si>
  <si>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</si>
  <si>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</si>
  <si>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</si>
  <si>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</si>
  <si>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</si>
  <si>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</si>
  <si>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</si>
  <si>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</si>
  <si>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</si>
  <si>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</si>
  <si>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</si>
  <si>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</si>
  <si>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</si>
  <si>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</si>
  <si>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</si>
  <si>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</si>
  <si>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</si>
  <si>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</si>
  <si>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</si>
  <si>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</si>
  <si>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</si>
  <si>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</si>
  <si>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</si>
  <si>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</si>
  <si>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</si>
  <si>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</si>
  <si>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</si>
  <si>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</si>
  <si>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</si>
  <si>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</si>
  <si>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</si>
  <si>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</si>
  <si>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</si>
  <si>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</si>
  <si>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</si>
  <si>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</si>
  <si>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</si>
  <si>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</si>
  <si>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</si>
  <si>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</si>
  <si>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</si>
  <si>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</si>
  <si>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</si>
  <si>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</si>
  <si>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</si>
  <si>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</si>
  <si>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</si>
  <si>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</si>
  <si>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</si>
  <si>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</si>
  <si>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</si>
  <si>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</si>
  <si>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</si>
  <si>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</si>
  <si>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</si>
  <si>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</si>
  <si>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</si>
  <si>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</si>
  <si>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</si>
  <si>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</si>
  <si>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</si>
  <si>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</si>
  <si>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</si>
  <si>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</si>
  <si>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</si>
  <si>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</si>
  <si>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</si>
  <si>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</si>
  <si>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</si>
  <si>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</si>
  <si>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</si>
  <si>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</si>
  <si>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</si>
  <si>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</si>
  <si>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</si>
  <si>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</si>
  <si>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</si>
  <si>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</si>
  <si>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</si>
  <si>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</si>
  <si>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</si>
  <si>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</si>
  <si>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</si>
  <si>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</si>
  <si>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</si>
  <si>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</si>
  <si>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</si>
  <si>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</si>
  <si>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</si>
  <si>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</si>
  <si>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</si>
  <si>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</si>
  <si>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</si>
  <si>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</si>
  <si>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</si>
  <si>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</si>
  <si>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</si>
  <si>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</si>
  <si>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</si>
  <si>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</si>
  <si>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</si>
  <si>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</si>
  <si>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</si>
  <si>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</si>
  <si>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</si>
  <si>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</si>
  <si>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</si>
  <si>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</si>
  <si>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</si>
  <si>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</si>
  <si>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</si>
  <si>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</si>
  <si>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</si>
  <si>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</si>
  <si>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</si>
  <si>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</si>
  <si>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</si>
  <si>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</si>
  <si>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</si>
  <si>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</si>
  <si>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</si>
  <si>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</si>
  <si>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</si>
  <si>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</si>
  <si>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</si>
  <si>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</si>
  <si>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</si>
  <si>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</si>
  <si>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</si>
  <si>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</si>
  <si>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</si>
  <si>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</si>
  <si>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</si>
  <si>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</si>
  <si>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</si>
  <si>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</si>
  <si>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</si>
  <si>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</si>
  <si>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</si>
  <si>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</si>
  <si>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</si>
  <si>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</si>
  <si>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</si>
  <si>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</si>
  <si>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</si>
  <si>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</si>
  <si>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</si>
  <si>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</si>
  <si>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</si>
  <si>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</si>
  <si>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</si>
  <si>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</si>
  <si>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</si>
  <si>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</si>
  <si>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</si>
  <si>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</si>
  <si>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</si>
  <si>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</si>
  <si>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</si>
  <si>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</si>
  <si>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</si>
  <si>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</si>
  <si>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</si>
  <si>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</si>
  <si>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</si>
  <si>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</si>
  <si>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</si>
  <si>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</si>
  <si>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</si>
  <si>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</si>
  <si>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</si>
  <si>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</si>
  <si>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</si>
  <si>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</si>
  <si>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</si>
  <si>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</si>
  <si>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</si>
  <si>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</si>
  <si>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</si>
  <si>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</si>
  <si>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</si>
  <si>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</si>
  <si>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</si>
  <si>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</si>
  <si>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</si>
  <si>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</si>
  <si>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</si>
  <si>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</si>
  <si>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</si>
  <si>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</si>
  <si>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</si>
  <si>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</si>
  <si>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</si>
  <si>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</si>
  <si>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</si>
  <si>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</si>
  <si>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</si>
  <si>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</si>
  <si>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</si>
  <si>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</si>
  <si>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</si>
  <si>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</si>
  <si>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</si>
  <si>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</si>
  <si>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</si>
  <si>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</si>
  <si>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</si>
  <si>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</si>
  <si>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</si>
  <si>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</si>
  <si>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</si>
  <si>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</si>
  <si>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</si>
  <si>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</si>
  <si>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</si>
  <si>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</si>
  <si>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</si>
  <si>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</si>
  <si>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</si>
  <si>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</si>
  <si>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</si>
  <si>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</si>
  <si>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</si>
  <si>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</si>
  <si>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</si>
  <si>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</si>
  <si>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</si>
  <si>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</si>
  <si>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</si>
  <si>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</si>
  <si>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</si>
  <si>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</si>
  <si>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</si>
  <si>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</si>
  <si>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</si>
  <si>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</si>
  <si>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</si>
  <si>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</si>
  <si>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</si>
  <si>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</si>
  <si>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</si>
  <si>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</si>
  <si>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</si>
  <si>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</si>
  <si>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</si>
  <si>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</si>
  <si>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</si>
  <si>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</si>
  <si>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</si>
  <si>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</si>
  <si>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</si>
  <si>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</si>
  <si>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</si>
  <si>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</si>
  <si>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</si>
  <si>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</si>
  <si>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</si>
  <si>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</si>
  <si>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</si>
  <si>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</si>
  <si>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</si>
  <si>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</si>
  <si>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</si>
  <si>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</si>
  <si>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</si>
  <si>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</si>
  <si>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</si>
  <si>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</si>
  <si>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</si>
  <si>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</si>
  <si>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</si>
  <si>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</si>
  <si>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</si>
  <si>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</si>
  <si>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</si>
  <si>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</si>
  <si>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</si>
  <si>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</si>
  <si>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</si>
  <si>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</si>
  <si>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</si>
  <si>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</si>
  <si>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</si>
  <si>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</si>
  <si>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</si>
  <si>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</si>
  <si>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</si>
  <si>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</si>
  <si>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</si>
  <si>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</si>
  <si>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</si>
  <si>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</si>
  <si>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</si>
  <si>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</si>
  <si>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</si>
  <si>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</si>
  <si>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</si>
  <si>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</si>
  <si>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</si>
  <si>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</si>
  <si>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</si>
  <si>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</si>
  <si>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</si>
  <si>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</si>
  <si>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</si>
  <si>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</si>
  <si>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</si>
  <si>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</si>
  <si>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</si>
  <si>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</si>
  <si>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</si>
  <si>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</si>
  <si>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</si>
  <si>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</si>
  <si>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</si>
  <si>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</si>
  <si>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</si>
  <si>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</si>
  <si>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</si>
  <si>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</si>
  <si>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</si>
  <si>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</si>
  <si>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</si>
  <si>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</si>
  <si>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</si>
  <si>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</si>
  <si>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</si>
  <si>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</si>
  <si>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</si>
  <si>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</si>
  <si>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</si>
  <si>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</si>
  <si>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</si>
  <si>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</si>
  <si>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</si>
  <si>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</si>
  <si>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</si>
  <si>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</si>
  <si>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</si>
  <si>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</si>
  <si>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</si>
  <si>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</si>
  <si>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</si>
  <si>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</si>
  <si>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</si>
  <si>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</si>
  <si>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</si>
  <si>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</si>
  <si>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</si>
  <si>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</si>
  <si>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</si>
  <si>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</si>
  <si>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</si>
  <si>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</si>
  <si>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</si>
  <si>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</si>
  <si>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</si>
  <si>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</si>
  <si>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</si>
  <si>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</si>
  <si>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</si>
  <si>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</si>
  <si>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</si>
  <si>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</si>
  <si>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</si>
  <si>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</si>
  <si>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</si>
  <si>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</si>
  <si>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</si>
  <si>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</si>
  <si>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</si>
  <si>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</si>
  <si>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</si>
  <si>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</si>
  <si>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</si>
  <si>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</si>
  <si>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</si>
  <si>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</si>
  <si>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</si>
  <si>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</si>
  <si>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</si>
  <si>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</si>
  <si>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</si>
  <si>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</si>
  <si>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</si>
  <si>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</si>
  <si>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</si>
  <si>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</si>
  <si>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</si>
  <si>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</si>
  <si>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</si>
  <si>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</si>
  <si>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</si>
  <si>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</si>
  <si>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</si>
  <si>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</si>
  <si>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</si>
  <si>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</si>
  <si>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</si>
  <si>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</si>
  <si>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</si>
  <si>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</si>
  <si>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</si>
  <si>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</si>
  <si>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</si>
  <si>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</si>
  <si>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</si>
  <si>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</si>
  <si>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</si>
  <si>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</si>
  <si>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</si>
  <si>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</si>
  <si>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</si>
  <si>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</si>
  <si>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</si>
  <si>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</si>
  <si>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</si>
  <si>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</si>
  <si>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</si>
  <si>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</si>
  <si>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</si>
  <si>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</si>
  <si>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</si>
  <si>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</si>
  <si>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</si>
  <si>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</si>
  <si>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</si>
  <si>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</si>
  <si>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</si>
  <si>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</si>
  <si>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</si>
  <si>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</si>
  <si>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</si>
  <si>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</si>
  <si>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</si>
  <si>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</si>
  <si>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</si>
  <si>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</si>
  <si>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</si>
  <si>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</si>
  <si>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</si>
  <si>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</si>
  <si>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</si>
  <si>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</si>
  <si>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</si>
  <si>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</si>
  <si>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</si>
  <si>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</si>
  <si>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</si>
  <si>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</si>
  <si>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</si>
  <si>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</si>
  <si>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</si>
  <si>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</si>
  <si>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</si>
  <si>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</si>
  <si>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</si>
  <si>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</si>
  <si>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</si>
  <si>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</si>
  <si>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</si>
  <si>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</si>
  <si>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</si>
  <si>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</si>
  <si>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</si>
  <si>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</si>
  <si>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</si>
  <si>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</si>
  <si>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</si>
  <si>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</si>
  <si>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</si>
  <si>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</si>
  <si>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</si>
  <si>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</si>
  <si>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</si>
  <si>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</si>
  <si>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</si>
  <si>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</si>
  <si>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</si>
  <si>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</si>
  <si>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</si>
  <si>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</si>
  <si>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</si>
  <si>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</si>
  <si>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</si>
  <si>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</si>
  <si>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</si>
  <si>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</si>
  <si>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</si>
  <si>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</si>
  <si>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</si>
  <si>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</si>
  <si>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</si>
  <si>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</si>
  <si>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</si>
  <si>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</si>
  <si>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</si>
  <si>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</si>
  <si>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</si>
  <si>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</si>
  <si>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</si>
  <si>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</si>
  <si>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</si>
  <si>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</si>
  <si>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</si>
  <si>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</si>
  <si>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</si>
  <si>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</si>
  <si>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</si>
  <si>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</si>
  <si>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</si>
  <si>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</si>
  <si>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</si>
  <si>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</si>
  <si>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</si>
  <si>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</si>
  <si>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</si>
  <si>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</si>
  <si>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</si>
  <si>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</si>
  <si>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</si>
  <si>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</si>
  <si>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</si>
  <si>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</si>
  <si>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</si>
  <si>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</si>
  <si>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</si>
  <si>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</si>
  <si>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</si>
  <si>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</si>
  <si>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</si>
  <si>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</si>
  <si>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</si>
  <si>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</si>
  <si>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</si>
  <si>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</si>
  <si>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</si>
  <si>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</si>
  <si>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</si>
  <si>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</si>
  <si>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</si>
  <si>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</si>
  <si>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</si>
  <si>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</si>
  <si>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</si>
  <si>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</si>
  <si>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</si>
  <si>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</si>
  <si>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</si>
  <si>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</si>
  <si>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</si>
  <si>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</si>
  <si>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</si>
  <si>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</si>
  <si>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</si>
  <si>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</si>
  <si>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</si>
  <si>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</si>
  <si>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</si>
  <si>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</si>
  <si>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</si>
  <si>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</si>
  <si>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</si>
  <si>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</si>
  <si>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</si>
  <si>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</si>
  <si>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</si>
  <si>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</si>
  <si>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</si>
  <si>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</si>
  <si>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</si>
  <si>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</si>
  <si>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</si>
  <si>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</si>
  <si>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</si>
  <si>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</si>
  <si>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</si>
  <si>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</si>
  <si>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</si>
  <si>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</si>
  <si>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</si>
  <si>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</si>
  <si>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</si>
  <si>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</si>
  <si>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</si>
  <si>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</si>
  <si>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</si>
  <si>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</si>
  <si>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</si>
  <si>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</si>
  <si>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</si>
  <si>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</si>
  <si>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</si>
  <si>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</si>
  <si>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</si>
  <si>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</si>
  <si>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</si>
  <si>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</si>
  <si>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</si>
  <si>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</si>
  <si>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</si>
  <si>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</si>
  <si>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</si>
  <si>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</si>
  <si>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</si>
  <si>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</si>
  <si>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</si>
  <si>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</si>
  <si>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</si>
  <si>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</si>
  <si>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</si>
  <si>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</si>
  <si>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</si>
  <si>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</si>
  <si>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</si>
  <si>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</si>
  <si>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</si>
  <si>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</si>
  <si>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</si>
  <si>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</si>
  <si>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</si>
  <si>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</si>
  <si>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</si>
  <si>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</si>
  <si>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</si>
  <si>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</si>
  <si>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</si>
  <si>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</si>
  <si>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</si>
  <si>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</si>
  <si>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</si>
  <si>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</si>
  <si>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</si>
  <si>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15041RESIN010782020</t>
  </si>
  <si>
    <t>20SD00C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</si>
  <si>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</si>
  <si>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</si>
  <si>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</si>
  <si>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</si>
  <si>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</si>
  <si>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</si>
  <si>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</si>
  <si>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</si>
  <si>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</si>
  <si>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</si>
  <si>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</si>
  <si>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</si>
  <si>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</si>
  <si>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</si>
  <si>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</si>
  <si>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</si>
  <si>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</si>
  <si>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</si>
  <si>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</si>
  <si>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</si>
  <si>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</si>
  <si>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</si>
  <si>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</si>
  <si>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</si>
  <si>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</si>
  <si>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</si>
  <si>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</si>
  <si>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</si>
  <si>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03152212861010</t>
  </si>
  <si>
    <t>FRANCISCO ALEXANDER TOBAR CASTILLO</t>
  </si>
  <si>
    <t>03152810640022</t>
  </si>
  <si>
    <t>MIGUEL HENRIQUEZ CHAVEZ</t>
  </si>
  <si>
    <t>01081604851010</t>
  </si>
  <si>
    <t>FRANCISCO JESUS MELARA SORIANO</t>
  </si>
  <si>
    <t>02032202631017</t>
  </si>
  <si>
    <t>MARIA DEL SOCORRO ANCHETA</t>
  </si>
  <si>
    <t>01100608711013</t>
  </si>
  <si>
    <t>CELESTINO PEREZ JACOBO</t>
  </si>
  <si>
    <t>03152006881020</t>
  </si>
  <si>
    <t>RIGOBERTO SERRANO QUINTANILLA</t>
  </si>
  <si>
    <t>14012611611014</t>
  </si>
  <si>
    <t>JOSE MARIA GUTIERREZ FLORES</t>
  </si>
  <si>
    <t>96000310480018</t>
  </si>
  <si>
    <t>ANA PATRICIA SALAVERRIA DE ESCOBAR</t>
  </si>
  <si>
    <t>06143006101060</t>
  </si>
  <si>
    <t>LOTICOMER S.A DE C.V.</t>
  </si>
  <si>
    <t>06142702021058</t>
  </si>
  <si>
    <t>CASAS AMERICANAS S.A DE C.V.</t>
  </si>
  <si>
    <t>03150502711027</t>
  </si>
  <si>
    <t>AVELARDO ESPINOZA RIVAS</t>
  </si>
  <si>
    <t>UDP POLICLINICA</t>
  </si>
  <si>
    <t>02020807510018</t>
  </si>
  <si>
    <t>DINORA MAGAÑA</t>
  </si>
  <si>
    <t>03150707841020</t>
  </si>
  <si>
    <t>JUAN ANTONIO MONTERROSA HERNANDEZ</t>
  </si>
  <si>
    <t>06141202151072</t>
  </si>
  <si>
    <t>GRUPO VOLCANO, S.A DE C.V.</t>
  </si>
  <si>
    <t>06140807711154</t>
  </si>
  <si>
    <t>DAVID ANTONIO MOLINA SILVA</t>
  </si>
  <si>
    <t>06141905780037</t>
  </si>
  <si>
    <t>BUFISA S.A DE C.V.</t>
  </si>
  <si>
    <t>01081704541019</t>
  </si>
  <si>
    <t>MARIA ELENA ZUNIGA VDA DE ALVARENGA</t>
  </si>
  <si>
    <t>EL GRANJERO S.A DE C.V.</t>
  </si>
  <si>
    <t>05121506660010</t>
  </si>
  <si>
    <t>JOSE ANGEL VALENCIA PEREZ</t>
  </si>
  <si>
    <t>03061811941018</t>
  </si>
  <si>
    <t>KEVIN ROLANDO SOFOCLES RECINOS</t>
  </si>
  <si>
    <t>CONSTRUCTORA DISA S.A DE C.V.</t>
  </si>
  <si>
    <t>03122006771016</t>
  </si>
  <si>
    <t>MIRIAM HARDEE ESCOBAR</t>
  </si>
  <si>
    <t>MOTORES Y VEHICULOS S.A DE C.V.</t>
  </si>
  <si>
    <t>06142704091019</t>
  </si>
  <si>
    <t>MEGABLOCK S.A DE C.V.</t>
  </si>
  <si>
    <t>AMERICAN PETROLEUM DE EL SALVADOR</t>
  </si>
  <si>
    <t>LEOS S.A DE C.V.</t>
  </si>
  <si>
    <t>02100808071012</t>
  </si>
  <si>
    <t>SYMTEK S.A DE C.V.</t>
  </si>
  <si>
    <t>03151505691015</t>
  </si>
  <si>
    <t>ROBERTO ELIAS RODRIGUEZ</t>
  </si>
  <si>
    <t>06141703001046</t>
  </si>
  <si>
    <t>COOP DE CAFETALEROS SIGLO XXI</t>
  </si>
  <si>
    <t>06143005191030</t>
  </si>
  <si>
    <t>PRODUCTOS DE BIOMASA S.A DE C.V.</t>
  </si>
  <si>
    <t>05010703161018</t>
  </si>
  <si>
    <t>GASPRO DE EL SALVADOR S.A DE C.V.</t>
  </si>
  <si>
    <t>05071611851017</t>
  </si>
  <si>
    <t>ERICK ARMANDO BARAHONA</t>
  </si>
  <si>
    <t>06142112951025</t>
  </si>
  <si>
    <t>ACNEPRO S.A DE C.V.</t>
  </si>
  <si>
    <t>SARAN S.A DE C.V.</t>
  </si>
  <si>
    <t>03010907741016</t>
  </si>
  <si>
    <t>MANUEL DE JESUS AGUIRRE ACOSTA</t>
  </si>
  <si>
    <t>CORPORIN S.A DE C.V.</t>
  </si>
  <si>
    <t>06141112201046</t>
  </si>
  <si>
    <t>MCCORMICK TRACTORES DE CENTROAMERICA</t>
  </si>
  <si>
    <t>09082608580010</t>
  </si>
  <si>
    <t>LUIS ALBERTO HERNANDEZ ALDANA</t>
  </si>
  <si>
    <t>05151409041015</t>
  </si>
  <si>
    <t>GORCO LIMITADO S.A DE C.V.</t>
  </si>
  <si>
    <t>TEJEMET S.A DE C.V.</t>
  </si>
  <si>
    <t>06140102840029</t>
  </si>
  <si>
    <t>NOBS HIDRODIFUCION</t>
  </si>
  <si>
    <t>06032407751016</t>
  </si>
  <si>
    <t>MILTON RAFAEL PANIAGUA AGUILAR</t>
  </si>
  <si>
    <t>TECNUTRAL S.A DE C.V</t>
  </si>
  <si>
    <t>06081603661011</t>
  </si>
  <si>
    <t>OSCAR HERIBERTO QUINTANILLA HERNANDEZ</t>
  </si>
  <si>
    <t>00</t>
  </si>
  <si>
    <t>06143105790034</t>
  </si>
  <si>
    <t>CAFECOYO S.A DE C.V.</t>
  </si>
  <si>
    <t>IMPORTADORA DE FRUTAS S.A DE C.V.</t>
  </si>
  <si>
    <t>RAMIREZ VENTURA S.A DE C.V</t>
  </si>
  <si>
    <t>BORGONOVO POHL S.A DE C.V.</t>
  </si>
  <si>
    <t>DEL TROPICFOOD S.A DE C.V.</t>
  </si>
  <si>
    <t>06142711201018</t>
  </si>
  <si>
    <t>DISTRIBUIDORA DE EQUIPOS Y SERVICIOS</t>
  </si>
  <si>
    <t>AGROINDUSTRIA CENTROAMERICANA</t>
  </si>
  <si>
    <t>PEDRERA PROTERSA S.A DE C.V.</t>
  </si>
  <si>
    <t>ASFALTOS DE CENTROAMERICA S.A DE C.V.</t>
  </si>
  <si>
    <t>06141502131049</t>
  </si>
  <si>
    <t>LLANTAS Y ACCESORIOS</t>
  </si>
  <si>
    <t>EXPORTADORA PACAS MARTINEZ</t>
  </si>
  <si>
    <t>CASA BAZZYNI S.A DE C.V.</t>
  </si>
  <si>
    <t>03150106851053</t>
  </si>
  <si>
    <t>MARGOTH YANIRA GARCIA DE RIVERA</t>
  </si>
  <si>
    <t>05031807931041</t>
  </si>
  <si>
    <t>ESTEFANY CAROLINA HENRIQUEZ</t>
  </si>
  <si>
    <t>05032111191015</t>
  </si>
  <si>
    <t>UNIKO S.A DE C.V</t>
  </si>
  <si>
    <t>06140407151028</t>
  </si>
  <si>
    <t>MAPLESA S.A DE C.V.</t>
  </si>
  <si>
    <t>PROSELA S.A DE C.V.</t>
  </si>
  <si>
    <t>03020812921012</t>
  </si>
  <si>
    <t>CRISTIAN GERARDO ORELLANA CACERES</t>
  </si>
  <si>
    <t>05072910600025</t>
  </si>
  <si>
    <t>RICARDO GARCIA SERMEÑO</t>
  </si>
  <si>
    <t>ECONSA</t>
  </si>
  <si>
    <t>05030802660021</t>
  </si>
  <si>
    <t>EDWIN EDGARDO SANDOVAL</t>
  </si>
  <si>
    <t>05110608781011</t>
  </si>
  <si>
    <t>ADALBERTO JOSE CORDOBA</t>
  </si>
  <si>
    <t>05032712691031</t>
  </si>
  <si>
    <t>RENE ARTURO DE PAZ</t>
  </si>
  <si>
    <t>ALISAL S.A DE C.V.</t>
  </si>
  <si>
    <t>06141501740017</t>
  </si>
  <si>
    <t>METALURGICA SARTI S.A DE C.V</t>
  </si>
  <si>
    <t>06141201051040</t>
  </si>
  <si>
    <t>TALLER INDUSTRIAL MENA SALVADOREÑA</t>
  </si>
  <si>
    <t>05011112671013</t>
  </si>
  <si>
    <t>PABLO ERNERTO MIGUEL VALLADARES</t>
  </si>
  <si>
    <t>06141106081047</t>
  </si>
  <si>
    <t>TRANSPORTE ARGUETA REYES</t>
  </si>
  <si>
    <t>02102102191026</t>
  </si>
  <si>
    <t>KMA CENTROAMERICANA S.A DE C.V.</t>
  </si>
  <si>
    <t>06143108121014</t>
  </si>
  <si>
    <t>INDUSTRIAS SUPERIOR</t>
  </si>
  <si>
    <t>02101208201024</t>
  </si>
  <si>
    <t>RAYMUNDO COMPANY S.A DE C.V.</t>
  </si>
  <si>
    <t>06140909821256</t>
  </si>
  <si>
    <t>KARLA STEPHANIA MELENDEZ TEJADA</t>
  </si>
  <si>
    <t>05021309761010</t>
  </si>
  <si>
    <t>JUAN CARLOS RAMIREZ ALVARADO</t>
  </si>
  <si>
    <t>05110204741024</t>
  </si>
  <si>
    <t xml:space="preserve">ALFONSO ERNESTO ALFARO </t>
  </si>
  <si>
    <t>02101906711018</t>
  </si>
  <si>
    <t>ELIOTY GIUSEPPE REYES CARRANZA</t>
  </si>
  <si>
    <t>06142811660011</t>
  </si>
  <si>
    <t xml:space="preserve">MIRANDA LUPONE SOL Y COMPAÑÍA </t>
  </si>
  <si>
    <t>14062105441019</t>
  </si>
  <si>
    <t>MANUEL ANTONIO SOSA VILLATORO</t>
  </si>
  <si>
    <t>GENERAL FERRETERA DE EL SALVADOR</t>
  </si>
  <si>
    <t>ALMAPA S.A DE C.V.</t>
  </si>
  <si>
    <t>06142411091067</t>
  </si>
  <si>
    <t>CIVIL INFRAESTRUCTURA S.A DE C.V.</t>
  </si>
  <si>
    <t>06141504161069</t>
  </si>
  <si>
    <t>GLOBAL SERVICE EL SALVADOR</t>
  </si>
  <si>
    <t>INGENIERIA Y TECNICA</t>
  </si>
  <si>
    <t>05030404881013</t>
  </si>
  <si>
    <t>GREYSI LISETH BONILLA RIVERA</t>
  </si>
  <si>
    <t>06142005181012</t>
  </si>
  <si>
    <t>TIRE EXPRESS S.A DE C.V.</t>
  </si>
  <si>
    <t>06140105081012</t>
  </si>
  <si>
    <t>POP TRESCIENTOS SESENTA S.A DE C.V.</t>
  </si>
  <si>
    <t>10100807601019</t>
  </si>
  <si>
    <t>SERGIO ISABEL NAVARRO</t>
  </si>
  <si>
    <t>04152911751010</t>
  </si>
  <si>
    <t>DOLORES RODRIGUEZ PINEDA</t>
  </si>
  <si>
    <t>05111112021013</t>
  </si>
  <si>
    <t>CONSULTEF S.A DE C.V.</t>
  </si>
  <si>
    <t>PRODUCTOS AGROALIMENTICIOS</t>
  </si>
  <si>
    <t>03021503510019</t>
  </si>
  <si>
    <t>HERNAN RAMOS</t>
  </si>
  <si>
    <t>06141611181021</t>
  </si>
  <si>
    <t>TALLERES EL ADONAI S.A DE C.V.</t>
  </si>
  <si>
    <t>12090606831018</t>
  </si>
  <si>
    <t>AGUSTIN VENTURA BATRES GONZALES</t>
  </si>
  <si>
    <t>06141401051095</t>
  </si>
  <si>
    <t>SUSSHI CORPORACION S.A DE C.V.</t>
  </si>
  <si>
    <t>05111402961010</t>
  </si>
  <si>
    <t>FIBRAS MMASR S.A DE C.V.</t>
  </si>
  <si>
    <t>05132009891023</t>
  </si>
  <si>
    <t>JONATHAN DAWINND PALACIOS</t>
  </si>
  <si>
    <t>06142801121048</t>
  </si>
  <si>
    <t>DINAMIC POWER ADD FULL ENERGY</t>
  </si>
  <si>
    <t>05020107731015</t>
  </si>
  <si>
    <t>RAFAEL ANTONIO RIVAS PALACIOS</t>
  </si>
  <si>
    <t>TRANSPORTES MARTINEZ S.A DE C.V.</t>
  </si>
  <si>
    <t>05112511841055</t>
  </si>
  <si>
    <t>JULIO ALBERTO ESPINOSA CASTELLON</t>
  </si>
  <si>
    <t>06140102911014</t>
  </si>
  <si>
    <t>INSUMOS Y PRODUCTOS S.A DE C.V.</t>
  </si>
  <si>
    <t>06140211590164</t>
  </si>
  <si>
    <t>JOSE TOMAS GALVEZ SANTOS</t>
  </si>
  <si>
    <t>06141910981034</t>
  </si>
  <si>
    <t>TECNITEL S.A DE C.V.</t>
  </si>
  <si>
    <t>05031404680020</t>
  </si>
  <si>
    <t>JAIME DE JESUS ROMERO</t>
  </si>
  <si>
    <t>GALDAMEZ MARTINEZ CONSTRUCTORES</t>
  </si>
  <si>
    <t>07021306751029</t>
  </si>
  <si>
    <t>ISMAEL ANTONIO PEREZ</t>
  </si>
  <si>
    <t>06142006121072</t>
  </si>
  <si>
    <t>CARNES DE EL SALVADOR S.A DE C.V</t>
  </si>
  <si>
    <t>07151801791011</t>
  </si>
  <si>
    <t>JEREMIAS ARTIGA DE PAZ</t>
  </si>
  <si>
    <t>ARROCERA JERUSALEM</t>
  </si>
  <si>
    <t>05040506800014</t>
  </si>
  <si>
    <t>ACOPASA DE RL</t>
  </si>
  <si>
    <t>05111109201019</t>
  </si>
  <si>
    <t>TALLERES Y REPUESTOS HERNANDEZ S.A DE C.V.</t>
  </si>
  <si>
    <t>DIAGRI S.A DE C.V.</t>
  </si>
  <si>
    <t>07090202620016</t>
  </si>
  <si>
    <t>OTHMARO ANTONIO LANDAVERDE</t>
  </si>
  <si>
    <t>05110507121010</t>
  </si>
  <si>
    <t>TRANSTEX S.A DE C.V.</t>
  </si>
  <si>
    <t>06140407131051</t>
  </si>
  <si>
    <t>TRANSPORTE ANDRADE S.A DE C.V.</t>
  </si>
  <si>
    <t>TECNIAVES S.A DE C.V.</t>
  </si>
  <si>
    <t>12172203961015</t>
  </si>
  <si>
    <t>COMERCIAL JULITO S.A DE C.V.</t>
  </si>
  <si>
    <t>01121211851010</t>
  </si>
  <si>
    <t>LUIS MARIO MURILLO MAGARIN</t>
  </si>
  <si>
    <t>06140401971015</t>
  </si>
  <si>
    <t>SERVYTRANS S.A DE C.V.</t>
  </si>
  <si>
    <t>10102703490013</t>
  </si>
  <si>
    <t>ALDO VINICIO PARDUCCI MELENDEZ</t>
  </si>
  <si>
    <t>DISTRIBUIDORA DE ALIMENTOS BASICOS</t>
  </si>
  <si>
    <t>05201506841015</t>
  </si>
  <si>
    <t>GERMAN ADALBERTO RAMIREZ</t>
  </si>
  <si>
    <t>06142907091032</t>
  </si>
  <si>
    <t>MANTENIMEINTO Y REPARACIONES</t>
  </si>
  <si>
    <t>96151110001022</t>
  </si>
  <si>
    <t>AXEL EDUARDO ARROLLO ENRIQUEZ</t>
  </si>
  <si>
    <t>05100610841018</t>
  </si>
  <si>
    <t>WILLIAM ALEXANDER DE LEON</t>
  </si>
  <si>
    <t>01081903731013</t>
  </si>
  <si>
    <t xml:space="preserve">JOSE ANTONIO ZEPEDA </t>
  </si>
  <si>
    <t>05112302011010</t>
  </si>
  <si>
    <t>INDUSTRIAS BELLI S.A DE C.V.</t>
  </si>
  <si>
    <t>08212103620016</t>
  </si>
  <si>
    <t>DIEGO LUIS TROYA GOMEZ</t>
  </si>
  <si>
    <t>TRANSPORTES DANY</t>
  </si>
  <si>
    <t>06142611121076</t>
  </si>
  <si>
    <t>FIBRATECNICA S.A DE C.V.</t>
  </si>
  <si>
    <t>06141404161045</t>
  </si>
  <si>
    <t>JM CONSTRUCCIONES S.A DE C.V.</t>
  </si>
  <si>
    <t>06140711111040</t>
  </si>
  <si>
    <t>SUPLIDORES DE BIOMASA S.A DE C.V.</t>
  </si>
  <si>
    <t>06141711171023</t>
  </si>
  <si>
    <t>VE EL SALVDOR S.A DE C.V.</t>
  </si>
  <si>
    <t>05042401751036</t>
  </si>
  <si>
    <t>WILLIAM OTONIEL VELSQUEZ</t>
  </si>
  <si>
    <t>05110108680010</t>
  </si>
  <si>
    <t>GILBERTO MOLINA ARGUETA</t>
  </si>
  <si>
    <t>05172806801015</t>
  </si>
  <si>
    <t>SUPRA DEVELOPMENT S.A DE C.V.</t>
  </si>
  <si>
    <t>06142206831147</t>
  </si>
  <si>
    <t>DENISSE REBECA BEATRIZ PEREZ</t>
  </si>
  <si>
    <t>06142006031020</t>
  </si>
  <si>
    <t>FERRUSAL S.A DE C.V.</t>
  </si>
  <si>
    <t>05023112781020</t>
  </si>
  <si>
    <t>JUAN ESTEBAN ARDON</t>
  </si>
  <si>
    <t>06141911141080</t>
  </si>
  <si>
    <t>GRUPO MIGUEL S.A DE C.V.</t>
  </si>
  <si>
    <t>06141606101052</t>
  </si>
  <si>
    <t>CORPORACION FERGU S.A DE C.V.</t>
  </si>
  <si>
    <t>05030412811016</t>
  </si>
  <si>
    <t>SERGIO BALMORE GUARDADO PINEDA</t>
  </si>
  <si>
    <t>ELSYS CAKE S.A DE C.V.</t>
  </si>
  <si>
    <t>05020802741013</t>
  </si>
  <si>
    <t>OTO BLADIMIR CALDERON ALDANA</t>
  </si>
  <si>
    <t>05183105191010</t>
  </si>
  <si>
    <t>MULTISERVICIOS FLORES MEJIA</t>
  </si>
  <si>
    <t>INVERSIONES Y PROYECTOS CUSCATLAN</t>
  </si>
  <si>
    <t>06142901811173</t>
  </si>
  <si>
    <t>JOSE IRVING GRANADOS ARQUETA</t>
  </si>
  <si>
    <t>06140212161088</t>
  </si>
  <si>
    <t>06141709011035</t>
  </si>
  <si>
    <t>BEUTY SUPPLY SA DE CV</t>
  </si>
  <si>
    <t>06142709121040</t>
  </si>
  <si>
    <t>UNIVERSAL ENTERPRICE, SA DE CV</t>
  </si>
  <si>
    <t>15041RESIN461832023</t>
  </si>
  <si>
    <t>23DS000F</t>
  </si>
  <si>
    <t>06142901600027</t>
  </si>
  <si>
    <t>PROCESO DIGITAL GARO TOBIAS CHAVEZ MAYORGA</t>
  </si>
  <si>
    <t>05120706911034</t>
  </si>
  <si>
    <t>JESUS ALBERTO GUARDADO HERNANDEZ</t>
  </si>
  <si>
    <t>12022004741012</t>
  </si>
  <si>
    <t>NANCY ESTHER SORTO DE RIVERA</t>
  </si>
  <si>
    <t>IMPORTADORA MANHATTAN SA DE CV</t>
  </si>
  <si>
    <t>06140304141040</t>
  </si>
  <si>
    <t>ARCOMER SA DE CV</t>
  </si>
  <si>
    <t>20/11/2023</t>
  </si>
  <si>
    <t>BBDA0B01927B486DB7FE30AC3D317237</t>
  </si>
  <si>
    <t>36B7DFA2C45B4001A358643229F97815</t>
  </si>
  <si>
    <t xml:space="preserve">22SD000U </t>
  </si>
  <si>
    <t>6</t>
  </si>
  <si>
    <t>Monto Retención 2%</t>
  </si>
  <si>
    <t>3954056</t>
  </si>
  <si>
    <t>RETENCIONES 2%</t>
  </si>
  <si>
    <t>31/01/2024</t>
  </si>
  <si>
    <t>05/01/2024</t>
  </si>
  <si>
    <t>15041RESIN146362023</t>
  </si>
  <si>
    <t>23BL000F</t>
  </si>
  <si>
    <t>23/01/2024</t>
  </si>
  <si>
    <t>27/01/2024</t>
  </si>
  <si>
    <t>26/01/2024</t>
  </si>
  <si>
    <t>25/01/2024</t>
  </si>
  <si>
    <t>24/01/2024</t>
  </si>
  <si>
    <t>20/01/2024</t>
  </si>
  <si>
    <t>19/01/2024</t>
  </si>
  <si>
    <t>18/01/2024</t>
  </si>
  <si>
    <t>17/01/2024</t>
  </si>
  <si>
    <t>16/01/2024</t>
  </si>
  <si>
    <t>13/01/2024</t>
  </si>
  <si>
    <t>12/01/2024</t>
  </si>
  <si>
    <t>11/01/2024</t>
  </si>
  <si>
    <t>10/01/2024</t>
  </si>
  <si>
    <t>08/01/2024</t>
  </si>
  <si>
    <t>06/01/2024</t>
  </si>
  <si>
    <t>20367</t>
  </si>
  <si>
    <t>8282</t>
  </si>
  <si>
    <t>144</t>
  </si>
  <si>
    <t>1055</t>
  </si>
  <si>
    <t>06140907031037</t>
  </si>
  <si>
    <t>LUNAAS, S.A. DE C.V.</t>
  </si>
  <si>
    <t>1184</t>
  </si>
  <si>
    <t>QUITAR GUIONES</t>
  </si>
  <si>
    <t>TEXTO</t>
  </si>
  <si>
    <t>RESULTADO</t>
  </si>
  <si>
    <t xml:space="preserve">06140210081052 </t>
  </si>
  <si>
    <t>EPA, S.A. DE C.V.</t>
  </si>
  <si>
    <t>03/01/2024</t>
  </si>
  <si>
    <t>04/01/2024</t>
  </si>
  <si>
    <t>681602644F9A4B819BE679EA8A2E4081</t>
  </si>
  <si>
    <t>0614-010858-001-7</t>
  </si>
  <si>
    <t>85D42AEA71E141C4A0FAC297E76831D2</t>
  </si>
  <si>
    <t>5D9B2AE9B4E94D0694DA14F2EFBC9C8E</t>
  </si>
  <si>
    <t>0F002927-3F4A-76BE-E063-1632000A2278</t>
  </si>
  <si>
    <t>0F0029273F4A76BEE0631632000A2278</t>
  </si>
  <si>
    <t>15/01/2024</t>
  </si>
  <si>
    <t>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</si>
</sst>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6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  <font>
      <b/>
      <sz val="9"/>
      <color rgb="FF333333"/>
      <name val="Arial"/>
      <family val="2"/>
    </font>
    <font>
      <sz val="12"/>
      <color rgb="FF212529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50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49" fontId="33" fillId="0" borderId="28" xfId="0" applyNumberFormat="1" applyFont="1" applyBorder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0" fontId="0" fillId="0" borderId="17" xfId="0" applyBorder="1"/>
    <xf numFmtId="0" fontId="34" fillId="10" borderId="0" xfId="0" applyFont="1" applyFill="1"/>
    <xf numFmtId="44" fontId="24" fillId="12" borderId="6" xfId="1" applyFont="1" applyFill="1" applyBorder="1" applyAlignment="1">
      <alignment horizontal="right"/>
    </xf>
    <xf numFmtId="0" fontId="0" fillId="16" borderId="32" xfId="0" applyFill="1" applyBorder="1"/>
    <xf numFmtId="0" fontId="35" fillId="17" borderId="0" xfId="0" applyFont="1" applyFill="1"/>
    <xf numFmtId="0" fontId="0" fillId="17" borderId="0" xfId="0" applyFill="1"/>
    <xf numFmtId="0" fontId="0" fillId="17" borderId="33" xfId="0" applyFill="1" applyBorder="1"/>
    <xf numFmtId="0" fontId="0" fillId="12" borderId="0" xfId="0" applyFill="1"/>
    <xf numFmtId="0" fontId="0" fillId="18" borderId="32" xfId="0" applyFill="1" applyBorder="1"/>
    <xf numFmtId="0" fontId="0" fillId="12" borderId="33" xfId="0" applyFill="1" applyBorder="1"/>
    <xf numFmtId="0" fontId="0" fillId="12" borderId="32" xfId="0" applyFill="1" applyBorder="1"/>
    <xf numFmtId="0" fontId="0" fillId="0" borderId="33" xfId="0" applyBorder="1"/>
    <xf numFmtId="49" fontId="0" fillId="17" borderId="0" xfId="0" applyNumberFormat="1" applyFill="1"/>
    <xf numFmtId="0" fontId="0" fillId="18" borderId="34" xfId="0" applyFill="1" applyBorder="1"/>
    <xf numFmtId="0" fontId="0" fillId="12" borderId="35" xfId="0" applyFill="1" applyBorder="1"/>
    <xf numFmtId="0" fontId="0" fillId="12" borderId="36" xfId="0" applyFill="1" applyBorder="1"/>
    <xf numFmtId="0" fontId="14" fillId="3" borderId="29" xfId="0" applyFont="1" applyFill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0" fontId="22" fillId="0" borderId="0" xfId="0" applyFont="1"/>
  </cellXfs>
  <cellStyles count="2">
    <cellStyle name="Moneda" xfId="1" builtinId="4"/>
    <cellStyle name="Normal" xfId="0" builtinId="0"/>
  </cellStyles>
  <dxfs count="120"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/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0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5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14" totalsRowShown="0">
  <tableColumns count="20">
    <tableColumn id="1" xr3:uid="{00000000-0010-0000-0000-000001000000}" name="MES"/>
    <tableColumn id="2" xr3:uid="{00000000-0010-0000-0000-000002000000}" name="FECHA" dataDxfId="113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DxfId="112" dataCellStyle="Moneda"/>
    <tableColumn id="9" xr3:uid="{00000000-0010-0000-0000-000009000000}" name="I. EXENTAS" dataDxfId="111" dataCellStyle="Moneda"/>
    <tableColumn id="10" xr3:uid="{00000000-0010-0000-0000-00000A000000}" name="IMPOR EX" dataDxfId="110" dataCellStyle="Moneda"/>
    <tableColumn id="11" xr3:uid="{00000000-0010-0000-0000-00000B000000}" name="C. GRAVADA" dataDxfId="109" dataCellStyle="Moneda"/>
    <tableColumn id="12" xr3:uid="{00000000-0010-0000-0000-00000C000000}" name="INTER GRAVA" dataDxfId="108" dataCellStyle="Moneda"/>
    <tableColumn id="13" xr3:uid="{00000000-0010-0000-0000-00000D000000}" name="IMPOR BIENES" dataDxfId="107" dataCellStyle="Moneda"/>
    <tableColumn id="14" xr3:uid="{00000000-0010-0000-0000-00000E000000}" name="IMPOR SERV" dataDxfId="106" dataCellStyle="Moneda"/>
    <tableColumn id="15" xr3:uid="{00000000-0010-0000-0000-00000F000000}" name="IVA" dataDxfId="105" dataCellStyle="Moneda"/>
    <tableColumn id="16" xr3:uid="{00000000-0010-0000-0000-000010000000}" name="TOTAL C." dataDxfId="104" dataCellStyle="Moneda"/>
    <tableColumn id="20" xr3:uid="{00000000-0010-0000-0000-000014000000}" name="DUI" dataDxfId="103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102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T4" totalsRowShown="0">
  <tableColumns count="20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100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99" dataCellStyle="Moneda"/>
    <tableColumn id="18" xr3:uid="{00000000-0010-0000-0100-000012000000}" name="ANEXO"/>
    <tableColumn id="1" xr3:uid="{00000000-0010-0000-0100-000001000000}" name="SUCURSAL" dataDxfId="98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32" totalsRowShown="0" dataDxfId="97" dataCellStyle="Moneda">
  <autoFilter ref="A2:V32" xr:uid="{00000000-000C-0000-FFFF-FFFF02000000}"/>
  <tableColumns count="22">
    <tableColumn id="1" xr3:uid="{00000000-0010-0000-0200-000001000000}" name="MES"/>
    <tableColumn id="2" xr3:uid="{00000000-0010-0000-0200-000002000000}" name="FECHA" dataDxfId="96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 dataDxfId="95" dataCellStyle="Moneda"/>
    <tableColumn id="13" xr3:uid="{00000000-0010-0000-0200-00000D000000}" name="VENTAS NO" dataDxfId="94" dataCellStyle="Moneda"/>
    <tableColumn id="14" xr3:uid="{00000000-0010-0000-0200-00000E000000}" name="V NO SUJETAS" dataDxfId="93" dataCellStyle="Moneda"/>
    <tableColumn id="15" xr3:uid="{00000000-0010-0000-0200-00000F000000}" name="V GRAVADAS" dataDxfId="92" dataCellStyle="Moneda"/>
    <tableColumn id="16" xr3:uid="{00000000-0010-0000-0200-000010000000}" name="EX IN CA" dataDxfId="91" dataCellStyle="Moneda"/>
    <tableColumn id="17" xr3:uid="{00000000-0010-0000-0200-000011000000}" name="EX OUT CA" dataDxfId="90" dataCellStyle="Moneda"/>
    <tableColumn id="18" xr3:uid="{00000000-0010-0000-0200-000012000000}" name="EX SERVICE" dataDxfId="89" dataCellStyle="Moneda"/>
    <tableColumn id="19" xr3:uid="{00000000-0010-0000-0200-000013000000}" name="V ZONA FRAN" dataDxfId="88" dataCellStyle="Moneda"/>
    <tableColumn id="20" xr3:uid="{00000000-0010-0000-0200-000014000000}" name="V CTA A 3ERO" dataDxfId="87" dataCellStyle="Moneda"/>
    <tableColumn id="21" xr3:uid="{00000000-0010-0000-0200-000015000000}" name="TOTAL VENTA" dataDxfId="86" dataCellStyle="Moned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3" totalsRowCount="1" headerRowDxfId="84" headerRowBorderDxfId="83" tableBorderDxfId="82">
  <sortState xmlns:xlrd2="http://schemas.microsoft.com/office/spreadsheetml/2017/richdata2" ref="A2:J2">
    <sortCondition descending="1" ref="D2"/>
    <sortCondition descending="1" ref="G2"/>
  </sortState>
  <tableColumns count="10">
    <tableColumn id="1" xr3:uid="{00000000-0010-0000-0300-000001000000}" name="Mes" totalsRowLabel="Total" dataDxfId="81"/>
    <tableColumn id="10" xr3:uid="{00000000-0010-0000-0300-00000A000000}" name="NCR" dataDxfId="80"/>
    <tableColumn id="2" xr3:uid="{00000000-0010-0000-0300-000002000000}" name="NIT Agente" dataDxfId="79"/>
    <tableColumn id="3" xr3:uid="{00000000-0010-0000-0300-000003000000}" name="Fecha de emisión" dataDxfId="78" totalsRowDxfId="77"/>
    <tableColumn id="4" xr3:uid="{00000000-0010-0000-0300-000004000000}" name="Tipo de documento" totalsRowFunction="sum" dataDxfId="76" totalsRowDxfId="75"/>
    <tableColumn id="5" xr3:uid="{00000000-0010-0000-0300-000005000000}" name="Serie" totalsRowFunction="sum" dataDxfId="74" totalsRowDxfId="73"/>
    <tableColumn id="6" xr3:uid="{00000000-0010-0000-0300-000006000000}" name="Número de documento" dataDxfId="72" totalsRowDxfId="71"/>
    <tableColumn id="7" xr3:uid="{00000000-0010-0000-0300-000007000000}" name="Monto sujeto" totalsRowFunction="sum" dataDxfId="70" totalsRowDxfId="69" dataCellStyle="Moneda"/>
    <tableColumn id="13" xr3:uid="{00000000-0010-0000-0300-00000D000000}" name="Monto Retención 2%" totalsRowFunction="sum" dataDxfId="68" totalsRowDxfId="67" dataCellStyle="Moneda"/>
    <tableColumn id="8" xr3:uid="{00000000-0010-0000-0300-000008000000}" name="ANEXO" totalsRowFunction="sum" dataDxfId="66" totalsRowDxfId="65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4" headerRowBorderDxfId="63" tableBorderDxfId="62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1"/>
    <tableColumn id="10" xr3:uid="{00000000-0010-0000-0400-00000A000000}" name="NCR" dataDxfId="60"/>
    <tableColumn id="2" xr3:uid="{00000000-0010-0000-0400-000002000000}" name="NIT Agente" dataDxfId="59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58">
      <calculatedColumnFormula>VLOOKUP(Tabla69[[#This Row],[Columna5]],'[2]LIBRO '!$A$1:$B$1007,2,FALSE)</calculatedColumnFormula>
    </tableColumn>
    <tableColumn id="17" xr3:uid="{00000000-0010-0000-0400-000011000000}" name="Columna5" dataDxfId="57">
      <calculatedColumnFormula>VLOOKUP(Tabla69[[#This Row],[NIT Agente]],Tabla4[#All],2,FALSE)</calculatedColumnFormula>
    </tableColumn>
    <tableColumn id="12" xr3:uid="{00000000-0010-0000-0400-00000C000000}" name="Columna2" dataDxfId="56" totalsRowDxfId="55">
      <calculatedColumnFormula>VLOOKUP(Tabla69[[#This Row],[Columna1]],'[2]LIBRO '!$A$1:$B$902,2,FALSE)</calculatedColumnFormula>
    </tableColumn>
    <tableColumn id="11" xr3:uid="{00000000-0010-0000-0400-00000B000000}" name="Columna1" dataDxfId="54">
      <calculatedColumnFormula>VLOOKUP(Tabla69[[#This Row],[NIT Agente]],Tabla4[#All],2,FALSE)</calculatedColumnFormula>
    </tableColumn>
    <tableColumn id="3" xr3:uid="{00000000-0010-0000-0400-000003000000}" name="Fecha de emisión" dataDxfId="53"/>
    <tableColumn id="4" xr3:uid="{00000000-0010-0000-0400-000004000000}" name="Tipo de documento" totalsRowFunction="sum" dataDxfId="52" totalsRowDxfId="51"/>
    <tableColumn id="5" xr3:uid="{00000000-0010-0000-0400-000005000000}" name="Serie" totalsRowFunction="sum" dataDxfId="50" totalsRowDxfId="49"/>
    <tableColumn id="6" xr3:uid="{00000000-0010-0000-0400-000006000000}" name="Número de documento" totalsRowFunction="sum" dataDxfId="48" totalsRowDxfId="47"/>
    <tableColumn id="7" xr3:uid="{00000000-0010-0000-0400-000007000000}" name="Monto sujeto" totalsRowFunction="sum" dataDxfId="46" totalsRowDxfId="45" dataCellStyle="Moneda"/>
    <tableColumn id="13" xr3:uid="{00000000-0010-0000-0400-00000D000000}" name="Columna3" dataDxfId="44" totalsRowDxfId="43" dataCellStyle="Moneda"/>
    <tableColumn id="8" xr3:uid="{00000000-0010-0000-0400-000008000000}" name="Monto Retención 1%" totalsRowFunction="sum" dataDxfId="42" totalsRowDxfId="41" dataCellStyle="Moneda"/>
    <tableColumn id="9" xr3:uid="{00000000-0010-0000-0400-000009000000}" name="Número de anexo" dataDxfId="4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587" totalsRowShown="0">
  <autoFilter ref="A1:B4587" xr:uid="{00000000-0009-0000-0100-000004000000}"/>
  <tableColumns count="2">
    <tableColumn id="1" xr3:uid="{00000000-0010-0000-0500-000001000000}" name="NIT" dataDxfId="38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5" totalsRowCount="1" headerRowDxfId="37" dataDxfId="36" headerRowCellStyle="Moneda" dataCellStyle="Moneda"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5" dataCellStyle="Moneda"/>
    <tableColumn id="8" xr3:uid="{00000000-0010-0000-0600-000008000000}" name="MONTO DEVENGADO POR BONIFICACIONES Y GRATIFICACIONES " totalsRowFunction="sum" dataDxfId="34" totalsRowDxfId="8" dataCellStyle="Moneda"/>
    <tableColumn id="9" xr3:uid="{00000000-0010-0000-0600-000009000000}" name="IMPUESTO RETENIDO " totalsRowFunction="sum" dataDxfId="33" totalsRowDxfId="7" dataCellStyle="Moneda"/>
    <tableColumn id="10" xr3:uid="{00000000-0010-0000-0600-00000A000000}" name="AGUINALDO EXENTO " totalsRowFunction="sum" dataDxfId="32" totalsRowDxfId="6" dataCellStyle="Moneda"/>
    <tableColumn id="11" xr3:uid="{00000000-0010-0000-0600-00000B000000}" name="AGUINALDO GRAVADO " totalsRowFunction="sum" dataDxfId="31" totalsRowDxfId="5" dataCellStyle="Moneda"/>
    <tableColumn id="12" xr3:uid="{00000000-0010-0000-0600-00000C000000}" name="AFP" totalsRowFunction="sum" dataDxfId="30" totalsRowDxfId="4" dataCellStyle="Moneda"/>
    <tableColumn id="13" xr3:uid="{00000000-0010-0000-0600-00000D000000}" name="ISSS" totalsRowFunction="sum" dataDxfId="29" totalsRowDxfId="3" dataCellStyle="Moneda"/>
    <tableColumn id="14" xr3:uid="{00000000-0010-0000-0600-00000E000000}" name="INPEP" totalsRowFunction="sum" dataDxfId="28" totalsRowDxfId="2" dataCellStyle="Moneda"/>
    <tableColumn id="15" xr3:uid="{00000000-0010-0000-0600-00000F000000}" name="IPSFA" totalsRowFunction="sum" dataDxfId="27" totalsRowDxfId="1" dataCellStyle="Moneda"/>
    <tableColumn id="16" xr3:uid="{00000000-0010-0000-0600-000010000000}" name="CEFAFA" totalsRowFunction="sum" dataDxfId="26" totalsRowDxfId="0" dataCellStyle="Moneda"/>
    <tableColumn id="17" xr3:uid="{00000000-0010-0000-0600-000011000000}" name="BIENESTAR MAGISTERIAL" dataDxfId="25" dataCellStyle="Moneda"/>
    <tableColumn id="18" xr3:uid="{00000000-0010-0000-0600-000012000000}" name="ISSS IVM " dataDxfId="24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5" totalsRowShown="0" headerRowDxfId="23" dataDxfId="21" headerRowBorderDxfId="22" tableBorderDxfId="20" totalsRowBorderDxfId="19">
  <tableColumns count="3">
    <tableColumn id="1" xr3:uid="{00000000-0010-0000-0700-000001000000}" name="Columna1" dataDxfId="18"/>
    <tableColumn id="2" xr3:uid="{00000000-0010-0000-0700-000002000000}" name="ENERO" dataDxfId="17" dataCellStyle="Moneda"/>
    <tableColumn id="3" xr3:uid="{00000000-0010-0000-0700-000003000000}" name="SUMAS" dataDxfId="16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15" dataDxfId="13" headerRowBorderDxfId="14" tableBorderDxfId="12" totalsRowBorderDxfId="11">
  <autoFilter ref="H3:I6" xr:uid="{00000000-0009-0000-0100-000006000000}"/>
  <tableColumns count="2">
    <tableColumn id="1" xr3:uid="{00000000-0010-0000-0800-000001000000}" name="MANDAMIENTOS" dataDxfId="10"/>
    <tableColumn id="2" xr3:uid="{00000000-0010-0000-0800-000002000000}" name="IMPORTE" dataDxfId="9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EZ23"/>
  <sheetViews>
    <sheetView showGridLines="0" zoomScale="110" zoomScaleNormal="110" zoomScaleSheetLayoutView="85" workbookViewId="0">
      <selection activeCell="D3" sqref="D3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  <col min="16380" max="16380" width="11.42578125" style="149"/>
  </cols>
  <sheetData>
    <row r="1" spans="2:13 16380:16380" ht="49.5" customHeight="1" x14ac:dyDescent="0.25"/>
    <row r="2" spans="2:13 16380:16380" ht="15.75" thickBot="1" x14ac:dyDescent="0.3">
      <c r="H2" s="139" t="s">
        <v>9373</v>
      </c>
      <c r="I2" s="140"/>
      <c r="J2" s="140"/>
      <c r="K2" s="140"/>
      <c r="L2" s="141"/>
    </row>
    <row r="3" spans="2:13 16380:16380" ht="17.25" x14ac:dyDescent="0.3">
      <c r="B3" s="23" t="s">
        <v>17</v>
      </c>
      <c r="D3" s="46" t="s">
        <v>8486</v>
      </c>
      <c r="H3" s="126" t="s">
        <v>9374</v>
      </c>
      <c r="I3" s="127" t="s">
        <v>9384</v>
      </c>
      <c r="J3" s="128"/>
      <c r="K3" s="128"/>
      <c r="L3" s="129"/>
      <c r="M3" s="130">
        <f>LEN(I3)</f>
        <v>36</v>
      </c>
      <c r="XEZ3" s="149" t="s">
        <v>8491</v>
      </c>
    </row>
    <row r="4" spans="2:13 16380:16380" x14ac:dyDescent="0.25">
      <c r="B4" s="23" t="s">
        <v>2</v>
      </c>
      <c r="D4" s="45" t="s">
        <v>9386</v>
      </c>
      <c r="H4" s="131" t="s">
        <v>9375</v>
      </c>
      <c r="I4" s="130" t="str">
        <f>SUBSTITUTE(I3,"-","")</f>
        <v>0F0029273F4A76BEE0631632000A2278</v>
      </c>
      <c r="J4" s="130"/>
      <c r="K4" s="130"/>
      <c r="L4" s="132"/>
      <c r="M4" s="130">
        <f t="shared" ref="M4:M8" si="0">LEN(I4)</f>
        <v>32</v>
      </c>
      <c r="XEZ4" s="149" t="s">
        <v>8486</v>
      </c>
    </row>
    <row r="5" spans="2:13 16380:16380" hidden="1" x14ac:dyDescent="0.25">
      <c r="B5" s="23" t="s">
        <v>3</v>
      </c>
      <c r="D5" s="26" t="s">
        <v>7706</v>
      </c>
      <c r="H5" s="133"/>
      <c r="L5" s="134"/>
      <c r="M5" s="130">
        <f t="shared" si="0"/>
        <v>0</v>
      </c>
      <c r="XEZ5" s="149" t="s">
        <v>8487</v>
      </c>
    </row>
    <row r="6" spans="2:13 16380:16380" ht="15" hidden="1" customHeight="1" x14ac:dyDescent="0.25">
      <c r="B6" s="23" t="s">
        <v>4</v>
      </c>
      <c r="D6" s="26" t="s">
        <v>0</v>
      </c>
      <c r="H6" s="133"/>
      <c r="L6" s="134"/>
      <c r="M6" s="130">
        <f t="shared" si="0"/>
        <v>0</v>
      </c>
      <c r="XEZ6" s="149" t="s">
        <v>8488</v>
      </c>
    </row>
    <row r="7" spans="2:13 16380:16380" x14ac:dyDescent="0.25">
      <c r="B7" s="23" t="s">
        <v>5</v>
      </c>
      <c r="D7" s="43"/>
      <c r="H7" s="126" t="s">
        <v>9374</v>
      </c>
      <c r="I7" s="135" t="s">
        <v>9381</v>
      </c>
      <c r="J7" s="128"/>
      <c r="K7" s="128"/>
      <c r="L7" s="129"/>
      <c r="M7" s="130">
        <f t="shared" si="0"/>
        <v>17</v>
      </c>
      <c r="XEZ7" s="149" t="s">
        <v>8490</v>
      </c>
    </row>
    <row r="8" spans="2:13 16380:16380" x14ac:dyDescent="0.25">
      <c r="B8" s="23" t="s">
        <v>6</v>
      </c>
      <c r="D8" s="43" t="s">
        <v>2822</v>
      </c>
      <c r="H8" s="136" t="s">
        <v>9375</v>
      </c>
      <c r="I8" s="137" t="str">
        <f>SUBSTITUTE(I7,"-","")</f>
        <v>06140108580017</v>
      </c>
      <c r="J8" s="137"/>
      <c r="K8" s="137"/>
      <c r="L8" s="138"/>
      <c r="M8" s="130">
        <f t="shared" si="0"/>
        <v>14</v>
      </c>
      <c r="XEZ8" s="149" t="s">
        <v>8489</v>
      </c>
    </row>
    <row r="9" spans="2:13 16380:16380" x14ac:dyDescent="0.25">
      <c r="B9" s="23" t="s">
        <v>70</v>
      </c>
      <c r="D9" s="101" t="str">
        <f>IFERROR(IF(D8&lt;&gt;"",VLOOKUP(D8,Tabla4[#All],2,0),IF(D19&lt;&gt;0,VLOOKUP(D19,Tabla4[#All],2,0),0)),"")</f>
        <v>LABORATORIOS SUIZOS, S. A. DE C. V.</v>
      </c>
      <c r="XEZ9" s="149" t="s">
        <v>9018</v>
      </c>
    </row>
    <row r="10" spans="2:13 16380:16380" x14ac:dyDescent="0.25">
      <c r="B10" s="23" t="s">
        <v>7</v>
      </c>
      <c r="D10" s="102">
        <v>0</v>
      </c>
      <c r="F10" s="2"/>
      <c r="XEZ10" s="149" t="s">
        <v>9019</v>
      </c>
    </row>
    <row r="11" spans="2:13 16380:16380" x14ac:dyDescent="0.25">
      <c r="B11" s="23" t="s">
        <v>8</v>
      </c>
      <c r="D11" s="102">
        <v>0</v>
      </c>
      <c r="F11" s="2"/>
      <c r="XEZ11" s="149" t="s">
        <v>9020</v>
      </c>
    </row>
    <row r="12" spans="2:13 16380:16380" x14ac:dyDescent="0.25">
      <c r="B12" s="23" t="s">
        <v>9</v>
      </c>
      <c r="D12" s="102">
        <v>0</v>
      </c>
      <c r="F12" s="2"/>
      <c r="XEZ12" s="149" t="s">
        <v>9021</v>
      </c>
    </row>
    <row r="13" spans="2:13 16380:16380" x14ac:dyDescent="0.25">
      <c r="B13" s="23" t="s">
        <v>10</v>
      </c>
      <c r="D13" s="103"/>
      <c r="F13" s="15"/>
      <c r="XEZ13" s="149" t="s">
        <v>9022</v>
      </c>
    </row>
    <row r="14" spans="2:13 16380:16380" x14ac:dyDescent="0.25">
      <c r="B14" s="23" t="s">
        <v>11</v>
      </c>
      <c r="D14" s="102">
        <v>0</v>
      </c>
      <c r="F14" s="2"/>
      <c r="XEZ14" s="149" t="s">
        <v>9023</v>
      </c>
    </row>
    <row r="15" spans="2:13 16380:16380" x14ac:dyDescent="0.25">
      <c r="B15" s="23" t="s">
        <v>13</v>
      </c>
      <c r="D15" s="103">
        <v>0</v>
      </c>
      <c r="F15" s="2"/>
    </row>
    <row r="16" spans="2:13 16380:16380" x14ac:dyDescent="0.25">
      <c r="B16" s="23" t="s">
        <v>12</v>
      </c>
      <c r="D16" s="102">
        <v>0</v>
      </c>
      <c r="F16" s="2"/>
    </row>
    <row r="17" spans="2:6" x14ac:dyDescent="0.25">
      <c r="B17" s="23" t="s">
        <v>14</v>
      </c>
      <c r="D17" s="102">
        <f>+(D16++D15+D14+D13)*0.13</f>
        <v>0</v>
      </c>
      <c r="F17" s="2"/>
    </row>
    <row r="18" spans="2:6" x14ac:dyDescent="0.25">
      <c r="B18" s="23" t="s">
        <v>15</v>
      </c>
      <c r="D18" s="102">
        <f>+SUBTOTAL(9,D10,D11,D12,D13,D14,D15,D16,D17)</f>
        <v>0</v>
      </c>
      <c r="F18" s="2"/>
    </row>
    <row r="19" spans="2:6" x14ac:dyDescent="0.25">
      <c r="B19" s="23" t="s">
        <v>7943</v>
      </c>
      <c r="D19" s="104"/>
    </row>
    <row r="20" spans="2:6" x14ac:dyDescent="0.25">
      <c r="B20" s="23" t="s">
        <v>16</v>
      </c>
      <c r="D20" s="104" t="s">
        <v>8045</v>
      </c>
    </row>
    <row r="21" spans="2:6" x14ac:dyDescent="0.25">
      <c r="B21" s="23" t="s">
        <v>68</v>
      </c>
      <c r="D21" s="107">
        <v>0</v>
      </c>
      <c r="F21" s="2"/>
    </row>
    <row r="22" spans="2:6" ht="15.75" thickBot="1" x14ac:dyDescent="0.3">
      <c r="B22" s="23" t="s">
        <v>7873</v>
      </c>
      <c r="D22" s="44">
        <v>0</v>
      </c>
      <c r="F22" s="2"/>
    </row>
    <row r="23" spans="2:6" x14ac:dyDescent="0.25">
      <c r="F23" s="2"/>
    </row>
  </sheetData>
  <mergeCells count="1">
    <mergeCell ref="H2:L2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$XEZ$2:$XEZ$21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3" t="s">
        <v>17</v>
      </c>
      <c r="B1" s="54" t="s">
        <v>8952</v>
      </c>
      <c r="C1" s="54" t="s">
        <v>8951</v>
      </c>
      <c r="D1" s="54" t="s">
        <v>8492</v>
      </c>
      <c r="E1" s="54"/>
      <c r="F1" s="54" t="s">
        <v>2</v>
      </c>
      <c r="G1" s="54" t="s">
        <v>3</v>
      </c>
      <c r="H1" s="54" t="s">
        <v>4</v>
      </c>
      <c r="I1" s="54" t="s">
        <v>8505</v>
      </c>
      <c r="J1" s="54"/>
      <c r="K1" s="54"/>
      <c r="L1" s="54"/>
      <c r="M1" s="54" t="s">
        <v>5</v>
      </c>
      <c r="N1" s="54" t="s">
        <v>6</v>
      </c>
      <c r="O1" s="54"/>
      <c r="P1" s="54" t="s">
        <v>70</v>
      </c>
      <c r="Q1" s="56" t="s">
        <v>7</v>
      </c>
      <c r="R1" s="56" t="s">
        <v>8</v>
      </c>
      <c r="S1" s="56" t="s">
        <v>9</v>
      </c>
      <c r="T1" s="56" t="s">
        <v>10</v>
      </c>
      <c r="U1" s="56" t="s">
        <v>11</v>
      </c>
      <c r="V1" s="56" t="s">
        <v>13</v>
      </c>
      <c r="W1" s="56" t="s">
        <v>12</v>
      </c>
      <c r="X1" s="56" t="s">
        <v>14</v>
      </c>
      <c r="Y1" s="56" t="s">
        <v>15</v>
      </c>
      <c r="Z1" s="56" t="s">
        <v>7943</v>
      </c>
      <c r="AA1" s="54" t="s">
        <v>16</v>
      </c>
      <c r="AB1" s="54" t="s">
        <v>68</v>
      </c>
      <c r="AC1" s="55" t="s">
        <v>7872</v>
      </c>
    </row>
    <row r="2" spans="1:29" hidden="1" x14ac:dyDescent="0.25">
      <c r="A2" t="s">
        <v>8328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8928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5" t="s">
        <v>8506</v>
      </c>
      <c r="L2" s="65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4" t="s">
        <v>1</v>
      </c>
      <c r="AB2" t="s">
        <v>7868</v>
      </c>
      <c r="AC2">
        <v>0</v>
      </c>
    </row>
    <row r="3" spans="1:29" hidden="1" x14ac:dyDescent="0.25">
      <c r="A3" t="s">
        <v>8328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8888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5" t="s">
        <v>8506</v>
      </c>
      <c r="L3" s="65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4" t="s">
        <v>1</v>
      </c>
      <c r="AB3" t="s">
        <v>7868</v>
      </c>
      <c r="AC3">
        <v>0</v>
      </c>
    </row>
    <row r="4" spans="1:29" hidden="1" x14ac:dyDescent="0.25">
      <c r="A4" t="s">
        <v>8328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8888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5" t="s">
        <v>8506</v>
      </c>
      <c r="L4" s="65" t="s">
        <v>7868</v>
      </c>
      <c r="M4">
        <v>441</v>
      </c>
      <c r="N4" t="s">
        <v>8949</v>
      </c>
      <c r="O4" t="str">
        <f t="shared" si="4"/>
        <v>06140802181017</v>
      </c>
      <c r="P4" t="s">
        <v>8950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4" t="s">
        <v>1</v>
      </c>
      <c r="AB4" t="s">
        <v>7868</v>
      </c>
      <c r="AC4">
        <v>0</v>
      </c>
    </row>
    <row r="5" spans="1:29" hidden="1" x14ac:dyDescent="0.25">
      <c r="A5" t="s">
        <v>8328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8948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5" t="s">
        <v>8506</v>
      </c>
      <c r="L5" s="65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4" t="s">
        <v>1</v>
      </c>
      <c r="AB5" t="s">
        <v>7868</v>
      </c>
      <c r="AC5">
        <v>0</v>
      </c>
    </row>
    <row r="6" spans="1:29" hidden="1" x14ac:dyDescent="0.25">
      <c r="A6" t="s">
        <v>8328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8852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5" t="s">
        <v>8506</v>
      </c>
      <c r="L6" s="65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4" t="s">
        <v>1</v>
      </c>
      <c r="AB6" t="s">
        <v>7868</v>
      </c>
      <c r="AC6">
        <v>0</v>
      </c>
    </row>
    <row r="7" spans="1:29" hidden="1" x14ac:dyDescent="0.25">
      <c r="A7" t="s">
        <v>8328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8882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5" t="s">
        <v>8506</v>
      </c>
      <c r="L7" s="65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4" t="s">
        <v>1</v>
      </c>
      <c r="AB7" t="s">
        <v>7868</v>
      </c>
      <c r="AC7">
        <v>0</v>
      </c>
    </row>
    <row r="8" spans="1:29" hidden="1" x14ac:dyDescent="0.25">
      <c r="A8" t="s">
        <v>8328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8855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5" t="s">
        <v>8506</v>
      </c>
      <c r="L8" s="65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4" t="s">
        <v>1</v>
      </c>
      <c r="AB8" t="s">
        <v>8043</v>
      </c>
      <c r="AC8">
        <v>14.46</v>
      </c>
    </row>
    <row r="9" spans="1:29" hidden="1" x14ac:dyDescent="0.25">
      <c r="A9" t="s">
        <v>8328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8882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5" t="s">
        <v>8506</v>
      </c>
      <c r="L9" s="65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4" t="s">
        <v>1</v>
      </c>
      <c r="AB9" t="s">
        <v>8043</v>
      </c>
      <c r="AC9">
        <v>15.73</v>
      </c>
    </row>
    <row r="10" spans="1:29" hidden="1" x14ac:dyDescent="0.25">
      <c r="A10" t="s">
        <v>8328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8921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5" t="s">
        <v>8506</v>
      </c>
      <c r="L10" s="65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4" t="s">
        <v>1</v>
      </c>
      <c r="AB10" t="s">
        <v>8043</v>
      </c>
      <c r="AC10">
        <v>15.24</v>
      </c>
    </row>
    <row r="11" spans="1:29" hidden="1" x14ac:dyDescent="0.25">
      <c r="A11" t="s">
        <v>8328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8921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5" t="s">
        <v>8506</v>
      </c>
      <c r="L11" s="65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4" t="s">
        <v>1</v>
      </c>
      <c r="AB11" t="s">
        <v>7868</v>
      </c>
      <c r="AC11">
        <v>0</v>
      </c>
    </row>
    <row r="12" spans="1:29" hidden="1" x14ac:dyDescent="0.25">
      <c r="A12" t="s">
        <v>8328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8921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5" t="s">
        <v>8506</v>
      </c>
      <c r="L12" s="65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4" t="s">
        <v>1</v>
      </c>
      <c r="AB12" t="s">
        <v>7868</v>
      </c>
      <c r="AC12">
        <v>0</v>
      </c>
    </row>
    <row r="13" spans="1:29" hidden="1" x14ac:dyDescent="0.25">
      <c r="A13" t="s">
        <v>8328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8921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5" t="s">
        <v>8506</v>
      </c>
      <c r="L13" s="65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4" t="s">
        <v>1</v>
      </c>
      <c r="AB13" t="s">
        <v>7868</v>
      </c>
      <c r="AC13">
        <v>0</v>
      </c>
    </row>
    <row r="14" spans="1:29" hidden="1" x14ac:dyDescent="0.25">
      <c r="A14" t="s">
        <v>8328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8942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5" t="s">
        <v>8506</v>
      </c>
      <c r="L14" s="65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4" t="s">
        <v>1</v>
      </c>
      <c r="AB14" t="s">
        <v>7868</v>
      </c>
      <c r="AC14">
        <v>0</v>
      </c>
    </row>
    <row r="15" spans="1:29" hidden="1" x14ac:dyDescent="0.25">
      <c r="A15" t="s">
        <v>8328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8919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5" t="s">
        <v>8506</v>
      </c>
      <c r="L15" s="65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4" t="s">
        <v>1</v>
      </c>
      <c r="AB15" t="s">
        <v>7868</v>
      </c>
      <c r="AC15">
        <v>0</v>
      </c>
    </row>
    <row r="16" spans="1:29" hidden="1" x14ac:dyDescent="0.25">
      <c r="A16" t="s">
        <v>8328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8947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5" t="s">
        <v>8506</v>
      </c>
      <c r="L16" s="65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4" t="s">
        <v>1</v>
      </c>
      <c r="AB16" t="s">
        <v>7868</v>
      </c>
      <c r="AC16">
        <v>0</v>
      </c>
    </row>
    <row r="17" spans="1:29" hidden="1" x14ac:dyDescent="0.25">
      <c r="A17" t="s">
        <v>8328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8915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5" t="s">
        <v>8506</v>
      </c>
      <c r="L17" s="65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4" t="s">
        <v>1</v>
      </c>
      <c r="AB17" t="s">
        <v>7868</v>
      </c>
      <c r="AC17">
        <v>0</v>
      </c>
    </row>
    <row r="18" spans="1:29" hidden="1" x14ac:dyDescent="0.25">
      <c r="A18" t="s">
        <v>8328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8882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5" t="s">
        <v>8506</v>
      </c>
      <c r="L18" s="65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4" t="s">
        <v>1</v>
      </c>
      <c r="AB18" t="s">
        <v>7868</v>
      </c>
      <c r="AC18">
        <v>0</v>
      </c>
    </row>
    <row r="19" spans="1:29" hidden="1" x14ac:dyDescent="0.25">
      <c r="A19" t="s">
        <v>8328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8883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5" t="s">
        <v>8506</v>
      </c>
      <c r="L19" s="65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4" t="s">
        <v>1</v>
      </c>
      <c r="AB19" t="s">
        <v>7868</v>
      </c>
      <c r="AC19">
        <v>0</v>
      </c>
    </row>
    <row r="20" spans="1:29" hidden="1" x14ac:dyDescent="0.25">
      <c r="A20" t="s">
        <v>8328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8883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5" t="s">
        <v>8506</v>
      </c>
      <c r="L20" s="65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4" t="s">
        <v>1</v>
      </c>
      <c r="AB20" t="s">
        <v>7868</v>
      </c>
      <c r="AC20">
        <v>0</v>
      </c>
    </row>
    <row r="21" spans="1:29" hidden="1" x14ac:dyDescent="0.25">
      <c r="A21" t="s">
        <v>8328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8923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5" t="s">
        <v>8506</v>
      </c>
      <c r="L21" s="65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4" t="s">
        <v>1</v>
      </c>
      <c r="AB21" t="s">
        <v>7868</v>
      </c>
      <c r="AC21">
        <v>0</v>
      </c>
    </row>
    <row r="22" spans="1:29" hidden="1" x14ac:dyDescent="0.25">
      <c r="A22" t="s">
        <v>8328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8884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5" t="s">
        <v>8506</v>
      </c>
      <c r="L22" s="65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4" t="s">
        <v>1</v>
      </c>
      <c r="AB22" t="s">
        <v>7868</v>
      </c>
      <c r="AC22">
        <v>0</v>
      </c>
    </row>
    <row r="23" spans="1:29" hidden="1" x14ac:dyDescent="0.25">
      <c r="A23" t="s">
        <v>8328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8884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5" t="s">
        <v>8506</v>
      </c>
      <c r="L23" s="65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4" t="s">
        <v>1</v>
      </c>
      <c r="AB23" t="s">
        <v>8043</v>
      </c>
      <c r="AC23">
        <v>109.45</v>
      </c>
    </row>
    <row r="24" spans="1:29" hidden="1" x14ac:dyDescent="0.25">
      <c r="A24" t="s">
        <v>8328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8884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5" t="s">
        <v>8506</v>
      </c>
      <c r="L24" s="65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4" t="s">
        <v>1</v>
      </c>
      <c r="AB24" t="s">
        <v>7868</v>
      </c>
      <c r="AC24">
        <v>0</v>
      </c>
    </row>
    <row r="25" spans="1:29" hidden="1" x14ac:dyDescent="0.25">
      <c r="A25" t="s">
        <v>8328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8922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5" t="s">
        <v>8506</v>
      </c>
      <c r="L25" s="65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4" t="s">
        <v>1</v>
      </c>
      <c r="AB25" t="s">
        <v>7868</v>
      </c>
      <c r="AC25">
        <v>0</v>
      </c>
    </row>
    <row r="26" spans="1:29" hidden="1" x14ac:dyDescent="0.25">
      <c r="A26" t="s">
        <v>8328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8922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5" t="s">
        <v>8506</v>
      </c>
      <c r="L26" s="65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4" t="s">
        <v>1</v>
      </c>
      <c r="AB26" t="s">
        <v>7868</v>
      </c>
      <c r="AC26">
        <v>0</v>
      </c>
    </row>
    <row r="27" spans="1:29" hidden="1" x14ac:dyDescent="0.25">
      <c r="A27" t="s">
        <v>8328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8922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5" t="s">
        <v>8506</v>
      </c>
      <c r="L27" s="65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4" t="s">
        <v>1</v>
      </c>
      <c r="AB27" t="s">
        <v>7868</v>
      </c>
      <c r="AC27">
        <v>0</v>
      </c>
    </row>
    <row r="28" spans="1:29" hidden="1" x14ac:dyDescent="0.25">
      <c r="A28" t="s">
        <v>8328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8922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5" t="s">
        <v>8506</v>
      </c>
      <c r="L28" s="65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4" t="s">
        <v>1</v>
      </c>
      <c r="AB28" t="s">
        <v>8043</v>
      </c>
      <c r="AC28">
        <v>676.98</v>
      </c>
    </row>
    <row r="29" spans="1:29" hidden="1" x14ac:dyDescent="0.25">
      <c r="A29" t="s">
        <v>8328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8922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5" t="s">
        <v>8506</v>
      </c>
      <c r="L29" s="65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4" t="s">
        <v>1</v>
      </c>
      <c r="AB29" t="s">
        <v>8043</v>
      </c>
      <c r="AC29">
        <v>1056.1199999999999</v>
      </c>
    </row>
    <row r="30" spans="1:29" hidden="1" x14ac:dyDescent="0.25">
      <c r="A30" t="s">
        <v>8328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8918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5" t="s">
        <v>8506</v>
      </c>
      <c r="L30" s="65" t="s">
        <v>7868</v>
      </c>
      <c r="M30">
        <v>2482</v>
      </c>
      <c r="N30" t="s">
        <v>8939</v>
      </c>
      <c r="O30" t="str">
        <f t="shared" si="4"/>
        <v>06141802881201</v>
      </c>
      <c r="P30" t="s">
        <v>8940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4" t="s">
        <v>1</v>
      </c>
      <c r="AB30" t="s">
        <v>7868</v>
      </c>
      <c r="AC30">
        <v>0</v>
      </c>
    </row>
    <row r="31" spans="1:29" hidden="1" x14ac:dyDescent="0.25">
      <c r="A31" t="s">
        <v>8328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8918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5" t="s">
        <v>8506</v>
      </c>
      <c r="L31" s="65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4" t="s">
        <v>1</v>
      </c>
      <c r="AB31" t="s">
        <v>7868</v>
      </c>
      <c r="AC31">
        <v>0</v>
      </c>
    </row>
    <row r="32" spans="1:29" hidden="1" x14ac:dyDescent="0.25">
      <c r="A32" t="s">
        <v>8328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8886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5" t="s">
        <v>8506</v>
      </c>
      <c r="L32" s="65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4" t="s">
        <v>1</v>
      </c>
      <c r="AB32" t="s">
        <v>7868</v>
      </c>
      <c r="AC32">
        <v>0</v>
      </c>
    </row>
    <row r="33" spans="1:29" hidden="1" x14ac:dyDescent="0.25">
      <c r="A33" t="s">
        <v>8328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8886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5" t="s">
        <v>8506</v>
      </c>
      <c r="L33" s="65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4" t="s">
        <v>1</v>
      </c>
      <c r="AB33" t="s">
        <v>7868</v>
      </c>
      <c r="AC33">
        <v>0</v>
      </c>
    </row>
    <row r="34" spans="1:29" hidden="1" x14ac:dyDescent="0.25">
      <c r="A34" t="s">
        <v>8328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8886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5" t="s">
        <v>8506</v>
      </c>
      <c r="L34" s="65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4" t="s">
        <v>1</v>
      </c>
      <c r="AB34" t="s">
        <v>7868</v>
      </c>
      <c r="AC34">
        <v>0</v>
      </c>
    </row>
    <row r="35" spans="1:29" hidden="1" x14ac:dyDescent="0.25">
      <c r="A35" t="s">
        <v>8328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8921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5" t="s">
        <v>8506</v>
      </c>
      <c r="L35" s="65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4" t="s">
        <v>1</v>
      </c>
      <c r="AB35" t="s">
        <v>8043</v>
      </c>
      <c r="AC35">
        <v>6.24</v>
      </c>
    </row>
    <row r="36" spans="1:29" hidden="1" x14ac:dyDescent="0.25">
      <c r="A36" t="s">
        <v>8328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8921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5" t="s">
        <v>8506</v>
      </c>
      <c r="L36" s="65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4" t="s">
        <v>1</v>
      </c>
      <c r="AB36" t="s">
        <v>8043</v>
      </c>
      <c r="AC36">
        <v>67.45</v>
      </c>
    </row>
    <row r="37" spans="1:29" hidden="1" x14ac:dyDescent="0.25">
      <c r="A37" t="s">
        <v>8328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8887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5" t="s">
        <v>8506</v>
      </c>
      <c r="L37" s="65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4" t="s">
        <v>1</v>
      </c>
      <c r="AB37" t="s">
        <v>7868</v>
      </c>
      <c r="AC37">
        <v>0</v>
      </c>
    </row>
    <row r="38" spans="1:29" x14ac:dyDescent="0.25">
      <c r="A38" t="s">
        <v>8328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8888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5" t="s">
        <v>8506</v>
      </c>
      <c r="L38" s="65" t="s">
        <v>7868</v>
      </c>
      <c r="M38">
        <v>13418077</v>
      </c>
      <c r="N38" t="s">
        <v>8944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4" t="s">
        <v>1</v>
      </c>
      <c r="AB38" t="s">
        <v>7868</v>
      </c>
      <c r="AC38">
        <v>0</v>
      </c>
    </row>
    <row r="39" spans="1:29" hidden="1" x14ac:dyDescent="0.25">
      <c r="A39" t="s">
        <v>8328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8888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5" t="s">
        <v>8506</v>
      </c>
      <c r="L39" s="65" t="s">
        <v>7868</v>
      </c>
      <c r="M39">
        <v>36233</v>
      </c>
      <c r="N39" t="s">
        <v>8465</v>
      </c>
      <c r="O39" t="str">
        <f t="shared" si="4"/>
        <v>95012110211015</v>
      </c>
      <c r="P39" t="s">
        <v>8466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4" t="s">
        <v>1</v>
      </c>
      <c r="AB39" t="s">
        <v>7868</v>
      </c>
      <c r="AC39">
        <v>0</v>
      </c>
    </row>
    <row r="40" spans="1:29" hidden="1" x14ac:dyDescent="0.25">
      <c r="A40" t="s">
        <v>8328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8888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5" t="s">
        <v>8506</v>
      </c>
      <c r="L40" s="65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4" t="s">
        <v>1</v>
      </c>
      <c r="AB40" t="s">
        <v>7868</v>
      </c>
      <c r="AC40">
        <v>0</v>
      </c>
    </row>
    <row r="41" spans="1:29" hidden="1" x14ac:dyDescent="0.25">
      <c r="A41" t="s">
        <v>8328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8888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5" t="s">
        <v>8506</v>
      </c>
      <c r="L41" s="65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4" t="s">
        <v>1</v>
      </c>
      <c r="AB41" t="s">
        <v>7868</v>
      </c>
      <c r="AC41">
        <v>0</v>
      </c>
    </row>
    <row r="42" spans="1:29" hidden="1" x14ac:dyDescent="0.25">
      <c r="A42" t="s">
        <v>8328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8888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5" t="s">
        <v>8506</v>
      </c>
      <c r="L42" s="65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4" t="s">
        <v>1</v>
      </c>
      <c r="AB42" t="s">
        <v>8043</v>
      </c>
      <c r="AC42">
        <v>4</v>
      </c>
    </row>
    <row r="43" spans="1:29" hidden="1" x14ac:dyDescent="0.25">
      <c r="A43" t="s">
        <v>8328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8888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5" t="s">
        <v>8506</v>
      </c>
      <c r="L43" s="65" t="s">
        <v>7868</v>
      </c>
      <c r="M43">
        <v>258</v>
      </c>
      <c r="N43" t="s">
        <v>8463</v>
      </c>
      <c r="O43" t="str">
        <f t="shared" si="4"/>
        <v>06141402221059</v>
      </c>
      <c r="P43" t="s">
        <v>8464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4" t="s">
        <v>1</v>
      </c>
      <c r="AB43" t="s">
        <v>7868</v>
      </c>
      <c r="AC43">
        <v>0</v>
      </c>
    </row>
    <row r="44" spans="1:29" hidden="1" x14ac:dyDescent="0.25">
      <c r="A44" t="s">
        <v>8328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8888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5" t="s">
        <v>8506</v>
      </c>
      <c r="L44" s="65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4" t="s">
        <v>1</v>
      </c>
      <c r="AB44" t="s">
        <v>7868</v>
      </c>
      <c r="AC44">
        <v>0</v>
      </c>
    </row>
    <row r="45" spans="1:29" hidden="1" x14ac:dyDescent="0.25">
      <c r="A45" t="s">
        <v>8328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8943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5" t="s">
        <v>8506</v>
      </c>
      <c r="L45" s="65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4" t="s">
        <v>1</v>
      </c>
      <c r="AB45" t="s">
        <v>7868</v>
      </c>
      <c r="AC45">
        <v>0</v>
      </c>
    </row>
    <row r="46" spans="1:29" hidden="1" x14ac:dyDescent="0.25">
      <c r="A46" t="s">
        <v>8328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8942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5" t="s">
        <v>8506</v>
      </c>
      <c r="L46" s="65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4" t="s">
        <v>1</v>
      </c>
      <c r="AB46" t="s">
        <v>7868</v>
      </c>
      <c r="AC46">
        <v>0</v>
      </c>
    </row>
    <row r="47" spans="1:29" hidden="1" x14ac:dyDescent="0.25">
      <c r="A47" t="s">
        <v>8328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8942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5" t="s">
        <v>8506</v>
      </c>
      <c r="L47" s="65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4" t="s">
        <v>1</v>
      </c>
      <c r="AB47" t="s">
        <v>7868</v>
      </c>
      <c r="AC47">
        <v>0</v>
      </c>
    </row>
    <row r="48" spans="1:29" x14ac:dyDescent="0.25">
      <c r="A48" t="s">
        <v>8328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8920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5" t="s">
        <v>8506</v>
      </c>
      <c r="L48" s="65" t="s">
        <v>7868</v>
      </c>
      <c r="M48">
        <v>11010474</v>
      </c>
      <c r="N48" t="s">
        <v>8941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4" t="s">
        <v>1</v>
      </c>
      <c r="AB48" t="s">
        <v>8049</v>
      </c>
      <c r="AC48">
        <v>7.67</v>
      </c>
    </row>
    <row r="49" spans="1:29" hidden="1" x14ac:dyDescent="0.25">
      <c r="A49" t="s">
        <v>8328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8920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5" t="s">
        <v>8506</v>
      </c>
      <c r="L49" s="65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4" t="s">
        <v>1</v>
      </c>
      <c r="AB49" t="s">
        <v>7868</v>
      </c>
      <c r="AC49">
        <v>0</v>
      </c>
    </row>
    <row r="50" spans="1:29" hidden="1" x14ac:dyDescent="0.25">
      <c r="A50" t="s">
        <v>8328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8920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5" t="s">
        <v>8506</v>
      </c>
      <c r="L50" s="65" t="s">
        <v>7868</v>
      </c>
      <c r="M50">
        <v>1408</v>
      </c>
      <c r="N50" t="s">
        <v>8747</v>
      </c>
      <c r="O50" t="str">
        <f t="shared" si="4"/>
        <v>11081010721018</v>
      </c>
      <c r="P50" t="s">
        <v>8748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4" t="s">
        <v>1</v>
      </c>
      <c r="AB50" t="s">
        <v>7868</v>
      </c>
      <c r="AC50">
        <v>0</v>
      </c>
    </row>
    <row r="51" spans="1:29" hidden="1" x14ac:dyDescent="0.25">
      <c r="A51" t="s">
        <v>8328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8919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5" t="s">
        <v>8506</v>
      </c>
      <c r="L51" s="65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4" t="s">
        <v>1</v>
      </c>
      <c r="AB51" t="s">
        <v>7868</v>
      </c>
      <c r="AC51">
        <v>0</v>
      </c>
    </row>
    <row r="52" spans="1:29" hidden="1" x14ac:dyDescent="0.25">
      <c r="A52" t="s">
        <v>8328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8919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5" t="s">
        <v>8506</v>
      </c>
      <c r="L52" s="65" t="s">
        <v>7868</v>
      </c>
      <c r="M52">
        <v>1409</v>
      </c>
      <c r="N52" t="s">
        <v>8747</v>
      </c>
      <c r="O52" t="str">
        <f t="shared" si="4"/>
        <v>11081010721018</v>
      </c>
      <c r="P52" t="s">
        <v>8748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4" t="s">
        <v>1</v>
      </c>
      <c r="AB52" t="s">
        <v>8043</v>
      </c>
      <c r="AC52">
        <v>724.69</v>
      </c>
    </row>
    <row r="53" spans="1:29" hidden="1" x14ac:dyDescent="0.25">
      <c r="A53" t="s">
        <v>8328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8919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5" t="s">
        <v>8506</v>
      </c>
      <c r="L53" s="65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4" t="s">
        <v>1</v>
      </c>
      <c r="AB53" t="s">
        <v>8043</v>
      </c>
      <c r="AC53">
        <v>819.2</v>
      </c>
    </row>
    <row r="54" spans="1:29" hidden="1" x14ac:dyDescent="0.25">
      <c r="A54" t="s">
        <v>8328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8855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5" t="s">
        <v>8506</v>
      </c>
      <c r="L54" s="65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4" t="s">
        <v>1</v>
      </c>
      <c r="AB54" t="s">
        <v>8043</v>
      </c>
      <c r="AC54">
        <v>89.84</v>
      </c>
    </row>
    <row r="55" spans="1:29" hidden="1" x14ac:dyDescent="0.25">
      <c r="A55" t="s">
        <v>8328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8855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5" t="s">
        <v>8506</v>
      </c>
      <c r="L55" s="65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4" t="s">
        <v>1</v>
      </c>
      <c r="AB55" t="s">
        <v>8043</v>
      </c>
      <c r="AC55">
        <v>12.24</v>
      </c>
    </row>
    <row r="56" spans="1:29" hidden="1" x14ac:dyDescent="0.25">
      <c r="A56" t="s">
        <v>8328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8855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5" t="s">
        <v>8506</v>
      </c>
      <c r="L56" s="65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4" t="s">
        <v>1</v>
      </c>
      <c r="AB56" t="s">
        <v>7868</v>
      </c>
      <c r="AC56">
        <v>0</v>
      </c>
    </row>
    <row r="57" spans="1:29" hidden="1" x14ac:dyDescent="0.25">
      <c r="A57" t="s">
        <v>8328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8855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5" t="s">
        <v>8506</v>
      </c>
      <c r="L57" s="65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4" t="s">
        <v>1</v>
      </c>
      <c r="AB57" t="s">
        <v>7868</v>
      </c>
      <c r="AC57">
        <v>0</v>
      </c>
    </row>
    <row r="58" spans="1:29" hidden="1" x14ac:dyDescent="0.25">
      <c r="A58" t="s">
        <v>8328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8855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5" t="s">
        <v>8506</v>
      </c>
      <c r="L58" s="65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4" t="s">
        <v>1</v>
      </c>
      <c r="AB58" t="s">
        <v>7868</v>
      </c>
      <c r="AC58">
        <v>0</v>
      </c>
    </row>
    <row r="59" spans="1:29" hidden="1" x14ac:dyDescent="0.25">
      <c r="A59" t="s">
        <v>8328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8832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5" t="s">
        <v>8506</v>
      </c>
      <c r="L59" s="65" t="s">
        <v>7868</v>
      </c>
      <c r="M59">
        <v>2338</v>
      </c>
      <c r="N59" t="s">
        <v>8939</v>
      </c>
      <c r="O59" t="str">
        <f t="shared" si="4"/>
        <v>06141802881201</v>
      </c>
      <c r="P59" t="s">
        <v>8940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4" t="s">
        <v>1</v>
      </c>
      <c r="AB59" t="s">
        <v>7868</v>
      </c>
      <c r="AC59">
        <v>0</v>
      </c>
    </row>
    <row r="60" spans="1:29" hidden="1" x14ac:dyDescent="0.25">
      <c r="A60" t="s">
        <v>8328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8833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5" t="s">
        <v>8506</v>
      </c>
      <c r="L60" s="65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4" t="s">
        <v>1</v>
      </c>
      <c r="AB60" t="s">
        <v>7868</v>
      </c>
      <c r="AC60">
        <v>0</v>
      </c>
    </row>
    <row r="61" spans="1:29" hidden="1" x14ac:dyDescent="0.25">
      <c r="A61" t="s">
        <v>8328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8833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5" t="s">
        <v>8506</v>
      </c>
      <c r="L61" s="65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4" t="s">
        <v>1</v>
      </c>
      <c r="AB61" t="s">
        <v>7868</v>
      </c>
      <c r="AC61">
        <v>0</v>
      </c>
    </row>
    <row r="62" spans="1:29" hidden="1" x14ac:dyDescent="0.25">
      <c r="A62" t="s">
        <v>8328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8938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5" t="s">
        <v>8506</v>
      </c>
      <c r="L62" s="65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4" t="s">
        <v>1</v>
      </c>
      <c r="AB62" t="s">
        <v>7868</v>
      </c>
      <c r="AC62">
        <v>0</v>
      </c>
    </row>
    <row r="63" spans="1:29" hidden="1" x14ac:dyDescent="0.25">
      <c r="A63" t="s">
        <v>8328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8852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5" t="s">
        <v>8506</v>
      </c>
      <c r="L63" s="65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4" t="s">
        <v>1</v>
      </c>
      <c r="AB63" t="s">
        <v>7868</v>
      </c>
      <c r="AC63">
        <v>0</v>
      </c>
    </row>
    <row r="64" spans="1:29" hidden="1" x14ac:dyDescent="0.25">
      <c r="A64" t="s">
        <v>8328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8834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5" t="s">
        <v>8506</v>
      </c>
      <c r="L64" s="65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4" t="s">
        <v>1</v>
      </c>
      <c r="AB64" t="s">
        <v>8043</v>
      </c>
      <c r="AC64">
        <v>76.05</v>
      </c>
    </row>
    <row r="65" spans="1:29" hidden="1" x14ac:dyDescent="0.25">
      <c r="A65" t="s">
        <v>8328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8851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5" t="s">
        <v>8506</v>
      </c>
      <c r="L65" s="65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4" t="s">
        <v>1</v>
      </c>
      <c r="AB65" t="s">
        <v>7868</v>
      </c>
      <c r="AC65">
        <v>0</v>
      </c>
    </row>
    <row r="66" spans="1:29" hidden="1" x14ac:dyDescent="0.25">
      <c r="A66" t="s">
        <v>8328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8840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5" t="s">
        <v>8506</v>
      </c>
      <c r="L66" s="65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4" t="s">
        <v>1</v>
      </c>
      <c r="AB66" t="s">
        <v>7868</v>
      </c>
      <c r="AC66">
        <v>0</v>
      </c>
    </row>
    <row r="67" spans="1:29" hidden="1" x14ac:dyDescent="0.25">
      <c r="A67" t="s">
        <v>8328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8840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5" t="s">
        <v>8506</v>
      </c>
      <c r="L67" s="65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4" t="s">
        <v>1</v>
      </c>
      <c r="AB67" t="s">
        <v>7868</v>
      </c>
      <c r="AC67">
        <v>0</v>
      </c>
    </row>
    <row r="68" spans="1:29" hidden="1" x14ac:dyDescent="0.25">
      <c r="A68" t="s">
        <v>8328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8742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5" t="s">
        <v>8506</v>
      </c>
      <c r="L68" s="65" t="s">
        <v>7868</v>
      </c>
      <c r="M68">
        <v>196</v>
      </c>
      <c r="N68" t="s">
        <v>8564</v>
      </c>
      <c r="O68" t="str">
        <f t="shared" si="9"/>
        <v>06142002931037</v>
      </c>
      <c r="P68" t="s">
        <v>8565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4" t="s">
        <v>1</v>
      </c>
      <c r="AB68" t="s">
        <v>7868</v>
      </c>
      <c r="AC68">
        <v>0</v>
      </c>
    </row>
    <row r="69" spans="1:29" hidden="1" x14ac:dyDescent="0.25">
      <c r="A69" t="s">
        <v>8328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8722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5" t="s">
        <v>8506</v>
      </c>
      <c r="L69" s="65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4" t="s">
        <v>1</v>
      </c>
      <c r="AB69" t="s">
        <v>7868</v>
      </c>
      <c r="AC69">
        <v>0</v>
      </c>
    </row>
    <row r="70" spans="1:29" hidden="1" x14ac:dyDescent="0.25">
      <c r="A70" t="s">
        <v>8328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8745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5" t="s">
        <v>8506</v>
      </c>
      <c r="L70" s="65" t="s">
        <v>7868</v>
      </c>
      <c r="M70">
        <v>193</v>
      </c>
      <c r="N70" t="s">
        <v>8564</v>
      </c>
      <c r="O70" t="str">
        <f t="shared" si="9"/>
        <v>06142002931037</v>
      </c>
      <c r="P70" t="s">
        <v>8565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4" t="s">
        <v>1</v>
      </c>
      <c r="AB70" t="s">
        <v>7868</v>
      </c>
      <c r="AC70">
        <v>0</v>
      </c>
    </row>
    <row r="71" spans="1:29" hidden="1" x14ac:dyDescent="0.25">
      <c r="A71" t="s">
        <v>8328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8643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5" t="s">
        <v>8506</v>
      </c>
      <c r="L71" s="65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4" t="s">
        <v>1</v>
      </c>
      <c r="AB71" t="s">
        <v>7868</v>
      </c>
      <c r="AC71">
        <v>0</v>
      </c>
    </row>
    <row r="72" spans="1:29" hidden="1" x14ac:dyDescent="0.25">
      <c r="A72" t="s">
        <v>8328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8730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5" t="s">
        <v>8506</v>
      </c>
      <c r="L72" s="65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4" t="s">
        <v>1</v>
      </c>
      <c r="AB72" t="s">
        <v>7868</v>
      </c>
      <c r="AC72">
        <v>0</v>
      </c>
    </row>
    <row r="73" spans="1:29" hidden="1" x14ac:dyDescent="0.25">
      <c r="A73" t="s">
        <v>8328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8664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5" t="s">
        <v>8506</v>
      </c>
      <c r="L73" s="65" t="s">
        <v>7868</v>
      </c>
      <c r="M73">
        <v>37375</v>
      </c>
      <c r="N73" t="s">
        <v>8465</v>
      </c>
      <c r="O73" t="str">
        <f t="shared" si="9"/>
        <v>95012110211015</v>
      </c>
      <c r="P73" t="s">
        <v>8466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4" t="s">
        <v>1</v>
      </c>
      <c r="AB73" t="s">
        <v>8050</v>
      </c>
      <c r="AC73">
        <v>4.21</v>
      </c>
    </row>
    <row r="74" spans="1:29" hidden="1" x14ac:dyDescent="0.25">
      <c r="A74" t="s">
        <v>8328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8927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5" t="s">
        <v>8506</v>
      </c>
      <c r="L74" s="65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4" t="s">
        <v>1</v>
      </c>
      <c r="AB74" t="s">
        <v>7868</v>
      </c>
      <c r="AC74">
        <v>0</v>
      </c>
    </row>
    <row r="75" spans="1:29" hidden="1" x14ac:dyDescent="0.25">
      <c r="A75" t="s">
        <v>8328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8926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5" t="s">
        <v>8506</v>
      </c>
      <c r="L75" s="65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4" t="s">
        <v>1</v>
      </c>
      <c r="AB75" t="s">
        <v>8043</v>
      </c>
      <c r="AC75">
        <v>28.13</v>
      </c>
    </row>
    <row r="76" spans="1:29" hidden="1" x14ac:dyDescent="0.25">
      <c r="A76" t="s">
        <v>8328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8925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5" t="s">
        <v>8506</v>
      </c>
      <c r="L76" s="65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4" t="s">
        <v>1</v>
      </c>
      <c r="AB76" t="s">
        <v>7868</v>
      </c>
      <c r="AC76">
        <v>0</v>
      </c>
    </row>
    <row r="77" spans="1:29" hidden="1" x14ac:dyDescent="0.25">
      <c r="A77" t="s">
        <v>8328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8924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5" t="s">
        <v>8506</v>
      </c>
      <c r="L77" s="65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4" t="s">
        <v>1</v>
      </c>
      <c r="AB77" t="s">
        <v>7868</v>
      </c>
      <c r="AC77">
        <v>0</v>
      </c>
    </row>
    <row r="78" spans="1:29" hidden="1" x14ac:dyDescent="0.25">
      <c r="A78" t="s">
        <v>8328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8917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5" t="s">
        <v>8506</v>
      </c>
      <c r="L78" s="65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4" t="s">
        <v>1</v>
      </c>
      <c r="AB78" t="s">
        <v>7868</v>
      </c>
      <c r="AC78">
        <v>0</v>
      </c>
    </row>
    <row r="79" spans="1:29" hidden="1" x14ac:dyDescent="0.25">
      <c r="A79" t="s">
        <v>8328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8916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5" t="s">
        <v>8506</v>
      </c>
      <c r="L79" s="65" t="s">
        <v>7868</v>
      </c>
      <c r="M79">
        <v>29008</v>
      </c>
      <c r="N79" t="s">
        <v>8468</v>
      </c>
      <c r="O79" t="str">
        <f t="shared" si="9"/>
        <v>06140410021046</v>
      </c>
      <c r="P79" t="s">
        <v>8469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4" t="s">
        <v>1</v>
      </c>
      <c r="AB79" t="s">
        <v>7868</v>
      </c>
      <c r="AC79">
        <v>0</v>
      </c>
    </row>
    <row r="80" spans="1:29" hidden="1" x14ac:dyDescent="0.25">
      <c r="A80" t="s">
        <v>8328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8915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5" t="s">
        <v>8506</v>
      </c>
      <c r="L80" s="65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4" t="s">
        <v>1</v>
      </c>
      <c r="AB80" t="s">
        <v>7868</v>
      </c>
      <c r="AC80">
        <v>0</v>
      </c>
    </row>
    <row r="81" spans="1:29" hidden="1" x14ac:dyDescent="0.25">
      <c r="A81" t="s">
        <v>8328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8882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5" t="s">
        <v>8506</v>
      </c>
      <c r="L81" s="65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4" t="s">
        <v>1</v>
      </c>
      <c r="AB81" t="s">
        <v>7868</v>
      </c>
      <c r="AC81">
        <v>0</v>
      </c>
    </row>
    <row r="82" spans="1:29" hidden="1" x14ac:dyDescent="0.25">
      <c r="A82" t="s">
        <v>8328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8883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5" t="s">
        <v>8506</v>
      </c>
      <c r="L82" s="65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4" t="s">
        <v>1</v>
      </c>
      <c r="AB82" t="s">
        <v>7868</v>
      </c>
      <c r="AC82">
        <v>0</v>
      </c>
    </row>
    <row r="83" spans="1:29" hidden="1" x14ac:dyDescent="0.25">
      <c r="A83" t="s">
        <v>8328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8923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5" t="s">
        <v>8506</v>
      </c>
      <c r="L83" s="65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4" t="s">
        <v>1</v>
      </c>
      <c r="AB83" t="s">
        <v>7868</v>
      </c>
      <c r="AC83">
        <v>0</v>
      </c>
    </row>
    <row r="84" spans="1:29" hidden="1" x14ac:dyDescent="0.25">
      <c r="A84" t="s">
        <v>8328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8923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5" t="s">
        <v>8506</v>
      </c>
      <c r="L84" s="65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4" t="s">
        <v>1</v>
      </c>
      <c r="AB84" t="s">
        <v>7868</v>
      </c>
      <c r="AC84">
        <v>0</v>
      </c>
    </row>
    <row r="85" spans="1:29" hidden="1" x14ac:dyDescent="0.25">
      <c r="A85" t="s">
        <v>8328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8923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5" t="s">
        <v>8506</v>
      </c>
      <c r="L85" s="65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4" t="s">
        <v>1</v>
      </c>
      <c r="AB85" t="s">
        <v>7868</v>
      </c>
      <c r="AC85">
        <v>0</v>
      </c>
    </row>
    <row r="86" spans="1:29" hidden="1" x14ac:dyDescent="0.25">
      <c r="A86" t="s">
        <v>8328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8923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5" t="s">
        <v>8506</v>
      </c>
      <c r="L86" s="65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4" t="s">
        <v>1</v>
      </c>
      <c r="AB86" t="s">
        <v>7868</v>
      </c>
      <c r="AC86">
        <v>0</v>
      </c>
    </row>
    <row r="87" spans="1:29" hidden="1" x14ac:dyDescent="0.25">
      <c r="A87" t="s">
        <v>8328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8923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5" t="s">
        <v>8506</v>
      </c>
      <c r="L87" s="65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4" t="s">
        <v>1</v>
      </c>
      <c r="AB87" t="s">
        <v>7868</v>
      </c>
      <c r="AC87">
        <v>0</v>
      </c>
    </row>
    <row r="88" spans="1:29" hidden="1" x14ac:dyDescent="0.25">
      <c r="A88" t="s">
        <v>8328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8923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5" t="s">
        <v>8506</v>
      </c>
      <c r="L88" s="65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4" t="s">
        <v>1</v>
      </c>
      <c r="AB88" t="s">
        <v>7868</v>
      </c>
      <c r="AC88">
        <v>0</v>
      </c>
    </row>
    <row r="89" spans="1:29" hidden="1" x14ac:dyDescent="0.25">
      <c r="A89" t="s">
        <v>8328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8923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5" t="s">
        <v>8506</v>
      </c>
      <c r="L89" s="65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4" t="s">
        <v>1</v>
      </c>
      <c r="AB89" t="s">
        <v>7868</v>
      </c>
      <c r="AC89">
        <v>0</v>
      </c>
    </row>
    <row r="90" spans="1:29" hidden="1" x14ac:dyDescent="0.25">
      <c r="A90" t="s">
        <v>8328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8884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5" t="s">
        <v>8506</v>
      </c>
      <c r="L90" s="65" t="s">
        <v>7868</v>
      </c>
      <c r="M90">
        <v>1412</v>
      </c>
      <c r="N90" t="s">
        <v>8747</v>
      </c>
      <c r="O90" t="str">
        <f t="shared" si="9"/>
        <v>11081010721018</v>
      </c>
      <c r="P90" t="s">
        <v>8748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4" t="s">
        <v>1</v>
      </c>
      <c r="AB90" t="s">
        <v>8043</v>
      </c>
      <c r="AC90">
        <v>1484.33</v>
      </c>
    </row>
    <row r="91" spans="1:29" hidden="1" x14ac:dyDescent="0.25">
      <c r="A91" t="s">
        <v>8328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8885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5" t="s">
        <v>8506</v>
      </c>
      <c r="L91" s="65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4" t="s">
        <v>1</v>
      </c>
      <c r="AB91" t="s">
        <v>7868</v>
      </c>
      <c r="AC91">
        <v>0</v>
      </c>
    </row>
    <row r="92" spans="1:29" hidden="1" x14ac:dyDescent="0.25">
      <c r="A92" t="s">
        <v>8328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8885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5" t="s">
        <v>8506</v>
      </c>
      <c r="L92" s="65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4" t="s">
        <v>1</v>
      </c>
      <c r="AB92" t="s">
        <v>7868</v>
      </c>
      <c r="AC92">
        <v>0</v>
      </c>
    </row>
    <row r="93" spans="1:29" hidden="1" x14ac:dyDescent="0.25">
      <c r="A93" t="s">
        <v>8328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8885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5" t="s">
        <v>8506</v>
      </c>
      <c r="L93" s="65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4" t="s">
        <v>1</v>
      </c>
      <c r="AB93" t="s">
        <v>8043</v>
      </c>
      <c r="AC93">
        <v>461.08</v>
      </c>
    </row>
    <row r="94" spans="1:29" hidden="1" x14ac:dyDescent="0.25">
      <c r="A94" t="s">
        <v>8328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8922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5" t="s">
        <v>8506</v>
      </c>
      <c r="L94" s="65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4" t="s">
        <v>1</v>
      </c>
      <c r="AB94" t="s">
        <v>8043</v>
      </c>
      <c r="AC94">
        <v>69.61</v>
      </c>
    </row>
    <row r="95" spans="1:29" hidden="1" x14ac:dyDescent="0.25">
      <c r="A95" t="s">
        <v>8328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8922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5" t="s">
        <v>8506</v>
      </c>
      <c r="L95" s="65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4" t="s">
        <v>1</v>
      </c>
      <c r="AB95" t="s">
        <v>8043</v>
      </c>
      <c r="AC95">
        <v>71.02</v>
      </c>
    </row>
    <row r="96" spans="1:29" hidden="1" x14ac:dyDescent="0.25">
      <c r="A96" t="s">
        <v>8328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8918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5" t="s">
        <v>8506</v>
      </c>
      <c r="L96" s="65" t="s">
        <v>7868</v>
      </c>
      <c r="M96">
        <v>7955</v>
      </c>
      <c r="N96" t="s">
        <v>8468</v>
      </c>
      <c r="O96" t="str">
        <f t="shared" si="9"/>
        <v>06140410021046</v>
      </c>
      <c r="P96" t="s">
        <v>8469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4" t="s">
        <v>1</v>
      </c>
      <c r="AB96" t="s">
        <v>8043</v>
      </c>
      <c r="AC96">
        <v>7.96</v>
      </c>
    </row>
    <row r="97" spans="1:29" hidden="1" x14ac:dyDescent="0.25">
      <c r="A97" t="s">
        <v>8328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8921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5" t="s">
        <v>8506</v>
      </c>
      <c r="L97" s="65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4" t="s">
        <v>1</v>
      </c>
      <c r="AB97" t="s">
        <v>7868</v>
      </c>
      <c r="AC97">
        <v>0</v>
      </c>
    </row>
    <row r="98" spans="1:29" hidden="1" x14ac:dyDescent="0.25">
      <c r="A98" t="s">
        <v>8328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8887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5" t="s">
        <v>8506</v>
      </c>
      <c r="L98" s="65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4" t="s">
        <v>1</v>
      </c>
      <c r="AB98" t="s">
        <v>7868</v>
      </c>
      <c r="AC98">
        <v>0</v>
      </c>
    </row>
    <row r="99" spans="1:29" hidden="1" x14ac:dyDescent="0.25">
      <c r="A99" t="s">
        <v>8328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8888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5" t="s">
        <v>8506</v>
      </c>
      <c r="L99" s="65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4" t="s">
        <v>1</v>
      </c>
      <c r="AB99" t="s">
        <v>7868</v>
      </c>
      <c r="AC99">
        <v>0</v>
      </c>
    </row>
    <row r="100" spans="1:29" hidden="1" x14ac:dyDescent="0.25">
      <c r="A100" t="s">
        <v>8328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8888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5" t="s">
        <v>8506</v>
      </c>
      <c r="L100" s="65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4" t="s">
        <v>1</v>
      </c>
      <c r="AB100" t="s">
        <v>7868</v>
      </c>
      <c r="AC100">
        <v>0</v>
      </c>
    </row>
    <row r="101" spans="1:29" hidden="1" x14ac:dyDescent="0.25">
      <c r="A101" t="s">
        <v>8328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8888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5" t="s">
        <v>8506</v>
      </c>
      <c r="L101" s="65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4" t="s">
        <v>1</v>
      </c>
      <c r="AB101" t="s">
        <v>7868</v>
      </c>
      <c r="AC101">
        <v>0</v>
      </c>
    </row>
    <row r="102" spans="1:29" hidden="1" x14ac:dyDescent="0.25">
      <c r="A102" t="s">
        <v>8328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8920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5" t="s">
        <v>8506</v>
      </c>
      <c r="L102" s="65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4" t="s">
        <v>1</v>
      </c>
      <c r="AB102" t="s">
        <v>7868</v>
      </c>
      <c r="AC102">
        <v>0</v>
      </c>
    </row>
    <row r="103" spans="1:29" hidden="1" x14ac:dyDescent="0.25">
      <c r="A103" t="s">
        <v>8328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8920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5" t="s">
        <v>8506</v>
      </c>
      <c r="L103" s="65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4" t="s">
        <v>1</v>
      </c>
      <c r="AB103" t="s">
        <v>7868</v>
      </c>
      <c r="AC103">
        <v>0</v>
      </c>
    </row>
    <row r="104" spans="1:29" hidden="1" x14ac:dyDescent="0.25">
      <c r="A104" t="s">
        <v>8328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8919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5" t="s">
        <v>8506</v>
      </c>
      <c r="L104" s="65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4" t="s">
        <v>1</v>
      </c>
      <c r="AB104" t="s">
        <v>7868</v>
      </c>
      <c r="AC104">
        <v>0</v>
      </c>
    </row>
    <row r="105" spans="1:29" hidden="1" x14ac:dyDescent="0.25">
      <c r="A105" t="s">
        <v>8328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8919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5" t="s">
        <v>8506</v>
      </c>
      <c r="L105" s="65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4" t="s">
        <v>1</v>
      </c>
      <c r="AB105" t="s">
        <v>8051</v>
      </c>
      <c r="AC105">
        <v>1.1599999999999999</v>
      </c>
    </row>
    <row r="106" spans="1:29" hidden="1" x14ac:dyDescent="0.25">
      <c r="A106" t="s">
        <v>8328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8855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5" t="s">
        <v>8506</v>
      </c>
      <c r="L106" s="65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4" t="s">
        <v>1</v>
      </c>
      <c r="AB106" t="s">
        <v>7868</v>
      </c>
      <c r="AC106">
        <v>0</v>
      </c>
    </row>
    <row r="107" spans="1:29" hidden="1" x14ac:dyDescent="0.25">
      <c r="A107" t="s">
        <v>8328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8855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5" t="s">
        <v>8506</v>
      </c>
      <c r="L107" s="65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4" t="s">
        <v>1</v>
      </c>
      <c r="AB107" t="s">
        <v>7868</v>
      </c>
      <c r="AC107">
        <v>0</v>
      </c>
    </row>
    <row r="108" spans="1:29" hidden="1" x14ac:dyDescent="0.25">
      <c r="A108" t="s">
        <v>8327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8717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5" t="s">
        <v>8506</v>
      </c>
      <c r="L108" s="65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4" t="s">
        <v>1</v>
      </c>
      <c r="AB108" t="s">
        <v>7868</v>
      </c>
      <c r="AC108">
        <v>0</v>
      </c>
    </row>
    <row r="109" spans="1:29" hidden="1" x14ac:dyDescent="0.25">
      <c r="A109" t="s">
        <v>8327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8834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5" t="s">
        <v>8506</v>
      </c>
      <c r="L109" s="65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4" t="s">
        <v>1</v>
      </c>
      <c r="AB109" t="s">
        <v>7868</v>
      </c>
      <c r="AC109">
        <v>0</v>
      </c>
    </row>
    <row r="110" spans="1:29" hidden="1" x14ac:dyDescent="0.25">
      <c r="A110" t="s">
        <v>8327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8834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5" t="s">
        <v>8506</v>
      </c>
      <c r="L110" s="65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4" t="s">
        <v>1</v>
      </c>
      <c r="AB110" t="s">
        <v>7868</v>
      </c>
      <c r="AC110">
        <v>0</v>
      </c>
    </row>
    <row r="111" spans="1:29" hidden="1" x14ac:dyDescent="0.25">
      <c r="A111" t="s">
        <v>8327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8725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5" t="s">
        <v>8506</v>
      </c>
      <c r="L111" s="65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4" t="s">
        <v>1</v>
      </c>
      <c r="AB111" t="s">
        <v>7868</v>
      </c>
      <c r="AC111">
        <v>0</v>
      </c>
    </row>
    <row r="112" spans="1:29" hidden="1" x14ac:dyDescent="0.25">
      <c r="A112" t="s">
        <v>8327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8838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5" t="s">
        <v>8506</v>
      </c>
      <c r="L112" s="65" t="s">
        <v>7868</v>
      </c>
      <c r="M112">
        <v>1549</v>
      </c>
      <c r="N112" t="s">
        <v>8876</v>
      </c>
      <c r="O112" t="str">
        <f t="shared" si="9"/>
        <v>06141203201065</v>
      </c>
      <c r="P112" t="s">
        <v>8877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4" t="s">
        <v>1</v>
      </c>
      <c r="AB112" t="s">
        <v>7868</v>
      </c>
      <c r="AC112">
        <v>0</v>
      </c>
    </row>
    <row r="113" spans="1:29" hidden="1" x14ac:dyDescent="0.25">
      <c r="A113" t="s">
        <v>8327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8742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5" t="s">
        <v>8506</v>
      </c>
      <c r="L113" s="65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4" t="s">
        <v>1</v>
      </c>
      <c r="AB113" t="s">
        <v>7868</v>
      </c>
      <c r="AC113">
        <v>0</v>
      </c>
    </row>
    <row r="114" spans="1:29" hidden="1" x14ac:dyDescent="0.25">
      <c r="A114" t="s">
        <v>8327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8638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5" t="s">
        <v>8506</v>
      </c>
      <c r="L114" s="65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4" t="s">
        <v>1</v>
      </c>
      <c r="AB114" t="s">
        <v>7868</v>
      </c>
      <c r="AC114">
        <v>0</v>
      </c>
    </row>
    <row r="115" spans="1:29" hidden="1" x14ac:dyDescent="0.25">
      <c r="A115" t="s">
        <v>8327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8845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5" t="s">
        <v>8506</v>
      </c>
      <c r="L115" s="65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4" t="s">
        <v>1</v>
      </c>
      <c r="AB115" t="s">
        <v>8043</v>
      </c>
      <c r="AC115">
        <v>565.26</v>
      </c>
    </row>
    <row r="116" spans="1:29" hidden="1" x14ac:dyDescent="0.25">
      <c r="A116" t="s">
        <v>8327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8855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5" t="s">
        <v>8506</v>
      </c>
      <c r="L116" s="65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4" t="s">
        <v>1</v>
      </c>
      <c r="AB116" t="s">
        <v>8043</v>
      </c>
      <c r="AC116">
        <v>68</v>
      </c>
    </row>
    <row r="117" spans="1:29" hidden="1" x14ac:dyDescent="0.25">
      <c r="A117" t="s">
        <v>8327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8855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5" t="s">
        <v>8506</v>
      </c>
      <c r="L117" s="65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4" t="s">
        <v>1</v>
      </c>
      <c r="AB117" t="s">
        <v>8043</v>
      </c>
      <c r="AC117">
        <v>119.21</v>
      </c>
    </row>
    <row r="118" spans="1:29" hidden="1" x14ac:dyDescent="0.25">
      <c r="A118" t="s">
        <v>8327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8855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5" t="s">
        <v>8506</v>
      </c>
      <c r="L118" s="65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4" t="s">
        <v>1</v>
      </c>
      <c r="AB118" t="s">
        <v>7868</v>
      </c>
      <c r="AC118">
        <v>0</v>
      </c>
    </row>
    <row r="119" spans="1:29" hidden="1" x14ac:dyDescent="0.25">
      <c r="A119" t="s">
        <v>8327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8855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5" t="s">
        <v>8506</v>
      </c>
      <c r="L119" s="65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4" t="s">
        <v>1</v>
      </c>
      <c r="AB119" t="s">
        <v>7868</v>
      </c>
      <c r="AC119">
        <v>0</v>
      </c>
    </row>
    <row r="120" spans="1:29" hidden="1" x14ac:dyDescent="0.25">
      <c r="A120" t="s">
        <v>8327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8855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5" t="s">
        <v>8506</v>
      </c>
      <c r="L120" s="65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4" t="s">
        <v>1</v>
      </c>
      <c r="AB120" t="s">
        <v>7868</v>
      </c>
      <c r="AC120">
        <v>0</v>
      </c>
    </row>
    <row r="121" spans="1:29" hidden="1" x14ac:dyDescent="0.25">
      <c r="A121" t="s">
        <v>8327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8840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5" t="s">
        <v>8506</v>
      </c>
      <c r="L121" s="65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4" t="s">
        <v>1</v>
      </c>
      <c r="AB121" t="s">
        <v>7868</v>
      </c>
      <c r="AC121">
        <v>0</v>
      </c>
    </row>
    <row r="122" spans="1:29" hidden="1" x14ac:dyDescent="0.25">
      <c r="A122" t="s">
        <v>8327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8840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5" t="s">
        <v>8506</v>
      </c>
      <c r="L122" s="65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4" t="s">
        <v>1</v>
      </c>
      <c r="AB122" t="s">
        <v>7868</v>
      </c>
      <c r="AC122">
        <v>0</v>
      </c>
    </row>
    <row r="123" spans="1:29" hidden="1" x14ac:dyDescent="0.25">
      <c r="A123" t="s">
        <v>8327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8855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5" t="s">
        <v>8506</v>
      </c>
      <c r="L123" s="65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4" t="s">
        <v>1</v>
      </c>
      <c r="AB123" t="s">
        <v>7868</v>
      </c>
      <c r="AC123">
        <v>0</v>
      </c>
    </row>
    <row r="124" spans="1:29" hidden="1" x14ac:dyDescent="0.25">
      <c r="A124" t="s">
        <v>8327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8875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5" t="s">
        <v>8506</v>
      </c>
      <c r="L124" s="65" t="s">
        <v>7868</v>
      </c>
      <c r="M124">
        <v>8</v>
      </c>
      <c r="N124" t="s">
        <v>8870</v>
      </c>
      <c r="O124" t="str">
        <f t="shared" si="9"/>
        <v>12051405761016</v>
      </c>
      <c r="P124" t="s">
        <v>8871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4" t="s">
        <v>1</v>
      </c>
      <c r="AB124" t="s">
        <v>7868</v>
      </c>
      <c r="AC124">
        <v>0</v>
      </c>
    </row>
    <row r="125" spans="1:29" hidden="1" x14ac:dyDescent="0.25">
      <c r="A125" t="s">
        <v>8327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8855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5" t="s">
        <v>8506</v>
      </c>
      <c r="L125" s="65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4" t="s">
        <v>1</v>
      </c>
      <c r="AB125" t="s">
        <v>7868</v>
      </c>
      <c r="AC125">
        <v>0</v>
      </c>
    </row>
    <row r="126" spans="1:29" hidden="1" x14ac:dyDescent="0.25">
      <c r="A126" t="s">
        <v>8327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8832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5" t="s">
        <v>8506</v>
      </c>
      <c r="L126" s="65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4" t="s">
        <v>1</v>
      </c>
      <c r="AB126" t="s">
        <v>7868</v>
      </c>
      <c r="AC126">
        <v>0</v>
      </c>
    </row>
    <row r="127" spans="1:29" hidden="1" x14ac:dyDescent="0.25">
      <c r="A127" t="s">
        <v>8327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8833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5" t="s">
        <v>8506</v>
      </c>
      <c r="L127" s="65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4" t="s">
        <v>1</v>
      </c>
      <c r="AB127" t="s">
        <v>7868</v>
      </c>
      <c r="AC127">
        <v>0</v>
      </c>
    </row>
    <row r="128" spans="1:29" hidden="1" x14ac:dyDescent="0.25">
      <c r="A128" t="s">
        <v>8327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8833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5" t="s">
        <v>8506</v>
      </c>
      <c r="L128" s="65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4" t="s">
        <v>1</v>
      </c>
      <c r="AB128" t="s">
        <v>7868</v>
      </c>
      <c r="AC128">
        <v>0</v>
      </c>
    </row>
    <row r="129" spans="1:29" hidden="1" x14ac:dyDescent="0.25">
      <c r="A129" t="s">
        <v>8327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8834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5" t="s">
        <v>8506</v>
      </c>
      <c r="L129" s="65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4" t="s">
        <v>1</v>
      </c>
      <c r="AB129" t="s">
        <v>8051</v>
      </c>
      <c r="AC129">
        <v>10.27</v>
      </c>
    </row>
    <row r="130" spans="1:29" hidden="1" x14ac:dyDescent="0.25">
      <c r="A130" t="s">
        <v>8327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8834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5" t="s">
        <v>8506</v>
      </c>
      <c r="L130" s="65" t="s">
        <v>7868</v>
      </c>
      <c r="M130">
        <v>45972</v>
      </c>
      <c r="O130" t="str">
        <f t="shared" si="9"/>
        <v>018991736</v>
      </c>
      <c r="P130" t="s">
        <v>8874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8873</v>
      </c>
      <c r="AA130" s="114" t="s">
        <v>1</v>
      </c>
      <c r="AB130" t="s">
        <v>7868</v>
      </c>
      <c r="AC130">
        <v>0</v>
      </c>
    </row>
    <row r="131" spans="1:29" hidden="1" x14ac:dyDescent="0.25">
      <c r="A131" t="s">
        <v>8327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8834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5" t="s">
        <v>8506</v>
      </c>
      <c r="L131" s="65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4" t="s">
        <v>1</v>
      </c>
      <c r="AB131" t="s">
        <v>7868</v>
      </c>
      <c r="AC131">
        <v>0</v>
      </c>
    </row>
    <row r="132" spans="1:29" hidden="1" x14ac:dyDescent="0.25">
      <c r="A132" t="s">
        <v>8327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8835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5" t="s">
        <v>8506</v>
      </c>
      <c r="L132" s="65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4" t="s">
        <v>1</v>
      </c>
      <c r="AB132" t="s">
        <v>7868</v>
      </c>
      <c r="AC132">
        <v>0</v>
      </c>
    </row>
    <row r="133" spans="1:29" hidden="1" x14ac:dyDescent="0.25">
      <c r="A133" t="s">
        <v>8327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8836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5" t="s">
        <v>8506</v>
      </c>
      <c r="L133" s="65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4" t="s">
        <v>1</v>
      </c>
      <c r="AB133" t="s">
        <v>7868</v>
      </c>
      <c r="AC133">
        <v>0</v>
      </c>
    </row>
    <row r="134" spans="1:29" hidden="1" x14ac:dyDescent="0.25">
      <c r="A134" t="s">
        <v>8327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8836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5" t="s">
        <v>8506</v>
      </c>
      <c r="L134" s="65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4" t="s">
        <v>1</v>
      </c>
      <c r="AB134" t="s">
        <v>7868</v>
      </c>
      <c r="AC134">
        <v>0</v>
      </c>
    </row>
    <row r="135" spans="1:29" hidden="1" x14ac:dyDescent="0.25">
      <c r="A135" t="s">
        <v>8327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8837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5" t="s">
        <v>8506</v>
      </c>
      <c r="L135" s="65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4" t="s">
        <v>1</v>
      </c>
      <c r="AB135" t="s">
        <v>7868</v>
      </c>
      <c r="AC135">
        <v>0</v>
      </c>
    </row>
    <row r="136" spans="1:29" hidden="1" x14ac:dyDescent="0.25">
      <c r="A136" t="s">
        <v>8327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8838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5" t="s">
        <v>8506</v>
      </c>
      <c r="L136" s="65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4" t="s">
        <v>1</v>
      </c>
      <c r="AB136" t="s">
        <v>7868</v>
      </c>
      <c r="AC136">
        <v>0</v>
      </c>
    </row>
    <row r="137" spans="1:29" hidden="1" x14ac:dyDescent="0.25">
      <c r="A137" t="s">
        <v>8327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8838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5" t="s">
        <v>8506</v>
      </c>
      <c r="L137" s="65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4" t="s">
        <v>1</v>
      </c>
      <c r="AB137" t="s">
        <v>7868</v>
      </c>
      <c r="AC137">
        <v>0</v>
      </c>
    </row>
    <row r="138" spans="1:29" hidden="1" x14ac:dyDescent="0.25">
      <c r="A138" t="s">
        <v>8327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8838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5" t="s">
        <v>8506</v>
      </c>
      <c r="L138" s="65" t="s">
        <v>7868</v>
      </c>
      <c r="M138">
        <v>335</v>
      </c>
      <c r="N138" t="s">
        <v>8740</v>
      </c>
      <c r="O138" t="str">
        <f t="shared" si="14"/>
        <v>12170109031010</v>
      </c>
      <c r="P138" t="s">
        <v>8741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4" t="s">
        <v>1</v>
      </c>
      <c r="AB138" t="s">
        <v>7868</v>
      </c>
      <c r="AC138">
        <v>0</v>
      </c>
    </row>
    <row r="139" spans="1:29" hidden="1" x14ac:dyDescent="0.25">
      <c r="A139" t="s">
        <v>8327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8838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5" t="s">
        <v>8506</v>
      </c>
      <c r="L139" s="65" t="s">
        <v>7868</v>
      </c>
      <c r="M139">
        <v>336</v>
      </c>
      <c r="N139" t="s">
        <v>8740</v>
      </c>
      <c r="O139" t="str">
        <f t="shared" si="14"/>
        <v>12170109031010</v>
      </c>
      <c r="P139" t="s">
        <v>8741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4" t="s">
        <v>1</v>
      </c>
      <c r="AB139" t="s">
        <v>7868</v>
      </c>
      <c r="AC139">
        <v>0</v>
      </c>
    </row>
    <row r="140" spans="1:29" hidden="1" x14ac:dyDescent="0.25">
      <c r="A140" t="s">
        <v>8327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8839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5" t="s">
        <v>8506</v>
      </c>
      <c r="L140" s="65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4" t="s">
        <v>1</v>
      </c>
      <c r="AB140" t="s">
        <v>7868</v>
      </c>
      <c r="AC140">
        <v>0</v>
      </c>
    </row>
    <row r="141" spans="1:29" hidden="1" x14ac:dyDescent="0.25">
      <c r="A141" t="s">
        <v>8327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8839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5" t="s">
        <v>8506</v>
      </c>
      <c r="L141" s="65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4" t="s">
        <v>1</v>
      </c>
      <c r="AB141" t="s">
        <v>7868</v>
      </c>
      <c r="AC141">
        <v>0</v>
      </c>
    </row>
    <row r="142" spans="1:29" hidden="1" x14ac:dyDescent="0.25">
      <c r="A142" t="s">
        <v>8327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8840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5" t="s">
        <v>8506</v>
      </c>
      <c r="L142" s="65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4" t="s">
        <v>1</v>
      </c>
      <c r="AB142" t="s">
        <v>7868</v>
      </c>
      <c r="AC142">
        <v>0</v>
      </c>
    </row>
    <row r="143" spans="1:29" hidden="1" x14ac:dyDescent="0.25">
      <c r="A143" t="s">
        <v>8327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8840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5" t="s">
        <v>8506</v>
      </c>
      <c r="L143" s="65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4" t="s">
        <v>1</v>
      </c>
      <c r="AB143" t="s">
        <v>7868</v>
      </c>
      <c r="AC143">
        <v>0</v>
      </c>
    </row>
    <row r="144" spans="1:29" hidden="1" x14ac:dyDescent="0.25">
      <c r="A144" t="s">
        <v>8327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8840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5" t="s">
        <v>8506</v>
      </c>
      <c r="L144" s="65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4" t="s">
        <v>1</v>
      </c>
      <c r="AB144" t="s">
        <v>7868</v>
      </c>
      <c r="AC144">
        <v>0</v>
      </c>
    </row>
    <row r="145" spans="1:29" hidden="1" x14ac:dyDescent="0.25">
      <c r="A145" t="s">
        <v>8327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8840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5" t="s">
        <v>8506</v>
      </c>
      <c r="L145" s="65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4" t="s">
        <v>1</v>
      </c>
      <c r="AB145" t="s">
        <v>7868</v>
      </c>
      <c r="AC145">
        <v>0</v>
      </c>
    </row>
    <row r="146" spans="1:29" hidden="1" x14ac:dyDescent="0.25">
      <c r="A146" t="s">
        <v>8327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8841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5" t="s">
        <v>8506</v>
      </c>
      <c r="L146" s="65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4" t="s">
        <v>1</v>
      </c>
      <c r="AB146" t="s">
        <v>7868</v>
      </c>
      <c r="AC146">
        <v>0</v>
      </c>
    </row>
    <row r="147" spans="1:29" hidden="1" x14ac:dyDescent="0.25">
      <c r="A147" t="s">
        <v>8327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8841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5" t="s">
        <v>8506</v>
      </c>
      <c r="L147" s="65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4" t="s">
        <v>1</v>
      </c>
      <c r="AB147" t="s">
        <v>7868</v>
      </c>
      <c r="AC147">
        <v>0</v>
      </c>
    </row>
    <row r="148" spans="1:29" hidden="1" x14ac:dyDescent="0.25">
      <c r="A148" t="s">
        <v>8327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8872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5" t="s">
        <v>8506</v>
      </c>
      <c r="L148" s="65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4" t="s">
        <v>1</v>
      </c>
      <c r="AB148" t="s">
        <v>8043</v>
      </c>
      <c r="AC148">
        <v>1505.28</v>
      </c>
    </row>
    <row r="149" spans="1:29" hidden="1" x14ac:dyDescent="0.25">
      <c r="A149" t="s">
        <v>8327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8843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5" t="s">
        <v>8506</v>
      </c>
      <c r="L149" s="65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4" t="s">
        <v>1</v>
      </c>
      <c r="AB149" t="s">
        <v>7868</v>
      </c>
      <c r="AC149">
        <v>0</v>
      </c>
    </row>
    <row r="150" spans="1:29" hidden="1" x14ac:dyDescent="0.25">
      <c r="A150" t="s">
        <v>8327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8843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5" t="s">
        <v>8506</v>
      </c>
      <c r="L150" s="65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4" t="s">
        <v>1</v>
      </c>
      <c r="AB150" t="s">
        <v>7868</v>
      </c>
      <c r="AC150">
        <v>0</v>
      </c>
    </row>
    <row r="151" spans="1:29" hidden="1" x14ac:dyDescent="0.25">
      <c r="A151" t="s">
        <v>8327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8843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5" t="s">
        <v>8506</v>
      </c>
      <c r="L151" s="65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4" t="s">
        <v>1</v>
      </c>
      <c r="AB151" t="s">
        <v>7868</v>
      </c>
      <c r="AC151">
        <v>0</v>
      </c>
    </row>
    <row r="152" spans="1:29" hidden="1" x14ac:dyDescent="0.25">
      <c r="A152" t="s">
        <v>8327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8843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5" t="s">
        <v>8506</v>
      </c>
      <c r="L152" s="65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4" t="s">
        <v>1</v>
      </c>
      <c r="AB152" t="s">
        <v>7868</v>
      </c>
      <c r="AC152">
        <v>0</v>
      </c>
    </row>
    <row r="153" spans="1:29" hidden="1" x14ac:dyDescent="0.25">
      <c r="A153" t="s">
        <v>8327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8843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5" t="s">
        <v>8506</v>
      </c>
      <c r="L153" s="65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4" t="s">
        <v>1</v>
      </c>
      <c r="AB153" t="s">
        <v>7868</v>
      </c>
      <c r="AC153">
        <v>0</v>
      </c>
    </row>
    <row r="154" spans="1:29" hidden="1" x14ac:dyDescent="0.25">
      <c r="A154" t="s">
        <v>8327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8843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5" t="s">
        <v>8506</v>
      </c>
      <c r="L154" s="65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4" t="s">
        <v>1</v>
      </c>
      <c r="AB154" t="s">
        <v>7868</v>
      </c>
      <c r="AC154">
        <v>0</v>
      </c>
    </row>
    <row r="155" spans="1:29" hidden="1" x14ac:dyDescent="0.25">
      <c r="A155" t="s">
        <v>8327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8844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5" t="s">
        <v>8506</v>
      </c>
      <c r="L155" s="65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4" t="s">
        <v>1</v>
      </c>
      <c r="AB155" t="s">
        <v>7868</v>
      </c>
      <c r="AC155">
        <v>0</v>
      </c>
    </row>
    <row r="156" spans="1:29" hidden="1" x14ac:dyDescent="0.25">
      <c r="A156" t="s">
        <v>8327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8844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5" t="s">
        <v>8506</v>
      </c>
      <c r="L156" s="65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4" t="s">
        <v>1</v>
      </c>
      <c r="AB156" t="s">
        <v>8043</v>
      </c>
      <c r="AC156">
        <v>538.55999999999995</v>
      </c>
    </row>
    <row r="157" spans="1:29" hidden="1" x14ac:dyDescent="0.25">
      <c r="A157" t="s">
        <v>8327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8844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5" t="s">
        <v>8506</v>
      </c>
      <c r="L157" s="65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4" t="s">
        <v>1</v>
      </c>
      <c r="AB157" t="s">
        <v>7868</v>
      </c>
      <c r="AC157">
        <v>0</v>
      </c>
    </row>
    <row r="158" spans="1:29" hidden="1" x14ac:dyDescent="0.25">
      <c r="A158" t="s">
        <v>8327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8844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5" t="s">
        <v>8506</v>
      </c>
      <c r="L158" s="65" t="s">
        <v>7868</v>
      </c>
      <c r="M158">
        <v>11</v>
      </c>
      <c r="N158" t="s">
        <v>8870</v>
      </c>
      <c r="O158" t="str">
        <f t="shared" si="14"/>
        <v>12051405761016</v>
      </c>
      <c r="P158" t="s">
        <v>8871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4" t="s">
        <v>1</v>
      </c>
      <c r="AB158" t="s">
        <v>8043</v>
      </c>
      <c r="AC158">
        <v>538.55999999999995</v>
      </c>
    </row>
    <row r="159" spans="1:29" hidden="1" x14ac:dyDescent="0.25">
      <c r="A159" t="s">
        <v>8327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8849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5" t="s">
        <v>8506</v>
      </c>
      <c r="L159" s="65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4" t="s">
        <v>1</v>
      </c>
      <c r="AB159" t="s">
        <v>8122</v>
      </c>
      <c r="AC159">
        <v>1.22</v>
      </c>
    </row>
    <row r="160" spans="1:29" hidden="1" x14ac:dyDescent="0.25">
      <c r="A160" t="s">
        <v>8327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8849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5" t="s">
        <v>8506</v>
      </c>
      <c r="L160" s="65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4" t="s">
        <v>1</v>
      </c>
      <c r="AB160" t="s">
        <v>7868</v>
      </c>
      <c r="AC160">
        <v>0</v>
      </c>
    </row>
    <row r="161" spans="1:29" hidden="1" x14ac:dyDescent="0.25">
      <c r="A161" t="s">
        <v>8327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8845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5" t="s">
        <v>8506</v>
      </c>
      <c r="L161" s="65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4" t="s">
        <v>1</v>
      </c>
      <c r="AB161" t="s">
        <v>8043</v>
      </c>
      <c r="AC161">
        <v>31.64</v>
      </c>
    </row>
    <row r="162" spans="1:29" hidden="1" x14ac:dyDescent="0.25">
      <c r="A162" t="s">
        <v>8327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8846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5" t="s">
        <v>8506</v>
      </c>
      <c r="L162" s="65" t="s">
        <v>7868</v>
      </c>
      <c r="M162">
        <v>28248</v>
      </c>
      <c r="N162" t="s">
        <v>8868</v>
      </c>
      <c r="O162" t="str">
        <f t="shared" si="14"/>
        <v>06141808121063</v>
      </c>
      <c r="P162" t="s">
        <v>8869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4" t="s">
        <v>1</v>
      </c>
      <c r="AB162" t="s">
        <v>7868</v>
      </c>
      <c r="AC162">
        <v>0</v>
      </c>
    </row>
    <row r="163" spans="1:29" hidden="1" x14ac:dyDescent="0.25">
      <c r="A163" t="s">
        <v>8327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8867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5" t="s">
        <v>8506</v>
      </c>
      <c r="L163" s="65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4" t="s">
        <v>1</v>
      </c>
      <c r="AB163" t="s">
        <v>7868</v>
      </c>
      <c r="AC163">
        <v>0</v>
      </c>
    </row>
    <row r="164" spans="1:29" hidden="1" x14ac:dyDescent="0.25">
      <c r="A164" t="s">
        <v>8327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8848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5" t="s">
        <v>8506</v>
      </c>
      <c r="L164" s="65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4" t="s">
        <v>1</v>
      </c>
      <c r="AB164" t="s">
        <v>7868</v>
      </c>
      <c r="AC164">
        <v>0</v>
      </c>
    </row>
    <row r="165" spans="1:29" hidden="1" x14ac:dyDescent="0.25">
      <c r="A165" t="s">
        <v>8327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8742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5" t="s">
        <v>8506</v>
      </c>
      <c r="L165" s="65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4" t="s">
        <v>1</v>
      </c>
      <c r="AB165" t="s">
        <v>7868</v>
      </c>
      <c r="AC165">
        <v>0</v>
      </c>
    </row>
    <row r="166" spans="1:29" hidden="1" x14ac:dyDescent="0.25">
      <c r="A166" t="s">
        <v>8327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8752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5" t="s">
        <v>8506</v>
      </c>
      <c r="L166" s="65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4" t="s">
        <v>1</v>
      </c>
      <c r="AB166" t="s">
        <v>8043</v>
      </c>
      <c r="AC166">
        <v>2.29</v>
      </c>
    </row>
    <row r="167" spans="1:29" hidden="1" x14ac:dyDescent="0.25">
      <c r="A167" t="s">
        <v>8327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8717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5" t="s">
        <v>8506</v>
      </c>
      <c r="L167" s="65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4" t="s">
        <v>1</v>
      </c>
      <c r="AB167" t="s">
        <v>7868</v>
      </c>
      <c r="AC167">
        <v>0</v>
      </c>
    </row>
    <row r="168" spans="1:29" hidden="1" x14ac:dyDescent="0.25">
      <c r="A168" t="s">
        <v>8327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8719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5" t="s">
        <v>8506</v>
      </c>
      <c r="L168" s="65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4" t="s">
        <v>1</v>
      </c>
      <c r="AB168" t="s">
        <v>7868</v>
      </c>
      <c r="AC168">
        <v>0</v>
      </c>
    </row>
    <row r="169" spans="1:29" hidden="1" x14ac:dyDescent="0.25">
      <c r="A169" t="s">
        <v>8327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8720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5" t="s">
        <v>8506</v>
      </c>
      <c r="L169" s="65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4" t="s">
        <v>1</v>
      </c>
      <c r="AB169" t="s">
        <v>7868</v>
      </c>
      <c r="AC169">
        <v>0</v>
      </c>
    </row>
    <row r="170" spans="1:29" hidden="1" x14ac:dyDescent="0.25">
      <c r="A170" t="s">
        <v>8327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8718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5" t="s">
        <v>8506</v>
      </c>
      <c r="L170" s="65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4" t="s">
        <v>1</v>
      </c>
      <c r="AB170" t="s">
        <v>8043</v>
      </c>
      <c r="AC170">
        <v>412.37</v>
      </c>
    </row>
    <row r="171" spans="1:29" hidden="1" x14ac:dyDescent="0.25">
      <c r="A171" t="s">
        <v>8327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8866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5" t="s">
        <v>8506</v>
      </c>
      <c r="L171" s="65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4" t="s">
        <v>1</v>
      </c>
      <c r="AB171" t="s">
        <v>7868</v>
      </c>
      <c r="AC171">
        <v>0</v>
      </c>
    </row>
    <row r="172" spans="1:29" hidden="1" x14ac:dyDescent="0.25">
      <c r="A172" t="s">
        <v>8327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8733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5" t="s">
        <v>8506</v>
      </c>
      <c r="L172" s="65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4" t="s">
        <v>1</v>
      </c>
      <c r="AB172" t="s">
        <v>8043</v>
      </c>
      <c r="AC172">
        <v>32.119999999999997</v>
      </c>
    </row>
    <row r="173" spans="1:29" hidden="1" x14ac:dyDescent="0.25">
      <c r="A173" t="s">
        <v>8327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8725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5" t="s">
        <v>8506</v>
      </c>
      <c r="L173" s="65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4" t="s">
        <v>1</v>
      </c>
      <c r="AB173" t="s">
        <v>7868</v>
      </c>
      <c r="AC173">
        <v>0</v>
      </c>
    </row>
    <row r="174" spans="1:29" hidden="1" x14ac:dyDescent="0.25">
      <c r="A174" t="s">
        <v>8327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8632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5" t="s">
        <v>8506</v>
      </c>
      <c r="L174" s="65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4" t="s">
        <v>1</v>
      </c>
      <c r="AB174" t="s">
        <v>8043</v>
      </c>
      <c r="AC174">
        <v>269.27999999999997</v>
      </c>
    </row>
    <row r="175" spans="1:29" hidden="1" x14ac:dyDescent="0.25">
      <c r="A175" t="s">
        <v>8327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8855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5" t="s">
        <v>8506</v>
      </c>
      <c r="L175" s="65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4" t="s">
        <v>1</v>
      </c>
      <c r="AB175" t="s">
        <v>7868</v>
      </c>
      <c r="AC175">
        <v>0</v>
      </c>
    </row>
    <row r="176" spans="1:29" hidden="1" x14ac:dyDescent="0.25">
      <c r="A176" t="s">
        <v>8327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8833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5" t="s">
        <v>8506</v>
      </c>
      <c r="L176" s="65" t="s">
        <v>7868</v>
      </c>
      <c r="M176">
        <v>490</v>
      </c>
      <c r="N176" t="s">
        <v>8853</v>
      </c>
      <c r="O176" t="str">
        <f t="shared" si="14"/>
        <v>03021608841022</v>
      </c>
      <c r="P176" t="s">
        <v>8854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4" t="s">
        <v>1</v>
      </c>
      <c r="AB176" t="s">
        <v>7868</v>
      </c>
      <c r="AC176">
        <v>0</v>
      </c>
    </row>
    <row r="177" spans="1:29" hidden="1" x14ac:dyDescent="0.25">
      <c r="A177" t="s">
        <v>8327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8833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5" t="s">
        <v>8506</v>
      </c>
      <c r="L177" s="65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4" t="s">
        <v>1</v>
      </c>
      <c r="AB177" t="s">
        <v>7868</v>
      </c>
      <c r="AC177">
        <v>0</v>
      </c>
    </row>
    <row r="178" spans="1:29" hidden="1" x14ac:dyDescent="0.25">
      <c r="A178" t="s">
        <v>8327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8833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5" t="s">
        <v>8506</v>
      </c>
      <c r="L178" s="65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4" t="s">
        <v>1</v>
      </c>
      <c r="AB178" t="s">
        <v>8043</v>
      </c>
      <c r="AC178">
        <v>87.22</v>
      </c>
    </row>
    <row r="179" spans="1:29" hidden="1" x14ac:dyDescent="0.25">
      <c r="A179" t="s">
        <v>8327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8852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5" t="s">
        <v>8506</v>
      </c>
      <c r="L179" s="65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4" t="s">
        <v>1</v>
      </c>
      <c r="AB179" t="s">
        <v>8043</v>
      </c>
      <c r="AC179">
        <v>538.55999999999995</v>
      </c>
    </row>
    <row r="180" spans="1:29" hidden="1" x14ac:dyDescent="0.25">
      <c r="A180" t="s">
        <v>8327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8834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5" t="s">
        <v>8506</v>
      </c>
      <c r="L180" s="65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4" t="s">
        <v>1</v>
      </c>
      <c r="AB180" t="s">
        <v>7868</v>
      </c>
      <c r="AC180">
        <v>0</v>
      </c>
    </row>
    <row r="181" spans="1:29" hidden="1" x14ac:dyDescent="0.25">
      <c r="A181" t="s">
        <v>8327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8834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5" t="s">
        <v>8506</v>
      </c>
      <c r="L181" s="65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4" t="s">
        <v>1</v>
      </c>
      <c r="AB181" t="s">
        <v>8043</v>
      </c>
      <c r="AC181">
        <v>399.3</v>
      </c>
    </row>
    <row r="182" spans="1:29" hidden="1" x14ac:dyDescent="0.25">
      <c r="A182" t="s">
        <v>8327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8835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5" t="s">
        <v>8506</v>
      </c>
      <c r="L182" s="65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4" t="s">
        <v>1</v>
      </c>
      <c r="AB182" t="s">
        <v>8043</v>
      </c>
      <c r="AC182">
        <v>163.97</v>
      </c>
    </row>
    <row r="183" spans="1:29" hidden="1" x14ac:dyDescent="0.25">
      <c r="A183" t="s">
        <v>8327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8835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5" t="s">
        <v>8506</v>
      </c>
      <c r="L183" s="65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4" t="s">
        <v>1</v>
      </c>
      <c r="AB183" t="s">
        <v>8043</v>
      </c>
      <c r="AC183">
        <v>388.48</v>
      </c>
    </row>
    <row r="184" spans="1:29" hidden="1" x14ac:dyDescent="0.25">
      <c r="A184" t="s">
        <v>8327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8835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5" t="s">
        <v>8506</v>
      </c>
      <c r="L184" s="65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4" t="s">
        <v>1</v>
      </c>
      <c r="AB184" t="s">
        <v>7868</v>
      </c>
      <c r="AC184">
        <v>0</v>
      </c>
    </row>
    <row r="185" spans="1:29" hidden="1" x14ac:dyDescent="0.25">
      <c r="A185" t="s">
        <v>8327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8835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5" t="s">
        <v>8506</v>
      </c>
      <c r="L185" s="65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4" t="s">
        <v>1</v>
      </c>
      <c r="AB185" t="s">
        <v>7868</v>
      </c>
      <c r="AC185">
        <v>0</v>
      </c>
    </row>
    <row r="186" spans="1:29" hidden="1" x14ac:dyDescent="0.25">
      <c r="A186" t="s">
        <v>8327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8835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5" t="s">
        <v>8506</v>
      </c>
      <c r="L186" s="65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4" t="s">
        <v>1</v>
      </c>
      <c r="AB186" t="s">
        <v>7868</v>
      </c>
      <c r="AC186">
        <v>0</v>
      </c>
    </row>
    <row r="187" spans="1:29" hidden="1" x14ac:dyDescent="0.25">
      <c r="A187" t="s">
        <v>8327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8835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5" t="s">
        <v>8506</v>
      </c>
      <c r="L187" s="65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4" t="s">
        <v>1</v>
      </c>
      <c r="AB187" t="s">
        <v>7868</v>
      </c>
      <c r="AC187">
        <v>0</v>
      </c>
    </row>
    <row r="188" spans="1:29" hidden="1" x14ac:dyDescent="0.25">
      <c r="A188" t="s">
        <v>8327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8836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5" t="s">
        <v>8506</v>
      </c>
      <c r="L188" s="65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4" t="s">
        <v>1</v>
      </c>
      <c r="AB188" t="s">
        <v>7868</v>
      </c>
      <c r="AC188">
        <v>0</v>
      </c>
    </row>
    <row r="189" spans="1:29" hidden="1" x14ac:dyDescent="0.25">
      <c r="A189" t="s">
        <v>8327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8836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5" t="s">
        <v>8506</v>
      </c>
      <c r="L189" s="65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4" t="s">
        <v>1</v>
      </c>
      <c r="AB189" t="s">
        <v>7868</v>
      </c>
      <c r="AC189">
        <v>0</v>
      </c>
    </row>
    <row r="190" spans="1:29" hidden="1" x14ac:dyDescent="0.25">
      <c r="A190" t="s">
        <v>8327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8851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5" t="s">
        <v>8506</v>
      </c>
      <c r="L190" s="65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4" t="s">
        <v>1</v>
      </c>
      <c r="AB190" t="s">
        <v>8043</v>
      </c>
      <c r="AC190">
        <v>403.92</v>
      </c>
    </row>
    <row r="191" spans="1:29" hidden="1" x14ac:dyDescent="0.25">
      <c r="A191" t="s">
        <v>8327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8851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5" t="s">
        <v>8506</v>
      </c>
      <c r="L191" s="65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4" t="s">
        <v>1</v>
      </c>
      <c r="AB191" t="s">
        <v>7868</v>
      </c>
      <c r="AC191">
        <v>0</v>
      </c>
    </row>
    <row r="192" spans="1:29" hidden="1" x14ac:dyDescent="0.25">
      <c r="A192" t="s">
        <v>8327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8851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5" t="s">
        <v>8506</v>
      </c>
      <c r="L192" s="65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4" t="s">
        <v>1</v>
      </c>
      <c r="AB192" t="s">
        <v>7868</v>
      </c>
      <c r="AC192">
        <v>0</v>
      </c>
    </row>
    <row r="193" spans="1:29" hidden="1" x14ac:dyDescent="0.25">
      <c r="A193" t="s">
        <v>8327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8837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5" t="s">
        <v>8506</v>
      </c>
      <c r="L193" s="65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4" t="s">
        <v>1</v>
      </c>
      <c r="AB193" t="s">
        <v>7868</v>
      </c>
      <c r="AC193">
        <v>0</v>
      </c>
    </row>
    <row r="194" spans="1:29" hidden="1" x14ac:dyDescent="0.25">
      <c r="A194" t="s">
        <v>8327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8837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5" t="s">
        <v>8506</v>
      </c>
      <c r="L194" s="65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4" t="s">
        <v>1</v>
      </c>
      <c r="AB194" t="s">
        <v>7868</v>
      </c>
      <c r="AC194">
        <v>0</v>
      </c>
    </row>
    <row r="195" spans="1:29" hidden="1" x14ac:dyDescent="0.25">
      <c r="A195" t="s">
        <v>8327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8840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5" t="s">
        <v>8506</v>
      </c>
      <c r="L195" s="65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4" t="s">
        <v>1</v>
      </c>
      <c r="AB195" t="s">
        <v>8123</v>
      </c>
      <c r="AC195">
        <v>576.45000000000005</v>
      </c>
    </row>
    <row r="196" spans="1:29" hidden="1" x14ac:dyDescent="0.25">
      <c r="A196" t="s">
        <v>8327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8840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5" t="s">
        <v>8506</v>
      </c>
      <c r="L196" s="65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4" t="s">
        <v>1</v>
      </c>
      <c r="AB196" t="s">
        <v>7868</v>
      </c>
      <c r="AC196">
        <v>0</v>
      </c>
    </row>
    <row r="197" spans="1:29" hidden="1" x14ac:dyDescent="0.25">
      <c r="A197" t="s">
        <v>8327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8840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5" t="s">
        <v>8506</v>
      </c>
      <c r="L197" s="65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4" t="s">
        <v>1</v>
      </c>
      <c r="AB197" t="s">
        <v>8043</v>
      </c>
      <c r="AC197">
        <v>522.05999999999995</v>
      </c>
    </row>
    <row r="198" spans="1:29" hidden="1" x14ac:dyDescent="0.25">
      <c r="A198" t="s">
        <v>8327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8840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5" t="s">
        <v>8506</v>
      </c>
      <c r="L198" s="65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4" t="s">
        <v>1</v>
      </c>
      <c r="AB198" t="s">
        <v>7868</v>
      </c>
      <c r="AC198">
        <v>0</v>
      </c>
    </row>
    <row r="199" spans="1:29" hidden="1" x14ac:dyDescent="0.25">
      <c r="A199" t="s">
        <v>8327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8840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5" t="s">
        <v>8506</v>
      </c>
      <c r="L199" s="65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4" t="s">
        <v>1</v>
      </c>
      <c r="AB199" t="s">
        <v>8043</v>
      </c>
      <c r="AC199">
        <v>209.37</v>
      </c>
    </row>
    <row r="200" spans="1:29" hidden="1" x14ac:dyDescent="0.25">
      <c r="A200" t="s">
        <v>8327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8840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5" t="s">
        <v>8506</v>
      </c>
      <c r="L200" s="65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4" t="s">
        <v>1</v>
      </c>
      <c r="AB200" t="s">
        <v>7868</v>
      </c>
      <c r="AC200">
        <v>0</v>
      </c>
    </row>
    <row r="201" spans="1:29" hidden="1" x14ac:dyDescent="0.25">
      <c r="A201" t="s">
        <v>8327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8840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5" t="s">
        <v>8506</v>
      </c>
      <c r="L201" s="65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4" t="s">
        <v>1</v>
      </c>
      <c r="AB201" t="s">
        <v>7868</v>
      </c>
      <c r="AC201">
        <v>0</v>
      </c>
    </row>
    <row r="202" spans="1:29" hidden="1" x14ac:dyDescent="0.25">
      <c r="A202" t="s">
        <v>8327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8840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5" t="s">
        <v>8506</v>
      </c>
      <c r="L202" s="65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4" t="s">
        <v>1</v>
      </c>
      <c r="AB202" t="s">
        <v>7868</v>
      </c>
      <c r="AC202">
        <v>0</v>
      </c>
    </row>
    <row r="203" spans="1:29" hidden="1" x14ac:dyDescent="0.25">
      <c r="A203" t="s">
        <v>8327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8841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5" t="s">
        <v>8506</v>
      </c>
      <c r="L203" s="65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4" t="s">
        <v>1</v>
      </c>
      <c r="AB203" t="s">
        <v>8043</v>
      </c>
      <c r="AC203">
        <v>148.62</v>
      </c>
    </row>
    <row r="204" spans="1:29" hidden="1" x14ac:dyDescent="0.25">
      <c r="A204" t="s">
        <v>8327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8842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5" t="s">
        <v>8506</v>
      </c>
      <c r="L204" s="65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4" t="s">
        <v>1</v>
      </c>
      <c r="AB204" t="s">
        <v>7868</v>
      </c>
      <c r="AC204">
        <v>0</v>
      </c>
    </row>
    <row r="205" spans="1:29" hidden="1" x14ac:dyDescent="0.25">
      <c r="A205" t="s">
        <v>8327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8842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5" t="s">
        <v>8506</v>
      </c>
      <c r="L205" s="65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4" t="s">
        <v>1</v>
      </c>
      <c r="AB205" t="s">
        <v>7868</v>
      </c>
      <c r="AC205">
        <v>0</v>
      </c>
    </row>
    <row r="206" spans="1:29" hidden="1" x14ac:dyDescent="0.25">
      <c r="A206" t="s">
        <v>8327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8843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5" t="s">
        <v>8506</v>
      </c>
      <c r="L206" s="65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4" t="s">
        <v>1</v>
      </c>
      <c r="AB206" t="s">
        <v>8043</v>
      </c>
      <c r="AC206">
        <v>269.27999999999997</v>
      </c>
    </row>
    <row r="207" spans="1:29" hidden="1" x14ac:dyDescent="0.25">
      <c r="A207" t="s">
        <v>8327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8850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5" t="s">
        <v>8506</v>
      </c>
      <c r="L207" s="65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4" t="s">
        <v>1</v>
      </c>
      <c r="AB207" t="s">
        <v>7868</v>
      </c>
      <c r="AC207">
        <v>0</v>
      </c>
    </row>
    <row r="208" spans="1:29" hidden="1" x14ac:dyDescent="0.25">
      <c r="A208" t="s">
        <v>8327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8850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5" t="s">
        <v>8506</v>
      </c>
      <c r="L208" s="65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4" t="s">
        <v>1</v>
      </c>
      <c r="AB208" t="s">
        <v>7868</v>
      </c>
      <c r="AC208">
        <v>0</v>
      </c>
    </row>
    <row r="209" spans="1:29" hidden="1" x14ac:dyDescent="0.25">
      <c r="A209" t="s">
        <v>8327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8850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5" t="s">
        <v>8506</v>
      </c>
      <c r="L209" s="65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4" t="s">
        <v>1</v>
      </c>
      <c r="AB209" t="s">
        <v>8043</v>
      </c>
      <c r="AC209">
        <v>143.15</v>
      </c>
    </row>
    <row r="210" spans="1:29" hidden="1" x14ac:dyDescent="0.25">
      <c r="A210" t="s">
        <v>8327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8850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5" t="s">
        <v>8506</v>
      </c>
      <c r="L210" s="65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4" t="s">
        <v>1</v>
      </c>
      <c r="AB210" t="s">
        <v>7868</v>
      </c>
      <c r="AC210">
        <v>0</v>
      </c>
    </row>
    <row r="211" spans="1:29" hidden="1" x14ac:dyDescent="0.25">
      <c r="A211" t="s">
        <v>8327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8849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5" t="s">
        <v>8506</v>
      </c>
      <c r="L211" s="65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4" t="s">
        <v>1</v>
      </c>
      <c r="AB211" t="s">
        <v>7868</v>
      </c>
      <c r="AC211">
        <v>0</v>
      </c>
    </row>
    <row r="212" spans="1:29" hidden="1" x14ac:dyDescent="0.25">
      <c r="A212" t="s">
        <v>8327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8849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5" t="s">
        <v>8506</v>
      </c>
      <c r="L212" s="65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4" t="s">
        <v>1</v>
      </c>
      <c r="AB212" t="s">
        <v>7868</v>
      </c>
      <c r="AC212">
        <v>0</v>
      </c>
    </row>
    <row r="213" spans="1:29" hidden="1" x14ac:dyDescent="0.25">
      <c r="A213" t="s">
        <v>8327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8849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5" t="s">
        <v>8506</v>
      </c>
      <c r="L213" s="65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4" t="s">
        <v>1</v>
      </c>
      <c r="AB213" t="s">
        <v>7868</v>
      </c>
      <c r="AC213">
        <v>0</v>
      </c>
    </row>
    <row r="214" spans="1:29" hidden="1" x14ac:dyDescent="0.25">
      <c r="A214" t="s">
        <v>8327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8849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5" t="s">
        <v>8506</v>
      </c>
      <c r="L214" s="65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4" t="s">
        <v>1</v>
      </c>
      <c r="AB214" t="s">
        <v>7868</v>
      </c>
      <c r="AC214">
        <v>0</v>
      </c>
    </row>
    <row r="215" spans="1:29" hidden="1" x14ac:dyDescent="0.25">
      <c r="A215" t="s">
        <v>8327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8845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5" t="s">
        <v>8506</v>
      </c>
      <c r="L215" s="65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4" t="s">
        <v>1</v>
      </c>
      <c r="AB215" t="s">
        <v>7868</v>
      </c>
      <c r="AC215">
        <v>0</v>
      </c>
    </row>
    <row r="216" spans="1:29" hidden="1" x14ac:dyDescent="0.25">
      <c r="A216" t="s">
        <v>8327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8848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5" t="s">
        <v>8506</v>
      </c>
      <c r="L216" s="65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4" t="s">
        <v>1</v>
      </c>
      <c r="AB216" t="s">
        <v>7868</v>
      </c>
      <c r="AC216">
        <v>0</v>
      </c>
    </row>
    <row r="217" spans="1:29" hidden="1" x14ac:dyDescent="0.25">
      <c r="A217" t="s">
        <v>8327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8848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5" t="s">
        <v>8506</v>
      </c>
      <c r="L217" s="65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4" t="s">
        <v>1</v>
      </c>
      <c r="AB217" t="s">
        <v>7868</v>
      </c>
      <c r="AC217">
        <v>0</v>
      </c>
    </row>
    <row r="218" spans="1:29" hidden="1" x14ac:dyDescent="0.25">
      <c r="A218" t="s">
        <v>8327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8742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5" t="s">
        <v>8506</v>
      </c>
      <c r="L218" s="65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4" t="s">
        <v>1</v>
      </c>
      <c r="AB218" t="s">
        <v>7868</v>
      </c>
      <c r="AC218">
        <v>0</v>
      </c>
    </row>
    <row r="219" spans="1:29" hidden="1" x14ac:dyDescent="0.25">
      <c r="A219" t="s">
        <v>8327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8717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5" t="s">
        <v>8506</v>
      </c>
      <c r="L219" s="65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4" t="s">
        <v>1</v>
      </c>
      <c r="AB219" t="s">
        <v>7868</v>
      </c>
      <c r="AC219">
        <v>0</v>
      </c>
    </row>
    <row r="220" spans="1:29" hidden="1" x14ac:dyDescent="0.25">
      <c r="A220" t="s">
        <v>8327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8721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5" t="s">
        <v>8506</v>
      </c>
      <c r="L220" s="65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4" t="s">
        <v>1</v>
      </c>
      <c r="AB220" t="s">
        <v>7868</v>
      </c>
      <c r="AC220">
        <v>0</v>
      </c>
    </row>
    <row r="221" spans="1:29" hidden="1" x14ac:dyDescent="0.25">
      <c r="A221" t="s">
        <v>8327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8724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5" t="s">
        <v>8506</v>
      </c>
      <c r="L221" s="65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4" t="s">
        <v>1</v>
      </c>
      <c r="AB221" t="s">
        <v>7868</v>
      </c>
      <c r="AC221">
        <v>0</v>
      </c>
    </row>
    <row r="222" spans="1:29" hidden="1" x14ac:dyDescent="0.25">
      <c r="A222" t="s">
        <v>8327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8743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5" t="s">
        <v>8506</v>
      </c>
      <c r="L222" s="65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4" t="s">
        <v>1</v>
      </c>
      <c r="AB222" t="s">
        <v>7868</v>
      </c>
      <c r="AC222">
        <v>0</v>
      </c>
    </row>
    <row r="223" spans="1:29" hidden="1" x14ac:dyDescent="0.25">
      <c r="A223" t="s">
        <v>8327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8847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5" t="s">
        <v>8506</v>
      </c>
      <c r="L223" s="65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4" t="s">
        <v>1</v>
      </c>
      <c r="AB223" t="s">
        <v>8051</v>
      </c>
      <c r="AC223">
        <v>9.02</v>
      </c>
    </row>
    <row r="224" spans="1:29" hidden="1" x14ac:dyDescent="0.25">
      <c r="A224" t="s">
        <v>8327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8847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5" t="s">
        <v>8506</v>
      </c>
      <c r="L224" s="65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4" t="s">
        <v>1</v>
      </c>
      <c r="AB224" t="s">
        <v>7868</v>
      </c>
      <c r="AC224">
        <v>0</v>
      </c>
    </row>
    <row r="225" spans="1:29" hidden="1" x14ac:dyDescent="0.25">
      <c r="A225" t="s">
        <v>8327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8633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5" t="s">
        <v>8506</v>
      </c>
      <c r="L225" s="65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4" t="s">
        <v>1</v>
      </c>
      <c r="AB225" t="s">
        <v>7868</v>
      </c>
      <c r="AC225">
        <v>0</v>
      </c>
    </row>
    <row r="226" spans="1:29" hidden="1" x14ac:dyDescent="0.25">
      <c r="A226" t="s">
        <v>8326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8726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5" t="s">
        <v>8506</v>
      </c>
      <c r="L226" s="65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4" t="s">
        <v>1</v>
      </c>
      <c r="AB226" t="s">
        <v>7868</v>
      </c>
      <c r="AC226">
        <v>0</v>
      </c>
    </row>
    <row r="227" spans="1:29" hidden="1" x14ac:dyDescent="0.25">
      <c r="A227" t="s">
        <v>8326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8743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5" t="s">
        <v>8506</v>
      </c>
      <c r="L227" s="65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4" t="s">
        <v>1</v>
      </c>
      <c r="AB227" t="s">
        <v>7868</v>
      </c>
      <c r="AC227">
        <v>0</v>
      </c>
    </row>
    <row r="228" spans="1:29" hidden="1" x14ac:dyDescent="0.25">
      <c r="A228" t="s">
        <v>8326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8720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5" t="s">
        <v>8506</v>
      </c>
      <c r="L228" s="65" t="s">
        <v>7868</v>
      </c>
      <c r="M228">
        <v>1457</v>
      </c>
      <c r="N228" t="s">
        <v>8737</v>
      </c>
      <c r="O228" t="str">
        <f t="shared" si="19"/>
        <v>06141002041019</v>
      </c>
      <c r="P228" t="s">
        <v>8738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4" t="s">
        <v>1</v>
      </c>
      <c r="AB228" t="s">
        <v>7868</v>
      </c>
      <c r="AC228">
        <v>0</v>
      </c>
    </row>
    <row r="229" spans="1:29" hidden="1" x14ac:dyDescent="0.25">
      <c r="A229" t="s">
        <v>8326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8756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5" t="s">
        <v>8506</v>
      </c>
      <c r="L229" s="65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4" t="s">
        <v>1</v>
      </c>
      <c r="AB229" t="s">
        <v>7868</v>
      </c>
      <c r="AC229">
        <v>0</v>
      </c>
    </row>
    <row r="230" spans="1:29" hidden="1" x14ac:dyDescent="0.25">
      <c r="A230" t="s">
        <v>8326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8719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5" t="s">
        <v>8506</v>
      </c>
      <c r="L230" s="65" t="s">
        <v>7868</v>
      </c>
      <c r="M230">
        <v>1985</v>
      </c>
      <c r="N230" t="s">
        <v>8754</v>
      </c>
      <c r="O230" t="str">
        <f t="shared" si="19"/>
        <v>07092307510014</v>
      </c>
      <c r="P230" t="s">
        <v>8755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4" t="s">
        <v>1</v>
      </c>
      <c r="AB230" t="s">
        <v>7868</v>
      </c>
      <c r="AC230">
        <v>0</v>
      </c>
    </row>
    <row r="231" spans="1:29" hidden="1" x14ac:dyDescent="0.25">
      <c r="A231" t="s">
        <v>8326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8727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5" t="s">
        <v>8506</v>
      </c>
      <c r="L231" s="65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4" t="s">
        <v>1</v>
      </c>
      <c r="AB231" t="s">
        <v>7868</v>
      </c>
      <c r="AC231">
        <v>0</v>
      </c>
    </row>
    <row r="232" spans="1:29" hidden="1" x14ac:dyDescent="0.25">
      <c r="A232" t="s">
        <v>8326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8727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5" t="s">
        <v>8506</v>
      </c>
      <c r="L232" s="65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4" t="s">
        <v>1</v>
      </c>
      <c r="AB232" t="s">
        <v>7868</v>
      </c>
      <c r="AC232">
        <v>0</v>
      </c>
    </row>
    <row r="233" spans="1:29" hidden="1" x14ac:dyDescent="0.25">
      <c r="A233" t="s">
        <v>8326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8720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5" t="s">
        <v>8506</v>
      </c>
      <c r="L233" s="65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4" t="s">
        <v>1</v>
      </c>
      <c r="AB233" t="s">
        <v>7868</v>
      </c>
      <c r="AC233">
        <v>0</v>
      </c>
    </row>
    <row r="234" spans="1:29" hidden="1" x14ac:dyDescent="0.25">
      <c r="A234" t="s">
        <v>8326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8720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5" t="s">
        <v>8506</v>
      </c>
      <c r="L234" s="65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4" t="s">
        <v>1</v>
      </c>
      <c r="AB234" t="s">
        <v>7868</v>
      </c>
      <c r="AC234">
        <v>0</v>
      </c>
    </row>
    <row r="235" spans="1:29" hidden="1" x14ac:dyDescent="0.25">
      <c r="A235" t="s">
        <v>8326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8753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5" t="s">
        <v>8506</v>
      </c>
      <c r="L235" s="65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4" t="s">
        <v>1</v>
      </c>
      <c r="AB235" t="s">
        <v>8043</v>
      </c>
      <c r="AC235">
        <v>3.15</v>
      </c>
    </row>
    <row r="236" spans="1:29" hidden="1" x14ac:dyDescent="0.25">
      <c r="A236" t="s">
        <v>8326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8720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5" t="s">
        <v>8506</v>
      </c>
      <c r="L236" s="65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4" t="s">
        <v>1</v>
      </c>
      <c r="AB236" t="s">
        <v>8043</v>
      </c>
      <c r="AC236">
        <v>7.7</v>
      </c>
    </row>
    <row r="237" spans="1:29" hidden="1" x14ac:dyDescent="0.25">
      <c r="A237" t="s">
        <v>8326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8752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5" t="s">
        <v>8506</v>
      </c>
      <c r="L237" s="65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4" t="s">
        <v>1</v>
      </c>
      <c r="AB237" t="s">
        <v>8043</v>
      </c>
      <c r="AC237">
        <v>7.35</v>
      </c>
    </row>
    <row r="238" spans="1:29" hidden="1" x14ac:dyDescent="0.25">
      <c r="A238" t="s">
        <v>8326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8734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5" t="s">
        <v>8506</v>
      </c>
      <c r="L238" s="65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4" t="s">
        <v>1</v>
      </c>
      <c r="AB238" t="s">
        <v>7868</v>
      </c>
      <c r="AC238">
        <v>0</v>
      </c>
    </row>
    <row r="239" spans="1:29" hidden="1" x14ac:dyDescent="0.25">
      <c r="A239" t="s">
        <v>8326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8725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5" t="s">
        <v>8506</v>
      </c>
      <c r="L239" s="65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4" t="s">
        <v>1</v>
      </c>
      <c r="AB239" t="s">
        <v>7868</v>
      </c>
      <c r="AC239">
        <v>0</v>
      </c>
    </row>
    <row r="240" spans="1:29" hidden="1" x14ac:dyDescent="0.25">
      <c r="A240" t="s">
        <v>8326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8730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5" t="s">
        <v>8506</v>
      </c>
      <c r="L240" s="65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4" t="s">
        <v>1</v>
      </c>
      <c r="AB240" t="s">
        <v>7868</v>
      </c>
      <c r="AC240">
        <v>0</v>
      </c>
    </row>
    <row r="241" spans="1:29" hidden="1" x14ac:dyDescent="0.25">
      <c r="A241" t="s">
        <v>8326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8743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5" t="s">
        <v>8506</v>
      </c>
      <c r="L241" s="65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4" t="s">
        <v>1</v>
      </c>
      <c r="AB241" t="s">
        <v>7868</v>
      </c>
      <c r="AC241">
        <v>0</v>
      </c>
    </row>
    <row r="242" spans="1:29" hidden="1" x14ac:dyDescent="0.25">
      <c r="A242" t="s">
        <v>8326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8663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5" t="s">
        <v>8506</v>
      </c>
      <c r="L242" s="65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4" t="s">
        <v>1</v>
      </c>
      <c r="AB242" t="s">
        <v>7868</v>
      </c>
      <c r="AC242">
        <v>0</v>
      </c>
    </row>
    <row r="243" spans="1:29" hidden="1" x14ac:dyDescent="0.25">
      <c r="A243" t="s">
        <v>8326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8731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5" t="s">
        <v>8506</v>
      </c>
      <c r="L243" s="65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4" t="s">
        <v>1</v>
      </c>
      <c r="AB243" t="s">
        <v>7868</v>
      </c>
      <c r="AC243">
        <v>0</v>
      </c>
    </row>
    <row r="244" spans="1:29" hidden="1" x14ac:dyDescent="0.25">
      <c r="A244" t="s">
        <v>8326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8727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5" t="s">
        <v>8506</v>
      </c>
      <c r="L244" s="65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4" t="s">
        <v>1</v>
      </c>
      <c r="AB244" t="s">
        <v>7868</v>
      </c>
      <c r="AC244">
        <v>0</v>
      </c>
    </row>
    <row r="245" spans="1:29" hidden="1" x14ac:dyDescent="0.25">
      <c r="A245" t="s">
        <v>8326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8726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5" t="s">
        <v>8506</v>
      </c>
      <c r="L245" s="65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4" t="s">
        <v>1</v>
      </c>
      <c r="AB245" t="s">
        <v>7868</v>
      </c>
      <c r="AC245">
        <v>0</v>
      </c>
    </row>
    <row r="246" spans="1:29" hidden="1" x14ac:dyDescent="0.25">
      <c r="A246" t="s">
        <v>8326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8729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5" t="s">
        <v>8506</v>
      </c>
      <c r="L246" s="65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4" t="s">
        <v>1</v>
      </c>
      <c r="AB246" t="s">
        <v>7868</v>
      </c>
      <c r="AC246">
        <v>0</v>
      </c>
    </row>
    <row r="247" spans="1:29" hidden="1" x14ac:dyDescent="0.25">
      <c r="A247" t="s">
        <v>8326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8729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5" t="s">
        <v>8506</v>
      </c>
      <c r="L247" s="65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4" t="s">
        <v>1</v>
      </c>
      <c r="AB247" t="s">
        <v>7868</v>
      </c>
      <c r="AC247">
        <v>0</v>
      </c>
    </row>
    <row r="248" spans="1:29" hidden="1" x14ac:dyDescent="0.25">
      <c r="A248" t="s">
        <v>8326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8751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5" t="s">
        <v>8506</v>
      </c>
      <c r="L248" s="65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4" t="s">
        <v>1</v>
      </c>
      <c r="AB248" t="s">
        <v>7868</v>
      </c>
      <c r="AC248">
        <v>0</v>
      </c>
    </row>
    <row r="249" spans="1:29" hidden="1" x14ac:dyDescent="0.25">
      <c r="A249" t="s">
        <v>8326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8730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5" t="s">
        <v>8506</v>
      </c>
      <c r="L249" s="65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4" t="s">
        <v>1</v>
      </c>
      <c r="AB249" t="s">
        <v>7868</v>
      </c>
      <c r="AC249">
        <v>0</v>
      </c>
    </row>
    <row r="250" spans="1:29" hidden="1" x14ac:dyDescent="0.25">
      <c r="A250" t="s">
        <v>8326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8722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5" t="s">
        <v>8506</v>
      </c>
      <c r="L250" s="65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4" t="s">
        <v>1</v>
      </c>
      <c r="AB250" t="s">
        <v>8043</v>
      </c>
      <c r="AC250">
        <v>32</v>
      </c>
    </row>
    <row r="251" spans="1:29" hidden="1" x14ac:dyDescent="0.25">
      <c r="A251" t="s">
        <v>8326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8724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5" t="s">
        <v>8506</v>
      </c>
      <c r="L251" s="65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4" t="s">
        <v>1</v>
      </c>
      <c r="AB251" t="s">
        <v>7868</v>
      </c>
      <c r="AC251">
        <v>0</v>
      </c>
    </row>
    <row r="252" spans="1:29" hidden="1" x14ac:dyDescent="0.25">
      <c r="A252" t="s">
        <v>8326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8723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5" t="s">
        <v>8506</v>
      </c>
      <c r="L252" s="65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4" t="s">
        <v>1</v>
      </c>
      <c r="AB252" t="s">
        <v>8051</v>
      </c>
      <c r="AC252">
        <v>1.69</v>
      </c>
    </row>
    <row r="253" spans="1:29" hidden="1" x14ac:dyDescent="0.25">
      <c r="A253" t="s">
        <v>8326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8730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5" t="s">
        <v>8506</v>
      </c>
      <c r="L253" s="65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4" t="s">
        <v>1</v>
      </c>
      <c r="AB253" t="s">
        <v>7868</v>
      </c>
      <c r="AC253">
        <v>0</v>
      </c>
    </row>
    <row r="254" spans="1:29" hidden="1" x14ac:dyDescent="0.25">
      <c r="A254" t="s">
        <v>8326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8723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5" t="s">
        <v>8506</v>
      </c>
      <c r="L254" s="65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4" t="s">
        <v>1</v>
      </c>
      <c r="AB254" t="s">
        <v>7868</v>
      </c>
      <c r="AC254">
        <v>0</v>
      </c>
    </row>
    <row r="255" spans="1:29" hidden="1" x14ac:dyDescent="0.25">
      <c r="A255" t="s">
        <v>8326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8726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5" t="s">
        <v>8506</v>
      </c>
      <c r="L255" s="65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4" t="s">
        <v>1</v>
      </c>
      <c r="AB255" t="s">
        <v>7868</v>
      </c>
      <c r="AC255">
        <v>0</v>
      </c>
    </row>
    <row r="256" spans="1:29" hidden="1" x14ac:dyDescent="0.25">
      <c r="A256" t="s">
        <v>8326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8725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5" t="s">
        <v>8506</v>
      </c>
      <c r="L256" s="65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4" t="s">
        <v>1</v>
      </c>
      <c r="AB256" t="s">
        <v>7868</v>
      </c>
      <c r="AC256">
        <v>0</v>
      </c>
    </row>
    <row r="257" spans="1:29" hidden="1" x14ac:dyDescent="0.25">
      <c r="A257" t="s">
        <v>8326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8742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5" t="s">
        <v>8506</v>
      </c>
      <c r="L257" s="65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4" t="s">
        <v>1</v>
      </c>
      <c r="AB257" t="s">
        <v>7868</v>
      </c>
      <c r="AC257">
        <v>0</v>
      </c>
    </row>
    <row r="258" spans="1:29" hidden="1" x14ac:dyDescent="0.25">
      <c r="A258" t="s">
        <v>8326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8732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5" t="s">
        <v>8506</v>
      </c>
      <c r="L258" s="65" t="s">
        <v>7868</v>
      </c>
      <c r="M258">
        <v>1398</v>
      </c>
      <c r="N258" t="s">
        <v>8747</v>
      </c>
      <c r="O258" t="str">
        <f t="shared" si="19"/>
        <v>11081010721018</v>
      </c>
      <c r="P258" t="s">
        <v>8748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4" t="s">
        <v>1</v>
      </c>
      <c r="AB258" t="s">
        <v>7868</v>
      </c>
      <c r="AC258">
        <v>0</v>
      </c>
    </row>
    <row r="259" spans="1:29" hidden="1" x14ac:dyDescent="0.25">
      <c r="A259" t="s">
        <v>8326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8732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5" t="s">
        <v>8506</v>
      </c>
      <c r="L259" s="65" t="s">
        <v>7868</v>
      </c>
      <c r="M259">
        <v>14</v>
      </c>
      <c r="N259" t="s">
        <v>8749</v>
      </c>
      <c r="O259" t="str">
        <f t="shared" ref="O259:O322" si="24">IF(N259="",Z259,N259)</f>
        <v>03062612731027</v>
      </c>
      <c r="P259" t="s">
        <v>8750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4" t="s">
        <v>1</v>
      </c>
      <c r="AB259" t="s">
        <v>7868</v>
      </c>
      <c r="AC259">
        <v>0</v>
      </c>
    </row>
    <row r="260" spans="1:29" hidden="1" x14ac:dyDescent="0.25">
      <c r="A260" t="s">
        <v>8326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8732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5" t="s">
        <v>8506</v>
      </c>
      <c r="L260" s="65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4" t="s">
        <v>1</v>
      </c>
      <c r="AB260" t="s">
        <v>7868</v>
      </c>
      <c r="AC260">
        <v>0</v>
      </c>
    </row>
    <row r="261" spans="1:29" hidden="1" x14ac:dyDescent="0.25">
      <c r="A261" t="s">
        <v>8326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8728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5" t="s">
        <v>8506</v>
      </c>
      <c r="L261" s="65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4" t="s">
        <v>1</v>
      </c>
      <c r="AB261" t="s">
        <v>7868</v>
      </c>
      <c r="AC261">
        <v>0</v>
      </c>
    </row>
    <row r="262" spans="1:29" hidden="1" x14ac:dyDescent="0.25">
      <c r="A262" t="s">
        <v>8326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8728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5" t="s">
        <v>8506</v>
      </c>
      <c r="L262" s="65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4" t="s">
        <v>1</v>
      </c>
      <c r="AB262" t="s">
        <v>7868</v>
      </c>
      <c r="AC262">
        <v>0</v>
      </c>
    </row>
    <row r="263" spans="1:29" hidden="1" x14ac:dyDescent="0.25">
      <c r="A263" t="s">
        <v>8326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8728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5" t="s">
        <v>8506</v>
      </c>
      <c r="L263" s="65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4" t="s">
        <v>1</v>
      </c>
      <c r="AB263" t="s">
        <v>7868</v>
      </c>
      <c r="AC263">
        <v>0</v>
      </c>
    </row>
    <row r="264" spans="1:29" hidden="1" x14ac:dyDescent="0.25">
      <c r="A264" t="s">
        <v>8326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8731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5" t="s">
        <v>8506</v>
      </c>
      <c r="L264" s="65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4" t="s">
        <v>1</v>
      </c>
      <c r="AB264" t="s">
        <v>7868</v>
      </c>
      <c r="AC264">
        <v>0</v>
      </c>
    </row>
    <row r="265" spans="1:29" hidden="1" x14ac:dyDescent="0.25">
      <c r="A265" t="s">
        <v>8326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8717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5" t="s">
        <v>8506</v>
      </c>
      <c r="L265" s="65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4" t="s">
        <v>1</v>
      </c>
      <c r="AB265" t="s">
        <v>7868</v>
      </c>
      <c r="AC265">
        <v>0</v>
      </c>
    </row>
    <row r="266" spans="1:29" hidden="1" x14ac:dyDescent="0.25">
      <c r="A266" t="s">
        <v>8326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8718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5" t="s">
        <v>8506</v>
      </c>
      <c r="L266" s="65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4" t="s">
        <v>1</v>
      </c>
      <c r="AB266" t="s">
        <v>7868</v>
      </c>
      <c r="AC266">
        <v>0</v>
      </c>
    </row>
    <row r="267" spans="1:29" hidden="1" x14ac:dyDescent="0.25">
      <c r="A267" t="s">
        <v>8326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8718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5" t="s">
        <v>8506</v>
      </c>
      <c r="L267" s="65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4" t="s">
        <v>1</v>
      </c>
      <c r="AB267" t="s">
        <v>7868</v>
      </c>
      <c r="AC267">
        <v>0</v>
      </c>
    </row>
    <row r="268" spans="1:29" hidden="1" x14ac:dyDescent="0.25">
      <c r="A268" t="s">
        <v>8326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8718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5" t="s">
        <v>8506</v>
      </c>
      <c r="L268" s="65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4" t="s">
        <v>1</v>
      </c>
      <c r="AB268" t="s">
        <v>7868</v>
      </c>
      <c r="AC268">
        <v>0</v>
      </c>
    </row>
    <row r="269" spans="1:29" hidden="1" x14ac:dyDescent="0.25">
      <c r="A269" t="s">
        <v>8326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8733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5" t="s">
        <v>8506</v>
      </c>
      <c r="L269" s="65" t="s">
        <v>7868</v>
      </c>
      <c r="M269">
        <v>1395</v>
      </c>
      <c r="N269" t="s">
        <v>8747</v>
      </c>
      <c r="O269" t="str">
        <f t="shared" si="24"/>
        <v>11081010721018</v>
      </c>
      <c r="P269" t="s">
        <v>8748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4" t="s">
        <v>1</v>
      </c>
      <c r="AB269" t="s">
        <v>7868</v>
      </c>
      <c r="AC269">
        <v>0</v>
      </c>
    </row>
    <row r="270" spans="1:29" hidden="1" x14ac:dyDescent="0.25">
      <c r="A270" t="s">
        <v>8326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8733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5" t="s">
        <v>8506</v>
      </c>
      <c r="L270" s="65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4" t="s">
        <v>1</v>
      </c>
      <c r="AB270" t="s">
        <v>7868</v>
      </c>
      <c r="AC270">
        <v>0</v>
      </c>
    </row>
    <row r="271" spans="1:29" hidden="1" x14ac:dyDescent="0.25">
      <c r="A271" t="s">
        <v>8326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8717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5" t="s">
        <v>8506</v>
      </c>
      <c r="L271" s="65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4" t="s">
        <v>1</v>
      </c>
      <c r="AB271" t="s">
        <v>7868</v>
      </c>
      <c r="AC271">
        <v>0</v>
      </c>
    </row>
    <row r="272" spans="1:29" hidden="1" x14ac:dyDescent="0.25">
      <c r="A272" t="s">
        <v>8326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8742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5" t="s">
        <v>8506</v>
      </c>
      <c r="L272" s="65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4" t="s">
        <v>1</v>
      </c>
      <c r="AB272" t="s">
        <v>8051</v>
      </c>
      <c r="AC272">
        <v>4.9000000000000004</v>
      </c>
    </row>
    <row r="273" spans="1:29" hidden="1" x14ac:dyDescent="0.25">
      <c r="A273" t="s">
        <v>8326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8635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5" t="s">
        <v>8506</v>
      </c>
      <c r="L273" s="65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4" t="s">
        <v>1</v>
      </c>
      <c r="AB273" t="s">
        <v>7868</v>
      </c>
      <c r="AC273">
        <v>0</v>
      </c>
    </row>
    <row r="274" spans="1:29" hidden="1" x14ac:dyDescent="0.25">
      <c r="A274" t="s">
        <v>8326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8746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5" t="s">
        <v>8506</v>
      </c>
      <c r="L274" s="65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4" t="s">
        <v>1</v>
      </c>
      <c r="AB274" t="s">
        <v>8051</v>
      </c>
      <c r="AC274">
        <v>4.96</v>
      </c>
    </row>
    <row r="275" spans="1:29" hidden="1" x14ac:dyDescent="0.25">
      <c r="A275" t="s">
        <v>8326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8733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5" t="s">
        <v>8506</v>
      </c>
      <c r="L275" s="65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4" t="s">
        <v>1</v>
      </c>
      <c r="AC275">
        <v>0</v>
      </c>
    </row>
    <row r="276" spans="1:29" hidden="1" x14ac:dyDescent="0.25">
      <c r="A276" t="s">
        <v>8326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8727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5" t="s">
        <v>8506</v>
      </c>
      <c r="L276" s="65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4" t="s">
        <v>1</v>
      </c>
      <c r="AB276" t="s">
        <v>8043</v>
      </c>
      <c r="AC276">
        <v>10.85</v>
      </c>
    </row>
    <row r="277" spans="1:29" hidden="1" x14ac:dyDescent="0.25">
      <c r="A277" t="s">
        <v>8326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8742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5" t="s">
        <v>8506</v>
      </c>
      <c r="L277" s="65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4" t="s">
        <v>1</v>
      </c>
      <c r="AB277" t="s">
        <v>7868</v>
      </c>
      <c r="AC277">
        <v>0</v>
      </c>
    </row>
    <row r="278" spans="1:29" hidden="1" x14ac:dyDescent="0.25">
      <c r="A278" t="s">
        <v>8326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8745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5" t="s">
        <v>8506</v>
      </c>
      <c r="L278" s="65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4" t="s">
        <v>1</v>
      </c>
      <c r="AB278" t="s">
        <v>7868</v>
      </c>
      <c r="AC278">
        <v>0</v>
      </c>
    </row>
    <row r="279" spans="1:29" hidden="1" x14ac:dyDescent="0.25">
      <c r="A279" t="s">
        <v>8326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8726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5" t="s">
        <v>8506</v>
      </c>
      <c r="L279" s="65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4" t="s">
        <v>1</v>
      </c>
      <c r="AB279" t="s">
        <v>7868</v>
      </c>
      <c r="AC279">
        <v>0</v>
      </c>
    </row>
    <row r="280" spans="1:29" hidden="1" x14ac:dyDescent="0.25">
      <c r="A280" t="s">
        <v>8326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8726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5" t="s">
        <v>8506</v>
      </c>
      <c r="L280" s="65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4" t="s">
        <v>1</v>
      </c>
      <c r="AB280" t="s">
        <v>7868</v>
      </c>
      <c r="AC280">
        <v>0</v>
      </c>
    </row>
    <row r="281" spans="1:29" hidden="1" x14ac:dyDescent="0.25">
      <c r="A281" t="s">
        <v>8326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8726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5" t="s">
        <v>8506</v>
      </c>
      <c r="L281" s="65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4" t="s">
        <v>1</v>
      </c>
      <c r="AB281" t="s">
        <v>7868</v>
      </c>
      <c r="AC281">
        <v>0</v>
      </c>
    </row>
    <row r="282" spans="1:29" hidden="1" x14ac:dyDescent="0.25">
      <c r="A282" t="s">
        <v>8326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8723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5" t="s">
        <v>8506</v>
      </c>
      <c r="L282" s="65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4" t="s">
        <v>1</v>
      </c>
      <c r="AB282" t="s">
        <v>7868</v>
      </c>
      <c r="AC282">
        <v>0</v>
      </c>
    </row>
    <row r="283" spans="1:29" hidden="1" x14ac:dyDescent="0.25">
      <c r="A283" t="s">
        <v>8326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8722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5" t="s">
        <v>8506</v>
      </c>
      <c r="L283" s="65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4" t="s">
        <v>1</v>
      </c>
      <c r="AB283" t="s">
        <v>7868</v>
      </c>
      <c r="AC283">
        <v>0</v>
      </c>
    </row>
    <row r="284" spans="1:29" hidden="1" x14ac:dyDescent="0.25">
      <c r="A284" t="s">
        <v>8326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8742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5" t="s">
        <v>8506</v>
      </c>
      <c r="L284" s="65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4" t="s">
        <v>1</v>
      </c>
      <c r="AB284" t="s">
        <v>7868</v>
      </c>
      <c r="AC284">
        <v>0</v>
      </c>
    </row>
    <row r="285" spans="1:29" hidden="1" x14ac:dyDescent="0.25">
      <c r="A285" t="s">
        <v>8326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8742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5" t="s">
        <v>8506</v>
      </c>
      <c r="L285" s="65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4" t="s">
        <v>1</v>
      </c>
      <c r="AB285" t="s">
        <v>7868</v>
      </c>
      <c r="AC285">
        <v>0</v>
      </c>
    </row>
    <row r="286" spans="1:29" hidden="1" x14ac:dyDescent="0.25">
      <c r="A286" t="s">
        <v>8326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8742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5" t="s">
        <v>8506</v>
      </c>
      <c r="L286" s="65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4" t="s">
        <v>1</v>
      </c>
      <c r="AB286" t="s">
        <v>7868</v>
      </c>
      <c r="AC286">
        <v>0</v>
      </c>
    </row>
    <row r="287" spans="1:29" x14ac:dyDescent="0.25">
      <c r="A287" t="s">
        <v>8326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8730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5" t="s">
        <v>8506</v>
      </c>
      <c r="L287" s="65" t="s">
        <v>7868</v>
      </c>
      <c r="M287">
        <v>1108711</v>
      </c>
      <c r="N287" t="s">
        <v>8744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4" t="s">
        <v>1</v>
      </c>
      <c r="AB287" t="s">
        <v>7868</v>
      </c>
      <c r="AC287">
        <v>0</v>
      </c>
    </row>
    <row r="288" spans="1:29" hidden="1" x14ac:dyDescent="0.25">
      <c r="A288" t="s">
        <v>8326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8732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5" t="s">
        <v>8506</v>
      </c>
      <c r="L288" s="65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4" t="s">
        <v>1</v>
      </c>
      <c r="AB288" t="s">
        <v>8051</v>
      </c>
      <c r="AC288">
        <v>2.1800000000000002</v>
      </c>
    </row>
    <row r="289" spans="1:29" hidden="1" x14ac:dyDescent="0.25">
      <c r="A289" t="s">
        <v>8326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8732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5" t="s">
        <v>8506</v>
      </c>
      <c r="L289" s="65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4" t="s">
        <v>1</v>
      </c>
      <c r="AB289" t="s">
        <v>7868</v>
      </c>
      <c r="AC289">
        <v>0</v>
      </c>
    </row>
    <row r="290" spans="1:29" hidden="1" x14ac:dyDescent="0.25">
      <c r="A290" t="s">
        <v>8326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8732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5" t="s">
        <v>8506</v>
      </c>
      <c r="L290" s="65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4" t="s">
        <v>1</v>
      </c>
      <c r="AB290" t="s">
        <v>7868</v>
      </c>
      <c r="AC290">
        <v>0</v>
      </c>
    </row>
    <row r="291" spans="1:29" hidden="1" x14ac:dyDescent="0.25">
      <c r="A291" t="s">
        <v>8326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8743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5" t="s">
        <v>8506</v>
      </c>
      <c r="L291" s="65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4" t="s">
        <v>1</v>
      </c>
      <c r="AB291" t="s">
        <v>7868</v>
      </c>
      <c r="AC291">
        <v>0</v>
      </c>
    </row>
    <row r="292" spans="1:29" hidden="1" x14ac:dyDescent="0.25">
      <c r="A292" t="s">
        <v>8326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8728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5" t="s">
        <v>8506</v>
      </c>
      <c r="L292" s="65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4" t="s">
        <v>1</v>
      </c>
      <c r="AB292" t="s">
        <v>7868</v>
      </c>
      <c r="AC292">
        <v>0</v>
      </c>
    </row>
    <row r="293" spans="1:29" hidden="1" x14ac:dyDescent="0.25">
      <c r="A293" t="s">
        <v>8326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8631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5" t="s">
        <v>8506</v>
      </c>
      <c r="L293" s="65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4" t="s">
        <v>1</v>
      </c>
      <c r="AB293" t="s">
        <v>7868</v>
      </c>
      <c r="AC293">
        <v>0</v>
      </c>
    </row>
    <row r="294" spans="1:29" hidden="1" x14ac:dyDescent="0.25">
      <c r="A294" t="s">
        <v>8326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8729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5" t="s">
        <v>8506</v>
      </c>
      <c r="L294" s="65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4" t="s">
        <v>1</v>
      </c>
      <c r="AB294" t="s">
        <v>7868</v>
      </c>
      <c r="AC294">
        <v>0</v>
      </c>
    </row>
    <row r="295" spans="1:29" hidden="1" x14ac:dyDescent="0.25">
      <c r="A295" t="s">
        <v>8326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8631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5" t="s">
        <v>8506</v>
      </c>
      <c r="L295" s="65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4" t="s">
        <v>1</v>
      </c>
      <c r="AB295" t="s">
        <v>7868</v>
      </c>
      <c r="AC295">
        <v>0</v>
      </c>
    </row>
    <row r="296" spans="1:29" hidden="1" x14ac:dyDescent="0.25">
      <c r="A296" t="s">
        <v>8326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8732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5" t="s">
        <v>8506</v>
      </c>
      <c r="L296" s="65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4" t="s">
        <v>1</v>
      </c>
      <c r="AB296" t="s">
        <v>7868</v>
      </c>
      <c r="AC296">
        <v>0</v>
      </c>
    </row>
    <row r="297" spans="1:29" hidden="1" x14ac:dyDescent="0.25">
      <c r="A297" t="s">
        <v>8326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8742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5" t="s">
        <v>8506</v>
      </c>
      <c r="L297" s="65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4" t="s">
        <v>1</v>
      </c>
      <c r="AB297" t="s">
        <v>7868</v>
      </c>
      <c r="AC297">
        <v>0</v>
      </c>
    </row>
    <row r="298" spans="1:29" hidden="1" x14ac:dyDescent="0.25">
      <c r="A298" t="s">
        <v>8326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8717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5" t="s">
        <v>8506</v>
      </c>
      <c r="L298" s="65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4" t="s">
        <v>1</v>
      </c>
      <c r="AB298" t="s">
        <v>7868</v>
      </c>
      <c r="AC298">
        <v>0</v>
      </c>
    </row>
    <row r="299" spans="1:29" hidden="1" x14ac:dyDescent="0.25">
      <c r="A299" t="s">
        <v>8326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8720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5" t="s">
        <v>8506</v>
      </c>
      <c r="L299" s="65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4" t="s">
        <v>1</v>
      </c>
      <c r="AB299" t="s">
        <v>7868</v>
      </c>
      <c r="AC299">
        <v>0</v>
      </c>
    </row>
    <row r="300" spans="1:29" hidden="1" x14ac:dyDescent="0.25">
      <c r="A300" t="s">
        <v>8326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8721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5" t="s">
        <v>8506</v>
      </c>
      <c r="L300" s="65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4" t="s">
        <v>1</v>
      </c>
      <c r="AB300" t="s">
        <v>7868</v>
      </c>
      <c r="AC300">
        <v>0</v>
      </c>
    </row>
    <row r="301" spans="1:29" hidden="1" x14ac:dyDescent="0.25">
      <c r="A301" t="s">
        <v>8326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8722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5" t="s">
        <v>8506</v>
      </c>
      <c r="L301" s="65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4" t="s">
        <v>1</v>
      </c>
      <c r="AB301" t="s">
        <v>7868</v>
      </c>
      <c r="AC301">
        <v>0</v>
      </c>
    </row>
    <row r="302" spans="1:29" hidden="1" x14ac:dyDescent="0.25">
      <c r="A302" t="s">
        <v>8326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8724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5" t="s">
        <v>8506</v>
      </c>
      <c r="L302" s="65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4" t="s">
        <v>1</v>
      </c>
      <c r="AB302" t="s">
        <v>7868</v>
      </c>
      <c r="AC302">
        <v>0</v>
      </c>
    </row>
    <row r="303" spans="1:29" hidden="1" x14ac:dyDescent="0.25">
      <c r="A303" t="s">
        <v>8326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8724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5" t="s">
        <v>8506</v>
      </c>
      <c r="L303" s="65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4" t="s">
        <v>1</v>
      </c>
      <c r="AB303" t="s">
        <v>7868</v>
      </c>
      <c r="AC303">
        <v>0</v>
      </c>
    </row>
    <row r="304" spans="1:29" hidden="1" x14ac:dyDescent="0.25">
      <c r="A304" t="s">
        <v>8326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8731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5" t="s">
        <v>8506</v>
      </c>
      <c r="L304" s="65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4" t="s">
        <v>1</v>
      </c>
      <c r="AB304" t="s">
        <v>7868</v>
      </c>
      <c r="AC304">
        <v>0</v>
      </c>
    </row>
    <row r="305" spans="1:29" hidden="1" x14ac:dyDescent="0.25">
      <c r="A305" t="s">
        <v>8326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8727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5" t="s">
        <v>8506</v>
      </c>
      <c r="L305" s="65" t="s">
        <v>7868</v>
      </c>
      <c r="M305">
        <v>25990</v>
      </c>
      <c r="N305" t="s">
        <v>8465</v>
      </c>
      <c r="O305" t="str">
        <f t="shared" si="24"/>
        <v>95012110211015</v>
      </c>
      <c r="P305" t="s">
        <v>8466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4" t="s">
        <v>1</v>
      </c>
      <c r="AB305" t="s">
        <v>7868</v>
      </c>
      <c r="AC305">
        <v>0</v>
      </c>
    </row>
    <row r="306" spans="1:29" hidden="1" x14ac:dyDescent="0.25">
      <c r="A306" t="s">
        <v>8326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8728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5" t="s">
        <v>8506</v>
      </c>
      <c r="L306" s="65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4" t="s">
        <v>1</v>
      </c>
      <c r="AB306" t="s">
        <v>7868</v>
      </c>
      <c r="AC306">
        <v>0</v>
      </c>
    </row>
    <row r="307" spans="1:29" hidden="1" x14ac:dyDescent="0.25">
      <c r="A307" t="s">
        <v>8326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8729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5" t="s">
        <v>8506</v>
      </c>
      <c r="L307" s="65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4" t="s">
        <v>1</v>
      </c>
      <c r="AB307" t="s">
        <v>7868</v>
      </c>
      <c r="AC307">
        <v>0</v>
      </c>
    </row>
    <row r="308" spans="1:29" hidden="1" x14ac:dyDescent="0.25">
      <c r="A308" t="s">
        <v>8326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8631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5" t="s">
        <v>8506</v>
      </c>
      <c r="L308" s="65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4" t="s">
        <v>1</v>
      </c>
      <c r="AB308" t="s">
        <v>7868</v>
      </c>
      <c r="AC308">
        <v>0</v>
      </c>
    </row>
    <row r="309" spans="1:29" hidden="1" x14ac:dyDescent="0.25">
      <c r="A309" t="s">
        <v>8326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8720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5" t="s">
        <v>8506</v>
      </c>
      <c r="L309" s="65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4" t="s">
        <v>1</v>
      </c>
      <c r="AB309" t="s">
        <v>7868</v>
      </c>
      <c r="AC309">
        <v>0</v>
      </c>
    </row>
    <row r="310" spans="1:29" hidden="1" x14ac:dyDescent="0.25">
      <c r="A310" t="s">
        <v>8326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8731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5" t="s">
        <v>8506</v>
      </c>
      <c r="L310" s="65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4" t="s">
        <v>1</v>
      </c>
      <c r="AB310" t="s">
        <v>7868</v>
      </c>
      <c r="AC310">
        <v>0</v>
      </c>
    </row>
    <row r="311" spans="1:29" hidden="1" x14ac:dyDescent="0.25">
      <c r="A311" t="s">
        <v>8326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8731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5" t="s">
        <v>8506</v>
      </c>
      <c r="L311" s="65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4" t="s">
        <v>1</v>
      </c>
      <c r="AB311" t="s">
        <v>7868</v>
      </c>
      <c r="AC311">
        <v>0</v>
      </c>
    </row>
    <row r="312" spans="1:29" hidden="1" x14ac:dyDescent="0.25">
      <c r="A312" t="s">
        <v>8326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8731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5" t="s">
        <v>8506</v>
      </c>
      <c r="L312" s="65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4" t="s">
        <v>1</v>
      </c>
      <c r="AB312" t="s">
        <v>7868</v>
      </c>
      <c r="AC312">
        <v>0</v>
      </c>
    </row>
    <row r="313" spans="1:29" hidden="1" x14ac:dyDescent="0.25">
      <c r="A313" t="s">
        <v>8326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8723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5" t="s">
        <v>8506</v>
      </c>
      <c r="L313" s="65" t="s">
        <v>7868</v>
      </c>
      <c r="M313">
        <v>199</v>
      </c>
      <c r="N313" t="s">
        <v>8740</v>
      </c>
      <c r="O313" t="str">
        <f t="shared" si="24"/>
        <v>12170109031010</v>
      </c>
      <c r="P313" t="s">
        <v>8741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4" t="s">
        <v>1</v>
      </c>
      <c r="AB313" t="s">
        <v>7868</v>
      </c>
      <c r="AC313">
        <v>0</v>
      </c>
    </row>
    <row r="314" spans="1:29" hidden="1" x14ac:dyDescent="0.25">
      <c r="A314" t="s">
        <v>8326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8724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5" t="s">
        <v>8506</v>
      </c>
      <c r="L314" s="65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4" t="s">
        <v>1</v>
      </c>
      <c r="AB314" t="s">
        <v>7868</v>
      </c>
      <c r="AC314">
        <v>0</v>
      </c>
    </row>
    <row r="315" spans="1:29" hidden="1" x14ac:dyDescent="0.25">
      <c r="A315" t="s">
        <v>8326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8733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5" t="s">
        <v>8506</v>
      </c>
      <c r="L315" s="65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4" t="s">
        <v>1</v>
      </c>
      <c r="AB315" t="s">
        <v>7868</v>
      </c>
      <c r="AC315">
        <v>0</v>
      </c>
    </row>
    <row r="316" spans="1:29" hidden="1" x14ac:dyDescent="0.25">
      <c r="A316" t="s">
        <v>8326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8665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5" t="s">
        <v>8506</v>
      </c>
      <c r="L316" s="65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4" t="s">
        <v>1</v>
      </c>
      <c r="AB316" t="s">
        <v>8043</v>
      </c>
      <c r="AC316">
        <v>807.84</v>
      </c>
    </row>
    <row r="317" spans="1:29" hidden="1" x14ac:dyDescent="0.25">
      <c r="A317" t="s">
        <v>8326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8638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5" t="s">
        <v>8506</v>
      </c>
      <c r="L317" s="65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4" t="s">
        <v>1</v>
      </c>
      <c r="AB317" t="s">
        <v>8043</v>
      </c>
      <c r="AC317">
        <v>13.5</v>
      </c>
    </row>
    <row r="318" spans="1:29" hidden="1" x14ac:dyDescent="0.25">
      <c r="A318" t="s">
        <v>8326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8640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5" t="s">
        <v>8506</v>
      </c>
      <c r="L318" s="65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4" t="s">
        <v>1</v>
      </c>
      <c r="AB318" t="s">
        <v>8043</v>
      </c>
      <c r="AC318">
        <v>2732.01</v>
      </c>
    </row>
    <row r="319" spans="1:29" hidden="1" x14ac:dyDescent="0.25">
      <c r="A319" t="s">
        <v>8326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8685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5" t="s">
        <v>8506</v>
      </c>
      <c r="L319" s="65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4" t="s">
        <v>1</v>
      </c>
      <c r="AB319" t="s">
        <v>8043</v>
      </c>
      <c r="AC319">
        <v>910.41</v>
      </c>
    </row>
    <row r="320" spans="1:29" hidden="1" x14ac:dyDescent="0.25">
      <c r="A320" t="s">
        <v>8326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8685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5" t="s">
        <v>8506</v>
      </c>
      <c r="L320" s="65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4" t="s">
        <v>1</v>
      </c>
      <c r="AB320" t="s">
        <v>8051</v>
      </c>
      <c r="AC320">
        <v>6.85</v>
      </c>
    </row>
    <row r="321" spans="1:29" hidden="1" x14ac:dyDescent="0.25">
      <c r="A321" t="s">
        <v>8326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8632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5" t="s">
        <v>8506</v>
      </c>
      <c r="L321" s="65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4" t="s">
        <v>1</v>
      </c>
      <c r="AB321" t="s">
        <v>8043</v>
      </c>
      <c r="AC321">
        <v>510.39</v>
      </c>
    </row>
    <row r="322" spans="1:29" hidden="1" x14ac:dyDescent="0.25">
      <c r="A322" t="s">
        <v>8326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8643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5" t="s">
        <v>8506</v>
      </c>
      <c r="L322" s="65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4" t="s">
        <v>1</v>
      </c>
      <c r="AB322" t="s">
        <v>8043</v>
      </c>
      <c r="AC322">
        <v>127.67</v>
      </c>
    </row>
    <row r="323" spans="1:29" hidden="1" x14ac:dyDescent="0.25">
      <c r="A323" t="s">
        <v>8326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8638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5" t="s">
        <v>8506</v>
      </c>
      <c r="L323" s="65" t="s">
        <v>7868</v>
      </c>
      <c r="M323">
        <v>56967</v>
      </c>
      <c r="O323" t="str">
        <f t="shared" ref="O323:O386" si="29">IF(N323="",Z323,N323)</f>
        <v>007339078</v>
      </c>
      <c r="P323" t="s">
        <v>8558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8557</v>
      </c>
      <c r="AA323" s="114" t="s">
        <v>1</v>
      </c>
      <c r="AB323" t="s">
        <v>8043</v>
      </c>
      <c r="AC323">
        <v>435.6</v>
      </c>
    </row>
    <row r="324" spans="1:29" hidden="1" x14ac:dyDescent="0.25">
      <c r="A324" t="s">
        <v>8326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8739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5" t="s">
        <v>8506</v>
      </c>
      <c r="L324" s="65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4" t="s">
        <v>1</v>
      </c>
      <c r="AB324" t="s">
        <v>8043</v>
      </c>
      <c r="AC324">
        <v>48.87</v>
      </c>
    </row>
    <row r="325" spans="1:29" hidden="1" x14ac:dyDescent="0.25">
      <c r="A325" t="s">
        <v>8326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8717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5" t="s">
        <v>8506</v>
      </c>
      <c r="L325" s="65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4" t="s">
        <v>1</v>
      </c>
      <c r="AB325" t="s">
        <v>8043</v>
      </c>
      <c r="AC325">
        <v>1.5</v>
      </c>
    </row>
    <row r="326" spans="1:29" hidden="1" x14ac:dyDescent="0.25">
      <c r="A326" t="s">
        <v>8326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8722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5" t="s">
        <v>8506</v>
      </c>
      <c r="L326" s="65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4" t="s">
        <v>1</v>
      </c>
      <c r="AB326" t="s">
        <v>8043</v>
      </c>
      <c r="AC326">
        <v>169.01</v>
      </c>
    </row>
    <row r="327" spans="1:29" hidden="1" x14ac:dyDescent="0.25">
      <c r="A327" t="s">
        <v>8326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8588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5" t="s">
        <v>8506</v>
      </c>
      <c r="L327" s="65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4" t="s">
        <v>1</v>
      </c>
      <c r="AB327" t="s">
        <v>8043</v>
      </c>
      <c r="AC327">
        <v>36.299999999999997</v>
      </c>
    </row>
    <row r="328" spans="1:29" hidden="1" x14ac:dyDescent="0.25">
      <c r="A328" t="s">
        <v>8326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8720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5" t="s">
        <v>8506</v>
      </c>
      <c r="L328" s="65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4" t="s">
        <v>1</v>
      </c>
      <c r="AB328" t="s">
        <v>8043</v>
      </c>
      <c r="AC328">
        <v>254.11</v>
      </c>
    </row>
    <row r="329" spans="1:29" hidden="1" x14ac:dyDescent="0.25">
      <c r="A329" t="s">
        <v>8326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8720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5" t="s">
        <v>8506</v>
      </c>
      <c r="L329" s="65" t="s">
        <v>7868</v>
      </c>
      <c r="M329">
        <v>1456</v>
      </c>
      <c r="N329" t="s">
        <v>8737</v>
      </c>
      <c r="O329" t="str">
        <f t="shared" si="29"/>
        <v>06141002041019</v>
      </c>
      <c r="P329" t="s">
        <v>8738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4" t="s">
        <v>1</v>
      </c>
      <c r="AB329" t="s">
        <v>8043</v>
      </c>
      <c r="AC329">
        <v>74.319999999999993</v>
      </c>
    </row>
    <row r="330" spans="1:29" hidden="1" x14ac:dyDescent="0.25">
      <c r="A330" t="s">
        <v>8326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8729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5" t="s">
        <v>8506</v>
      </c>
      <c r="L330" s="65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4" t="s">
        <v>1</v>
      </c>
      <c r="AB330" t="s">
        <v>8043</v>
      </c>
      <c r="AC330">
        <v>166.81</v>
      </c>
    </row>
    <row r="331" spans="1:29" hidden="1" x14ac:dyDescent="0.25">
      <c r="A331" t="s">
        <v>8326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8636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5" t="s">
        <v>8506</v>
      </c>
      <c r="L331" s="65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4" t="s">
        <v>1</v>
      </c>
      <c r="AB331" t="s">
        <v>8043</v>
      </c>
      <c r="AC331">
        <v>35.74</v>
      </c>
    </row>
    <row r="332" spans="1:29" hidden="1" x14ac:dyDescent="0.25">
      <c r="A332" t="s">
        <v>8326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8728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5" t="s">
        <v>8506</v>
      </c>
      <c r="L332" s="65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4" t="s">
        <v>1</v>
      </c>
      <c r="AB332" t="s">
        <v>8043</v>
      </c>
      <c r="AC332">
        <v>679.54</v>
      </c>
    </row>
    <row r="333" spans="1:29" hidden="1" x14ac:dyDescent="0.25">
      <c r="A333" t="s">
        <v>8326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8728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5" t="s">
        <v>8506</v>
      </c>
      <c r="L333" s="65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4" t="s">
        <v>1</v>
      </c>
      <c r="AB333" t="s">
        <v>7868</v>
      </c>
      <c r="AC333">
        <v>0</v>
      </c>
    </row>
    <row r="334" spans="1:29" hidden="1" x14ac:dyDescent="0.25">
      <c r="A334" t="s">
        <v>8326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8730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5" t="s">
        <v>8506</v>
      </c>
      <c r="L334" s="65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4" t="s">
        <v>1</v>
      </c>
      <c r="AB334" t="s">
        <v>7868</v>
      </c>
      <c r="AC334">
        <v>0</v>
      </c>
    </row>
    <row r="335" spans="1:29" hidden="1" x14ac:dyDescent="0.25">
      <c r="A335" t="s">
        <v>8326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8729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5" t="s">
        <v>8506</v>
      </c>
      <c r="L335" s="65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4" t="s">
        <v>1</v>
      </c>
      <c r="AB335" t="s">
        <v>7868</v>
      </c>
      <c r="AC335">
        <v>0</v>
      </c>
    </row>
    <row r="336" spans="1:29" hidden="1" x14ac:dyDescent="0.25">
      <c r="A336" t="s">
        <v>8326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8729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5" t="s">
        <v>8506</v>
      </c>
      <c r="L336" s="65" t="s">
        <v>7868</v>
      </c>
      <c r="M336">
        <v>101</v>
      </c>
      <c r="N336" t="s">
        <v>8735</v>
      </c>
      <c r="O336" t="str">
        <f t="shared" si="29"/>
        <v>07150802540010</v>
      </c>
      <c r="P336" t="s">
        <v>8736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4" t="s">
        <v>1</v>
      </c>
      <c r="AB336" t="s">
        <v>7868</v>
      </c>
      <c r="AC336">
        <v>0</v>
      </c>
    </row>
    <row r="337" spans="1:29" hidden="1" x14ac:dyDescent="0.25">
      <c r="A337" t="s">
        <v>8326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8727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5" t="s">
        <v>8506</v>
      </c>
      <c r="L337" s="65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4" t="s">
        <v>1</v>
      </c>
      <c r="AB337" t="s">
        <v>7868</v>
      </c>
      <c r="AC337">
        <v>0</v>
      </c>
    </row>
    <row r="338" spans="1:29" hidden="1" x14ac:dyDescent="0.25">
      <c r="A338" t="s">
        <v>8326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8734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5" t="s">
        <v>8506</v>
      </c>
      <c r="L338" s="65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4" t="s">
        <v>1</v>
      </c>
      <c r="AB338" t="s">
        <v>7868</v>
      </c>
      <c r="AC338">
        <v>0</v>
      </c>
    </row>
    <row r="339" spans="1:29" hidden="1" x14ac:dyDescent="0.25">
      <c r="A339" t="s">
        <v>8326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8731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5" t="s">
        <v>8506</v>
      </c>
      <c r="L339" s="65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4" t="s">
        <v>1</v>
      </c>
      <c r="AB339" t="s">
        <v>7868</v>
      </c>
      <c r="AC339">
        <v>0</v>
      </c>
    </row>
    <row r="340" spans="1:29" hidden="1" x14ac:dyDescent="0.25">
      <c r="A340" t="s">
        <v>8326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8718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5" t="s">
        <v>8506</v>
      </c>
      <c r="L340" s="65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4" t="s">
        <v>1</v>
      </c>
      <c r="AB340" t="s">
        <v>7868</v>
      </c>
      <c r="AC340">
        <v>0</v>
      </c>
    </row>
    <row r="341" spans="1:29" hidden="1" x14ac:dyDescent="0.25">
      <c r="A341" t="s">
        <v>8326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8733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5" t="s">
        <v>8506</v>
      </c>
      <c r="L341" s="65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4" t="s">
        <v>1</v>
      </c>
      <c r="AB341" t="s">
        <v>7868</v>
      </c>
      <c r="AC341">
        <v>0</v>
      </c>
    </row>
    <row r="342" spans="1:29" hidden="1" x14ac:dyDescent="0.25">
      <c r="A342" t="s">
        <v>8325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8663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5" t="s">
        <v>8506</v>
      </c>
      <c r="L342" s="65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4" t="s">
        <v>1</v>
      </c>
      <c r="AB342" t="s">
        <v>7868</v>
      </c>
      <c r="AC342">
        <v>0</v>
      </c>
    </row>
    <row r="343" spans="1:29" hidden="1" x14ac:dyDescent="0.25">
      <c r="A343" t="s">
        <v>8325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8642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5" t="s">
        <v>8506</v>
      </c>
      <c r="L343" s="65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4" t="s">
        <v>1</v>
      </c>
      <c r="AB343" t="s">
        <v>7868</v>
      </c>
      <c r="AC343">
        <v>0</v>
      </c>
    </row>
    <row r="344" spans="1:29" hidden="1" x14ac:dyDescent="0.25">
      <c r="A344" t="s">
        <v>8325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8597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5" t="s">
        <v>8506</v>
      </c>
      <c r="L344" s="65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4" t="s">
        <v>1</v>
      </c>
      <c r="AB344" t="s">
        <v>7868</v>
      </c>
      <c r="AC344">
        <v>0</v>
      </c>
    </row>
    <row r="345" spans="1:29" hidden="1" x14ac:dyDescent="0.25">
      <c r="A345" t="s">
        <v>8325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8663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5" t="s">
        <v>8506</v>
      </c>
      <c r="L345" s="65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4" t="s">
        <v>1</v>
      </c>
      <c r="AB345" t="s">
        <v>8049</v>
      </c>
      <c r="AC345">
        <v>7.67</v>
      </c>
    </row>
    <row r="346" spans="1:29" hidden="1" x14ac:dyDescent="0.25">
      <c r="A346" t="s">
        <v>8325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8631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5" t="s">
        <v>8506</v>
      </c>
      <c r="L346" s="65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4" t="s">
        <v>1</v>
      </c>
      <c r="AB346" t="s">
        <v>7868</v>
      </c>
      <c r="AC346">
        <v>0</v>
      </c>
    </row>
    <row r="347" spans="1:29" hidden="1" x14ac:dyDescent="0.25">
      <c r="A347" t="s">
        <v>8325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8631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5" t="s">
        <v>8506</v>
      </c>
      <c r="L347" s="65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4" t="s">
        <v>1</v>
      </c>
      <c r="AB347" t="s">
        <v>7868</v>
      </c>
      <c r="AC347">
        <v>0</v>
      </c>
    </row>
    <row r="348" spans="1:29" hidden="1" x14ac:dyDescent="0.25">
      <c r="A348" t="s">
        <v>8325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8631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5" t="s">
        <v>8506</v>
      </c>
      <c r="L348" s="65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4" t="s">
        <v>1</v>
      </c>
      <c r="AB348" t="s">
        <v>7868</v>
      </c>
      <c r="AC348">
        <v>0</v>
      </c>
    </row>
    <row r="349" spans="1:29" hidden="1" x14ac:dyDescent="0.25">
      <c r="A349" t="s">
        <v>8325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8631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5" t="s">
        <v>8506</v>
      </c>
      <c r="L349" s="65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4" t="s">
        <v>1</v>
      </c>
      <c r="AB349" t="s">
        <v>7868</v>
      </c>
      <c r="AC349">
        <v>0</v>
      </c>
    </row>
    <row r="350" spans="1:29" hidden="1" x14ac:dyDescent="0.25">
      <c r="A350" t="s">
        <v>8325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8631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5" t="s">
        <v>8506</v>
      </c>
      <c r="L350" s="65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4" t="s">
        <v>1</v>
      </c>
      <c r="AB350" t="s">
        <v>7868</v>
      </c>
      <c r="AC350">
        <v>0</v>
      </c>
    </row>
    <row r="351" spans="1:29" hidden="1" x14ac:dyDescent="0.25">
      <c r="A351" t="s">
        <v>8325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8631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5" t="s">
        <v>8506</v>
      </c>
      <c r="L351" s="65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4" t="s">
        <v>1</v>
      </c>
      <c r="AB351" t="s">
        <v>7868</v>
      </c>
      <c r="AC351">
        <v>0</v>
      </c>
    </row>
    <row r="352" spans="1:29" hidden="1" x14ac:dyDescent="0.25">
      <c r="A352" t="s">
        <v>8325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8632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5" t="s">
        <v>8506</v>
      </c>
      <c r="L352" s="65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4" t="s">
        <v>1</v>
      </c>
      <c r="AB352" t="s">
        <v>7868</v>
      </c>
      <c r="AC352">
        <v>0</v>
      </c>
    </row>
    <row r="353" spans="1:29" hidden="1" x14ac:dyDescent="0.25">
      <c r="A353" t="s">
        <v>8325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8632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5" t="s">
        <v>8506</v>
      </c>
      <c r="L353" s="65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4" t="s">
        <v>1</v>
      </c>
      <c r="AB353" t="s">
        <v>7868</v>
      </c>
      <c r="AC353">
        <v>0</v>
      </c>
    </row>
    <row r="354" spans="1:29" hidden="1" x14ac:dyDescent="0.25">
      <c r="A354" t="s">
        <v>8325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8632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5" t="s">
        <v>8506</v>
      </c>
      <c r="L354" s="65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4" t="s">
        <v>1</v>
      </c>
      <c r="AB354" t="s">
        <v>7868</v>
      </c>
      <c r="AC354">
        <v>0</v>
      </c>
    </row>
    <row r="355" spans="1:29" hidden="1" x14ac:dyDescent="0.25">
      <c r="A355" t="s">
        <v>8325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8632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5" t="s">
        <v>8506</v>
      </c>
      <c r="L355" s="65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4" t="s">
        <v>1</v>
      </c>
      <c r="AB355" t="s">
        <v>7868</v>
      </c>
      <c r="AC355">
        <v>0</v>
      </c>
    </row>
    <row r="356" spans="1:29" hidden="1" x14ac:dyDescent="0.25">
      <c r="A356" t="s">
        <v>8325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8632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5" t="s">
        <v>8506</v>
      </c>
      <c r="L356" s="65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4" t="s">
        <v>1</v>
      </c>
      <c r="AB356" t="s">
        <v>7868</v>
      </c>
      <c r="AC356">
        <v>0</v>
      </c>
    </row>
    <row r="357" spans="1:29" hidden="1" x14ac:dyDescent="0.25">
      <c r="A357" t="s">
        <v>8325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8632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5" t="s">
        <v>8506</v>
      </c>
      <c r="L357" s="65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4" t="s">
        <v>1</v>
      </c>
      <c r="AB357" t="s">
        <v>7868</v>
      </c>
      <c r="AC357">
        <v>0</v>
      </c>
    </row>
    <row r="358" spans="1:29" hidden="1" x14ac:dyDescent="0.25">
      <c r="A358" t="s">
        <v>8325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8632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5" t="s">
        <v>8506</v>
      </c>
      <c r="L358" s="65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4" t="s">
        <v>1</v>
      </c>
      <c r="AB358" t="s">
        <v>7868</v>
      </c>
      <c r="AC358">
        <v>0</v>
      </c>
    </row>
    <row r="359" spans="1:29" hidden="1" x14ac:dyDescent="0.25">
      <c r="A359" t="s">
        <v>8325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8633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5" t="s">
        <v>8506</v>
      </c>
      <c r="L359" s="65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4" t="s">
        <v>1</v>
      </c>
      <c r="AB359" t="s">
        <v>7868</v>
      </c>
      <c r="AC359">
        <v>0</v>
      </c>
    </row>
    <row r="360" spans="1:29" hidden="1" x14ac:dyDescent="0.25">
      <c r="A360" t="s">
        <v>8325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8633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5" t="s">
        <v>8506</v>
      </c>
      <c r="L360" s="65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4" t="s">
        <v>1</v>
      </c>
      <c r="AB360" t="s">
        <v>7868</v>
      </c>
      <c r="AC360">
        <v>0</v>
      </c>
    </row>
    <row r="361" spans="1:29" hidden="1" x14ac:dyDescent="0.25">
      <c r="A361" t="s">
        <v>8325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8633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5" t="s">
        <v>8506</v>
      </c>
      <c r="L361" s="65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4" t="s">
        <v>1</v>
      </c>
      <c r="AB361" t="s">
        <v>7868</v>
      </c>
      <c r="AC361">
        <v>0</v>
      </c>
    </row>
    <row r="362" spans="1:29" hidden="1" x14ac:dyDescent="0.25">
      <c r="A362" t="s">
        <v>8325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8634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5" t="s">
        <v>8506</v>
      </c>
      <c r="L362" s="65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4" t="s">
        <v>1</v>
      </c>
      <c r="AB362" t="s">
        <v>7868</v>
      </c>
      <c r="AC362">
        <v>0</v>
      </c>
    </row>
    <row r="363" spans="1:29" hidden="1" x14ac:dyDescent="0.25">
      <c r="A363" t="s">
        <v>8325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8634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5" t="s">
        <v>8506</v>
      </c>
      <c r="L363" s="65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4" t="s">
        <v>1</v>
      </c>
      <c r="AB363" t="s">
        <v>7868</v>
      </c>
      <c r="AC363">
        <v>0</v>
      </c>
    </row>
    <row r="364" spans="1:29" hidden="1" x14ac:dyDescent="0.25">
      <c r="A364" t="s">
        <v>8325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8634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5" t="s">
        <v>8506</v>
      </c>
      <c r="L364" s="65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4" t="s">
        <v>1</v>
      </c>
      <c r="AB364" t="s">
        <v>7868</v>
      </c>
      <c r="AC364">
        <v>0</v>
      </c>
    </row>
    <row r="365" spans="1:29" hidden="1" x14ac:dyDescent="0.25">
      <c r="A365" t="s">
        <v>8325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8634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5" t="s">
        <v>8506</v>
      </c>
      <c r="L365" s="65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4" t="s">
        <v>1</v>
      </c>
      <c r="AB365" t="s">
        <v>7868</v>
      </c>
      <c r="AC365">
        <v>0</v>
      </c>
    </row>
    <row r="366" spans="1:29" hidden="1" x14ac:dyDescent="0.25">
      <c r="A366" t="s">
        <v>8325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8634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5" t="s">
        <v>8506</v>
      </c>
      <c r="L366" s="65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4" t="s">
        <v>1</v>
      </c>
      <c r="AB366" t="s">
        <v>7868</v>
      </c>
      <c r="AC366">
        <v>0</v>
      </c>
    </row>
    <row r="367" spans="1:29" hidden="1" x14ac:dyDescent="0.25">
      <c r="A367" t="s">
        <v>8325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8663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5" t="s">
        <v>8506</v>
      </c>
      <c r="L367" s="65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4" t="s">
        <v>1</v>
      </c>
      <c r="AB367" t="s">
        <v>7868</v>
      </c>
      <c r="AC367">
        <v>0</v>
      </c>
    </row>
    <row r="368" spans="1:29" hidden="1" x14ac:dyDescent="0.25">
      <c r="A368" t="s">
        <v>8325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8663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5" t="s">
        <v>8506</v>
      </c>
      <c r="L368" s="65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4" t="s">
        <v>1</v>
      </c>
      <c r="AB368" t="s">
        <v>7868</v>
      </c>
      <c r="AC368">
        <v>0</v>
      </c>
    </row>
    <row r="369" spans="1:29" hidden="1" x14ac:dyDescent="0.25">
      <c r="A369" t="s">
        <v>8325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8663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5" t="s">
        <v>8506</v>
      </c>
      <c r="L369" s="65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4" t="s">
        <v>1</v>
      </c>
      <c r="AB369" t="s">
        <v>7868</v>
      </c>
      <c r="AC369">
        <v>0</v>
      </c>
    </row>
    <row r="370" spans="1:29" hidden="1" x14ac:dyDescent="0.25">
      <c r="A370" t="s">
        <v>8325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8663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5" t="s">
        <v>8506</v>
      </c>
      <c r="L370" s="65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4" t="s">
        <v>1</v>
      </c>
      <c r="AB370" t="s">
        <v>7868</v>
      </c>
      <c r="AC370">
        <v>0</v>
      </c>
    </row>
    <row r="371" spans="1:29" hidden="1" x14ac:dyDescent="0.25">
      <c r="A371" t="s">
        <v>8325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8663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5" t="s">
        <v>8506</v>
      </c>
      <c r="L371" s="65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4" t="s">
        <v>1</v>
      </c>
      <c r="AB371" t="s">
        <v>7868</v>
      </c>
      <c r="AC371">
        <v>0</v>
      </c>
    </row>
    <row r="372" spans="1:29" hidden="1" x14ac:dyDescent="0.25">
      <c r="A372" t="s">
        <v>8325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8663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5" t="s">
        <v>8506</v>
      </c>
      <c r="L372" s="65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4" t="s">
        <v>1</v>
      </c>
      <c r="AB372" t="s">
        <v>7868</v>
      </c>
      <c r="AC372">
        <v>0</v>
      </c>
    </row>
    <row r="373" spans="1:29" hidden="1" x14ac:dyDescent="0.25">
      <c r="A373" t="s">
        <v>8325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8663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5" t="s">
        <v>8506</v>
      </c>
      <c r="L373" s="65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4" t="s">
        <v>1</v>
      </c>
      <c r="AB373" t="s">
        <v>7868</v>
      </c>
      <c r="AC373">
        <v>0</v>
      </c>
    </row>
    <row r="374" spans="1:29" hidden="1" x14ac:dyDescent="0.25">
      <c r="A374" t="s">
        <v>8325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8635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5" t="s">
        <v>8506</v>
      </c>
      <c r="L374" s="65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4" t="s">
        <v>1</v>
      </c>
      <c r="AB374" t="s">
        <v>7868</v>
      </c>
      <c r="AC374">
        <v>0</v>
      </c>
    </row>
    <row r="375" spans="1:29" hidden="1" x14ac:dyDescent="0.25">
      <c r="A375" t="s">
        <v>8325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8635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5" t="s">
        <v>8506</v>
      </c>
      <c r="L375" s="65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4" t="s">
        <v>1</v>
      </c>
      <c r="AB375" t="s">
        <v>7868</v>
      </c>
      <c r="AC375">
        <v>0</v>
      </c>
    </row>
    <row r="376" spans="1:29" hidden="1" x14ac:dyDescent="0.25">
      <c r="A376" t="s">
        <v>8325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8635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5" t="s">
        <v>8506</v>
      </c>
      <c r="L376" s="65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8686</v>
      </c>
      <c r="AA376" s="114" t="s">
        <v>1</v>
      </c>
      <c r="AB376" t="s">
        <v>7868</v>
      </c>
      <c r="AC376">
        <v>0</v>
      </c>
    </row>
    <row r="377" spans="1:29" hidden="1" x14ac:dyDescent="0.25">
      <c r="A377" t="s">
        <v>8325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8635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5" t="s">
        <v>8506</v>
      </c>
      <c r="L377" s="65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4" t="s">
        <v>1</v>
      </c>
      <c r="AB377" t="s">
        <v>7868</v>
      </c>
      <c r="AC377">
        <v>0</v>
      </c>
    </row>
    <row r="378" spans="1:29" hidden="1" x14ac:dyDescent="0.25">
      <c r="A378" t="s">
        <v>8325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8635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5" t="s">
        <v>8506</v>
      </c>
      <c r="L378" s="65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4" t="s">
        <v>1</v>
      </c>
      <c r="AB378" t="s">
        <v>7868</v>
      </c>
      <c r="AC378">
        <v>0</v>
      </c>
    </row>
    <row r="379" spans="1:29" hidden="1" x14ac:dyDescent="0.25">
      <c r="A379" t="s">
        <v>8325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8635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5" t="s">
        <v>8506</v>
      </c>
      <c r="L379" s="65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4" t="s">
        <v>1</v>
      </c>
      <c r="AB379" t="s">
        <v>7868</v>
      </c>
      <c r="AC379">
        <v>0</v>
      </c>
    </row>
    <row r="380" spans="1:29" hidden="1" x14ac:dyDescent="0.25">
      <c r="A380" t="s">
        <v>8325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8685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5" t="s">
        <v>8506</v>
      </c>
      <c r="L380" s="65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4" t="s">
        <v>1</v>
      </c>
      <c r="AB380" t="s">
        <v>7868</v>
      </c>
      <c r="AC380">
        <v>0</v>
      </c>
    </row>
    <row r="381" spans="1:29" hidden="1" x14ac:dyDescent="0.25">
      <c r="A381" t="s">
        <v>8325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8685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5" t="s">
        <v>8506</v>
      </c>
      <c r="L381" s="65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4" t="s">
        <v>1</v>
      </c>
      <c r="AB381" t="s">
        <v>7868</v>
      </c>
      <c r="AC381">
        <v>0</v>
      </c>
    </row>
    <row r="382" spans="1:29" hidden="1" x14ac:dyDescent="0.25">
      <c r="A382" t="s">
        <v>8325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8685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5" t="s">
        <v>8506</v>
      </c>
      <c r="L382" s="65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4" t="s">
        <v>1</v>
      </c>
      <c r="AB382" t="s">
        <v>7868</v>
      </c>
      <c r="AC382">
        <v>0</v>
      </c>
    </row>
    <row r="383" spans="1:29" hidden="1" x14ac:dyDescent="0.25">
      <c r="A383" t="s">
        <v>8325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8636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5" t="s">
        <v>8506</v>
      </c>
      <c r="L383" s="65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4" t="s">
        <v>1</v>
      </c>
      <c r="AB383" t="s">
        <v>7868</v>
      </c>
      <c r="AC383">
        <v>0</v>
      </c>
    </row>
    <row r="384" spans="1:29" hidden="1" x14ac:dyDescent="0.25">
      <c r="A384" t="s">
        <v>8325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8636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5" t="s">
        <v>8506</v>
      </c>
      <c r="L384" s="65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4" t="s">
        <v>1</v>
      </c>
      <c r="AB384" t="s">
        <v>7868</v>
      </c>
      <c r="AC384">
        <v>0</v>
      </c>
    </row>
    <row r="385" spans="1:29" hidden="1" x14ac:dyDescent="0.25">
      <c r="A385" t="s">
        <v>8325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8636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5" t="s">
        <v>8506</v>
      </c>
      <c r="L385" s="65" t="s">
        <v>7868</v>
      </c>
      <c r="M385">
        <v>36822</v>
      </c>
      <c r="N385" t="s">
        <v>8683</v>
      </c>
      <c r="O385" t="str">
        <f t="shared" si="29"/>
        <v>06140910131034</v>
      </c>
      <c r="P385" t="s">
        <v>8684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4" t="s">
        <v>1</v>
      </c>
      <c r="AB385" t="s">
        <v>7868</v>
      </c>
      <c r="AC385">
        <v>0</v>
      </c>
    </row>
    <row r="386" spans="1:29" hidden="1" x14ac:dyDescent="0.25">
      <c r="A386" t="s">
        <v>8325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8636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5" t="s">
        <v>8506</v>
      </c>
      <c r="L386" s="65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4" t="s">
        <v>1</v>
      </c>
      <c r="AB386" t="s">
        <v>7868</v>
      </c>
      <c r="AC386">
        <v>0</v>
      </c>
    </row>
    <row r="387" spans="1:29" hidden="1" x14ac:dyDescent="0.25">
      <c r="A387" t="s">
        <v>8325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8636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5" t="s">
        <v>8506</v>
      </c>
      <c r="L387" s="65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4" t="s">
        <v>1</v>
      </c>
      <c r="AB387" t="s">
        <v>7868</v>
      </c>
      <c r="AC387">
        <v>0</v>
      </c>
    </row>
    <row r="388" spans="1:29" hidden="1" x14ac:dyDescent="0.25">
      <c r="A388" t="s">
        <v>8325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8636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5" t="s">
        <v>8506</v>
      </c>
      <c r="L388" s="65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4" t="s">
        <v>1</v>
      </c>
      <c r="AB388" t="s">
        <v>7868</v>
      </c>
      <c r="AC388">
        <v>0</v>
      </c>
    </row>
    <row r="389" spans="1:29" hidden="1" x14ac:dyDescent="0.25">
      <c r="A389" t="s">
        <v>8325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8636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5" t="s">
        <v>8506</v>
      </c>
      <c r="L389" s="65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4" t="s">
        <v>1</v>
      </c>
      <c r="AB389" t="s">
        <v>7868</v>
      </c>
      <c r="AC389">
        <v>0</v>
      </c>
    </row>
    <row r="390" spans="1:29" hidden="1" x14ac:dyDescent="0.25">
      <c r="A390" t="s">
        <v>8325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8637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5" t="s">
        <v>8506</v>
      </c>
      <c r="L390" s="65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4" t="s">
        <v>1</v>
      </c>
      <c r="AB390" t="s">
        <v>7868</v>
      </c>
      <c r="AC390">
        <v>0</v>
      </c>
    </row>
    <row r="391" spans="1:29" hidden="1" x14ac:dyDescent="0.25">
      <c r="A391" t="s">
        <v>8325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8637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5" t="s">
        <v>8506</v>
      </c>
      <c r="L391" s="65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4" t="s">
        <v>1</v>
      </c>
      <c r="AB391" t="s">
        <v>7868</v>
      </c>
      <c r="AC391">
        <v>0</v>
      </c>
    </row>
    <row r="392" spans="1:29" hidden="1" x14ac:dyDescent="0.25">
      <c r="A392" t="s">
        <v>8325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8638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5" t="s">
        <v>8506</v>
      </c>
      <c r="L392" s="65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4" t="s">
        <v>1</v>
      </c>
      <c r="AB392" t="s">
        <v>7868</v>
      </c>
      <c r="AC392">
        <v>0</v>
      </c>
    </row>
    <row r="393" spans="1:29" hidden="1" x14ac:dyDescent="0.25">
      <c r="A393" t="s">
        <v>8325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8638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5" t="s">
        <v>8506</v>
      </c>
      <c r="L393" s="65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4" t="s">
        <v>1</v>
      </c>
      <c r="AB393" t="s">
        <v>7868</v>
      </c>
      <c r="AC393">
        <v>0</v>
      </c>
    </row>
    <row r="394" spans="1:29" hidden="1" x14ac:dyDescent="0.25">
      <c r="A394" t="s">
        <v>8325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8638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5" t="s">
        <v>8506</v>
      </c>
      <c r="L394" s="65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4" t="s">
        <v>1</v>
      </c>
      <c r="AB394" t="s">
        <v>7868</v>
      </c>
      <c r="AC394">
        <v>0</v>
      </c>
    </row>
    <row r="395" spans="1:29" hidden="1" x14ac:dyDescent="0.25">
      <c r="A395" t="s">
        <v>8325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8638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5" t="s">
        <v>8506</v>
      </c>
      <c r="L395" s="65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4" t="s">
        <v>1</v>
      </c>
      <c r="AB395" t="s">
        <v>8043</v>
      </c>
      <c r="AC395">
        <v>106.63</v>
      </c>
    </row>
    <row r="396" spans="1:29" hidden="1" x14ac:dyDescent="0.25">
      <c r="A396" t="s">
        <v>8325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8638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5" t="s">
        <v>8506</v>
      </c>
      <c r="L396" s="65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4" t="s">
        <v>1</v>
      </c>
      <c r="AB396" t="s">
        <v>8043</v>
      </c>
      <c r="AC396">
        <v>1048.6400000000001</v>
      </c>
    </row>
    <row r="397" spans="1:29" hidden="1" x14ac:dyDescent="0.25">
      <c r="A397" t="s">
        <v>8325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8638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5" t="s">
        <v>8506</v>
      </c>
      <c r="L397" s="65" t="s">
        <v>7868</v>
      </c>
      <c r="M397">
        <v>16989</v>
      </c>
      <c r="N397" t="s">
        <v>8468</v>
      </c>
      <c r="O397" t="str">
        <f t="shared" si="35"/>
        <v>06140410021046</v>
      </c>
      <c r="P397" t="s">
        <v>8469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4" t="s">
        <v>1</v>
      </c>
      <c r="AB397" t="s">
        <v>7868</v>
      </c>
      <c r="AC397">
        <v>0</v>
      </c>
    </row>
    <row r="398" spans="1:29" hidden="1" x14ac:dyDescent="0.25">
      <c r="A398" t="s">
        <v>8325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8638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5" t="s">
        <v>8506</v>
      </c>
      <c r="L398" s="65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4" t="s">
        <v>1</v>
      </c>
      <c r="AB398" t="s">
        <v>7868</v>
      </c>
      <c r="AC398">
        <v>0</v>
      </c>
    </row>
    <row r="399" spans="1:29" hidden="1" x14ac:dyDescent="0.25">
      <c r="A399" t="s">
        <v>8325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8638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5" t="s">
        <v>8506</v>
      </c>
      <c r="L399" s="65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4" t="s">
        <v>1</v>
      </c>
      <c r="AB399" t="s">
        <v>7868</v>
      </c>
      <c r="AC399">
        <v>0</v>
      </c>
    </row>
    <row r="400" spans="1:29" hidden="1" x14ac:dyDescent="0.25">
      <c r="A400" t="s">
        <v>8325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8682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5" t="s">
        <v>8506</v>
      </c>
      <c r="L400" s="65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4" t="s">
        <v>1</v>
      </c>
      <c r="AB400" t="s">
        <v>7868</v>
      </c>
      <c r="AC400">
        <v>0</v>
      </c>
    </row>
    <row r="401" spans="1:29" hidden="1" x14ac:dyDescent="0.25">
      <c r="A401" t="s">
        <v>8325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8639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5" t="s">
        <v>8506</v>
      </c>
      <c r="L401" s="65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4" t="s">
        <v>1</v>
      </c>
      <c r="AB401" t="s">
        <v>7868</v>
      </c>
      <c r="AC401">
        <v>0</v>
      </c>
    </row>
    <row r="402" spans="1:29" hidden="1" x14ac:dyDescent="0.25">
      <c r="A402" t="s">
        <v>8325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8639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5" t="s">
        <v>8506</v>
      </c>
      <c r="L402" s="65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4" t="s">
        <v>1</v>
      </c>
      <c r="AB402" t="s">
        <v>8043</v>
      </c>
      <c r="AC402">
        <v>7.44</v>
      </c>
    </row>
    <row r="403" spans="1:29" hidden="1" x14ac:dyDescent="0.25">
      <c r="A403" t="s">
        <v>8325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8639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5" t="s">
        <v>8506</v>
      </c>
      <c r="L403" s="65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4" t="s">
        <v>1</v>
      </c>
      <c r="AB403" t="s">
        <v>7868</v>
      </c>
      <c r="AC403">
        <v>0</v>
      </c>
    </row>
    <row r="404" spans="1:29" hidden="1" x14ac:dyDescent="0.25">
      <c r="A404" t="s">
        <v>8325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8639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5" t="s">
        <v>8506</v>
      </c>
      <c r="L404" s="65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4" t="s">
        <v>1</v>
      </c>
      <c r="AB404" t="s">
        <v>7868</v>
      </c>
      <c r="AC404">
        <v>0</v>
      </c>
    </row>
    <row r="405" spans="1:29" hidden="1" x14ac:dyDescent="0.25">
      <c r="A405" t="s">
        <v>8325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8639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5" t="s">
        <v>8506</v>
      </c>
      <c r="L405" s="65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4" t="s">
        <v>1</v>
      </c>
      <c r="AB405" t="s">
        <v>7868</v>
      </c>
      <c r="AC405">
        <v>0</v>
      </c>
    </row>
    <row r="406" spans="1:29" hidden="1" x14ac:dyDescent="0.25">
      <c r="A406" t="s">
        <v>8325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8639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5" t="s">
        <v>8506</v>
      </c>
      <c r="L406" s="65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4" t="s">
        <v>1</v>
      </c>
      <c r="AB406" t="s">
        <v>7868</v>
      </c>
      <c r="AC406">
        <v>0</v>
      </c>
    </row>
    <row r="407" spans="1:29" hidden="1" x14ac:dyDescent="0.25">
      <c r="A407" t="s">
        <v>8325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8639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5" t="s">
        <v>8506</v>
      </c>
      <c r="L407" s="65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4" t="s">
        <v>1</v>
      </c>
      <c r="AB407" t="s">
        <v>7868</v>
      </c>
      <c r="AC407">
        <v>0</v>
      </c>
    </row>
    <row r="408" spans="1:29" hidden="1" x14ac:dyDescent="0.25">
      <c r="A408" t="s">
        <v>8325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8639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5" t="s">
        <v>8506</v>
      </c>
      <c r="L408" s="65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4" t="s">
        <v>1</v>
      </c>
      <c r="AB408" t="s">
        <v>7868</v>
      </c>
      <c r="AC408">
        <v>0</v>
      </c>
    </row>
    <row r="409" spans="1:29" hidden="1" x14ac:dyDescent="0.25">
      <c r="A409" t="s">
        <v>8325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8681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5" t="s">
        <v>8506</v>
      </c>
      <c r="L409" s="65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4" t="s">
        <v>1</v>
      </c>
      <c r="AB409" t="s">
        <v>7868</v>
      </c>
      <c r="AC409">
        <v>0</v>
      </c>
    </row>
    <row r="410" spans="1:29" hidden="1" x14ac:dyDescent="0.25">
      <c r="A410" t="s">
        <v>8325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8664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5" t="s">
        <v>8506</v>
      </c>
      <c r="L410" s="65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4" t="s">
        <v>1</v>
      </c>
      <c r="AB410" t="s">
        <v>7868</v>
      </c>
      <c r="AC410">
        <v>0</v>
      </c>
    </row>
    <row r="411" spans="1:29" hidden="1" x14ac:dyDescent="0.25">
      <c r="A411" t="s">
        <v>8325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8664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5" t="s">
        <v>8506</v>
      </c>
      <c r="L411" s="65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4" t="s">
        <v>1</v>
      </c>
      <c r="AB411" t="s">
        <v>8329</v>
      </c>
      <c r="AC411">
        <v>2.1</v>
      </c>
    </row>
    <row r="412" spans="1:29" hidden="1" x14ac:dyDescent="0.25">
      <c r="A412" t="s">
        <v>8325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8664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5" t="s">
        <v>8506</v>
      </c>
      <c r="L412" s="65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4" t="s">
        <v>1</v>
      </c>
      <c r="AB412" t="s">
        <v>7868</v>
      </c>
      <c r="AC412">
        <v>0</v>
      </c>
    </row>
    <row r="413" spans="1:29" hidden="1" x14ac:dyDescent="0.25">
      <c r="A413" t="s">
        <v>8325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8664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5" t="s">
        <v>8506</v>
      </c>
      <c r="L413" s="65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4" t="s">
        <v>1</v>
      </c>
      <c r="AB413" t="s">
        <v>8051</v>
      </c>
      <c r="AC413">
        <v>13.22</v>
      </c>
    </row>
    <row r="414" spans="1:29" hidden="1" x14ac:dyDescent="0.25">
      <c r="A414" t="s">
        <v>8325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8664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5" t="s">
        <v>8506</v>
      </c>
      <c r="L414" s="65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4" t="s">
        <v>1</v>
      </c>
      <c r="AB414" t="s">
        <v>8043</v>
      </c>
      <c r="AC414">
        <v>86.39</v>
      </c>
    </row>
    <row r="415" spans="1:29" hidden="1" x14ac:dyDescent="0.25">
      <c r="A415" t="s">
        <v>8325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8664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5" t="s">
        <v>8506</v>
      </c>
      <c r="L415" s="65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4" t="s">
        <v>1</v>
      </c>
      <c r="AB415" t="s">
        <v>7868</v>
      </c>
      <c r="AC415">
        <v>0</v>
      </c>
    </row>
    <row r="416" spans="1:29" hidden="1" x14ac:dyDescent="0.25">
      <c r="A416" t="s">
        <v>8325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8664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5" t="s">
        <v>8506</v>
      </c>
      <c r="L416" s="65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4" t="s">
        <v>1</v>
      </c>
      <c r="AB416" t="s">
        <v>7868</v>
      </c>
      <c r="AC416">
        <v>0</v>
      </c>
    </row>
    <row r="417" spans="1:29" hidden="1" x14ac:dyDescent="0.25">
      <c r="A417" t="s">
        <v>8325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8680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5" t="s">
        <v>8506</v>
      </c>
      <c r="L417" s="65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4" t="s">
        <v>1</v>
      </c>
      <c r="AB417" t="s">
        <v>7868</v>
      </c>
      <c r="AC417">
        <v>0</v>
      </c>
    </row>
    <row r="418" spans="1:29" hidden="1" x14ac:dyDescent="0.25">
      <c r="A418" t="s">
        <v>8325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8680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5" t="s">
        <v>8506</v>
      </c>
      <c r="L418" s="65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4" t="s">
        <v>1</v>
      </c>
      <c r="AB418" t="s">
        <v>8043</v>
      </c>
      <c r="AC418">
        <v>11.9</v>
      </c>
    </row>
    <row r="419" spans="1:29" hidden="1" x14ac:dyDescent="0.25">
      <c r="A419" t="s">
        <v>8325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8641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5" t="s">
        <v>8506</v>
      </c>
      <c r="L419" s="65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4" t="s">
        <v>1</v>
      </c>
      <c r="AB419" t="s">
        <v>7868</v>
      </c>
      <c r="AC419">
        <v>0</v>
      </c>
    </row>
    <row r="420" spans="1:29" hidden="1" x14ac:dyDescent="0.25">
      <c r="A420" t="s">
        <v>8325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8641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5" t="s">
        <v>8506</v>
      </c>
      <c r="L420" s="65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4" t="s">
        <v>1</v>
      </c>
      <c r="AB420" t="s">
        <v>7868</v>
      </c>
      <c r="AC420">
        <v>0</v>
      </c>
    </row>
    <row r="421" spans="1:29" hidden="1" x14ac:dyDescent="0.25">
      <c r="A421" t="s">
        <v>8325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8641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5" t="s">
        <v>8506</v>
      </c>
      <c r="L421" s="65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4" t="s">
        <v>1</v>
      </c>
      <c r="AB421" t="s">
        <v>7868</v>
      </c>
      <c r="AC421">
        <v>0</v>
      </c>
    </row>
    <row r="422" spans="1:29" hidden="1" x14ac:dyDescent="0.25">
      <c r="A422" t="s">
        <v>8325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8642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5" t="s">
        <v>8506</v>
      </c>
      <c r="L422" s="65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4" t="s">
        <v>1</v>
      </c>
      <c r="AB422" t="s">
        <v>8043</v>
      </c>
      <c r="AC422">
        <v>23.27</v>
      </c>
    </row>
    <row r="423" spans="1:29" hidden="1" x14ac:dyDescent="0.25">
      <c r="A423" t="s">
        <v>8325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8642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5" t="s">
        <v>8506</v>
      </c>
      <c r="L423" s="65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4" t="s">
        <v>1</v>
      </c>
      <c r="AB423" t="s">
        <v>7868</v>
      </c>
      <c r="AC423">
        <v>0</v>
      </c>
    </row>
    <row r="424" spans="1:29" hidden="1" x14ac:dyDescent="0.25">
      <c r="A424" t="s">
        <v>8325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8642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5" t="s">
        <v>8506</v>
      </c>
      <c r="L424" s="65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4" t="s">
        <v>1</v>
      </c>
      <c r="AB424" t="s">
        <v>7868</v>
      </c>
      <c r="AC424">
        <v>0</v>
      </c>
    </row>
    <row r="425" spans="1:29" hidden="1" x14ac:dyDescent="0.25">
      <c r="A425" t="s">
        <v>8325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8642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5" t="s">
        <v>8506</v>
      </c>
      <c r="L425" s="65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4" t="s">
        <v>1</v>
      </c>
      <c r="AB425" t="s">
        <v>7868</v>
      </c>
      <c r="AC425">
        <v>0</v>
      </c>
    </row>
    <row r="426" spans="1:29" hidden="1" x14ac:dyDescent="0.25">
      <c r="A426" t="s">
        <v>8325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8642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5" t="s">
        <v>8506</v>
      </c>
      <c r="L426" s="65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4" t="s">
        <v>1</v>
      </c>
      <c r="AB426" t="s">
        <v>7868</v>
      </c>
      <c r="AC426">
        <v>0</v>
      </c>
    </row>
    <row r="427" spans="1:29" hidden="1" x14ac:dyDescent="0.25">
      <c r="A427" t="s">
        <v>8325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8665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5" t="s">
        <v>8506</v>
      </c>
      <c r="L427" s="65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4" t="s">
        <v>1</v>
      </c>
      <c r="AB427" t="s">
        <v>7868</v>
      </c>
      <c r="AC427">
        <v>0</v>
      </c>
    </row>
    <row r="428" spans="1:29" hidden="1" x14ac:dyDescent="0.25">
      <c r="A428" t="s">
        <v>8325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8665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5" t="s">
        <v>8506</v>
      </c>
      <c r="L428" s="65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4" t="s">
        <v>1</v>
      </c>
      <c r="AB428" t="s">
        <v>7868</v>
      </c>
      <c r="AC428">
        <v>0</v>
      </c>
    </row>
    <row r="429" spans="1:29" hidden="1" x14ac:dyDescent="0.25">
      <c r="A429" t="s">
        <v>8325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8665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5" t="s">
        <v>8506</v>
      </c>
      <c r="L429" s="65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4" t="s">
        <v>1</v>
      </c>
      <c r="AB429" t="s">
        <v>7868</v>
      </c>
      <c r="AC429">
        <v>0</v>
      </c>
    </row>
    <row r="430" spans="1:29" hidden="1" x14ac:dyDescent="0.25">
      <c r="A430" t="s">
        <v>8325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8665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5" t="s">
        <v>8506</v>
      </c>
      <c r="L430" s="65" t="s">
        <v>7868</v>
      </c>
      <c r="M430">
        <v>2413</v>
      </c>
      <c r="N430" t="s">
        <v>8678</v>
      </c>
      <c r="O430" t="str">
        <f t="shared" si="35"/>
        <v>06141207161157</v>
      </c>
      <c r="P430" t="s">
        <v>8679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4" t="s">
        <v>1</v>
      </c>
      <c r="AB430" t="s">
        <v>7868</v>
      </c>
      <c r="AC430">
        <v>0</v>
      </c>
    </row>
    <row r="431" spans="1:29" hidden="1" x14ac:dyDescent="0.25">
      <c r="A431" t="s">
        <v>8325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8665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5" t="s">
        <v>8506</v>
      </c>
      <c r="L431" s="65" t="s">
        <v>7868</v>
      </c>
      <c r="M431">
        <v>133</v>
      </c>
      <c r="N431" t="s">
        <v>8676</v>
      </c>
      <c r="O431" t="str">
        <f t="shared" si="35"/>
        <v>05221806901010</v>
      </c>
      <c r="P431" t="s">
        <v>8677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4" t="s">
        <v>1</v>
      </c>
      <c r="AB431" t="s">
        <v>7868</v>
      </c>
      <c r="AC431">
        <v>0</v>
      </c>
    </row>
    <row r="432" spans="1:29" hidden="1" x14ac:dyDescent="0.25">
      <c r="A432" t="s">
        <v>8325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8643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5" t="s">
        <v>8506</v>
      </c>
      <c r="L432" s="65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4" t="s">
        <v>1</v>
      </c>
      <c r="AB432" t="s">
        <v>7868</v>
      </c>
      <c r="AC432">
        <v>0</v>
      </c>
    </row>
    <row r="433" spans="1:29" hidden="1" x14ac:dyDescent="0.25">
      <c r="A433" t="s">
        <v>8325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8643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5" t="s">
        <v>8506</v>
      </c>
      <c r="L433" s="65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4" t="s">
        <v>1</v>
      </c>
      <c r="AB433" t="s">
        <v>7868</v>
      </c>
      <c r="AC433">
        <v>0</v>
      </c>
    </row>
    <row r="434" spans="1:29" hidden="1" x14ac:dyDescent="0.25">
      <c r="A434" t="s">
        <v>8325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8643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5" t="s">
        <v>8506</v>
      </c>
      <c r="L434" s="65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4" t="s">
        <v>1</v>
      </c>
      <c r="AB434" t="s">
        <v>7868</v>
      </c>
      <c r="AC434">
        <v>0</v>
      </c>
    </row>
    <row r="435" spans="1:29" hidden="1" x14ac:dyDescent="0.25">
      <c r="A435" t="s">
        <v>8325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8644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5" t="s">
        <v>8506</v>
      </c>
      <c r="L435" s="65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8675</v>
      </c>
      <c r="AA435" s="114" t="s">
        <v>1</v>
      </c>
      <c r="AB435" t="s">
        <v>7868</v>
      </c>
      <c r="AC435">
        <v>0</v>
      </c>
    </row>
    <row r="436" spans="1:29" hidden="1" x14ac:dyDescent="0.25">
      <c r="A436" t="s">
        <v>8325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8644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5" t="s">
        <v>8506</v>
      </c>
      <c r="L436" s="65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4" t="s">
        <v>1</v>
      </c>
      <c r="AB436" t="s">
        <v>7868</v>
      </c>
      <c r="AC436">
        <v>0</v>
      </c>
    </row>
    <row r="437" spans="1:29" hidden="1" x14ac:dyDescent="0.25">
      <c r="A437" t="s">
        <v>8325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8644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5" t="s">
        <v>8506</v>
      </c>
      <c r="L437" s="65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4" t="s">
        <v>1</v>
      </c>
      <c r="AB437" t="s">
        <v>7868</v>
      </c>
      <c r="AC437">
        <v>0</v>
      </c>
    </row>
    <row r="438" spans="1:29" hidden="1" x14ac:dyDescent="0.25">
      <c r="A438" t="s">
        <v>8325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8644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5" t="s">
        <v>8506</v>
      </c>
      <c r="L438" s="65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4" t="s">
        <v>1</v>
      </c>
      <c r="AB438" t="s">
        <v>7868</v>
      </c>
      <c r="AC438">
        <v>0</v>
      </c>
    </row>
    <row r="439" spans="1:29" hidden="1" x14ac:dyDescent="0.25">
      <c r="A439" t="s">
        <v>8325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8644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5" t="s">
        <v>8506</v>
      </c>
      <c r="L439" s="65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4" t="s">
        <v>1</v>
      </c>
      <c r="AB439" t="s">
        <v>7868</v>
      </c>
      <c r="AC439">
        <v>0</v>
      </c>
    </row>
    <row r="440" spans="1:29" hidden="1" x14ac:dyDescent="0.25">
      <c r="A440" t="s">
        <v>8325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8644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5" t="s">
        <v>8506</v>
      </c>
      <c r="L440" s="65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4" t="s">
        <v>1</v>
      </c>
      <c r="AB440" t="s">
        <v>7868</v>
      </c>
      <c r="AC440">
        <v>0</v>
      </c>
    </row>
    <row r="441" spans="1:29" hidden="1" x14ac:dyDescent="0.25">
      <c r="A441" t="s">
        <v>8325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8644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5" t="s">
        <v>8506</v>
      </c>
      <c r="L441" s="65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4" t="s">
        <v>1</v>
      </c>
      <c r="AB441" t="s">
        <v>7868</v>
      </c>
      <c r="AC441">
        <v>0</v>
      </c>
    </row>
    <row r="442" spans="1:29" hidden="1" x14ac:dyDescent="0.25">
      <c r="A442" t="s">
        <v>8325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8645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5" t="s">
        <v>8506</v>
      </c>
      <c r="L442" s="65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4" t="s">
        <v>1</v>
      </c>
      <c r="AB442" t="s">
        <v>7868</v>
      </c>
      <c r="AC442">
        <v>0</v>
      </c>
    </row>
    <row r="443" spans="1:29" hidden="1" x14ac:dyDescent="0.25">
      <c r="A443" t="s">
        <v>8325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8645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5" t="s">
        <v>8506</v>
      </c>
      <c r="L443" s="65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4" t="s">
        <v>1</v>
      </c>
      <c r="AB443" t="s">
        <v>7868</v>
      </c>
      <c r="AC443">
        <v>0</v>
      </c>
    </row>
    <row r="444" spans="1:29" hidden="1" x14ac:dyDescent="0.25">
      <c r="A444" t="s">
        <v>8325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8576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5" t="s">
        <v>8506</v>
      </c>
      <c r="L444" s="65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4" t="s">
        <v>1</v>
      </c>
      <c r="AB444" t="s">
        <v>7868</v>
      </c>
      <c r="AC444">
        <v>0</v>
      </c>
    </row>
    <row r="445" spans="1:29" hidden="1" x14ac:dyDescent="0.25">
      <c r="A445" t="s">
        <v>8325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8576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5" t="s">
        <v>8506</v>
      </c>
      <c r="L445" s="65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4" t="s">
        <v>1</v>
      </c>
      <c r="AB445" t="s">
        <v>7868</v>
      </c>
      <c r="AC445">
        <v>0</v>
      </c>
    </row>
    <row r="446" spans="1:29" hidden="1" x14ac:dyDescent="0.25">
      <c r="A446" t="s">
        <v>8325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8597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5" t="s">
        <v>8506</v>
      </c>
      <c r="L446" s="65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4" t="s">
        <v>1</v>
      </c>
      <c r="AB446" t="s">
        <v>7868</v>
      </c>
      <c r="AC446">
        <v>0</v>
      </c>
    </row>
    <row r="447" spans="1:29" hidden="1" x14ac:dyDescent="0.25">
      <c r="A447" t="s">
        <v>8325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8597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5" t="s">
        <v>8506</v>
      </c>
      <c r="L447" s="65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4" t="s">
        <v>1</v>
      </c>
      <c r="AB447" t="s">
        <v>7868</v>
      </c>
      <c r="AC447">
        <v>0</v>
      </c>
    </row>
    <row r="448" spans="1:29" hidden="1" x14ac:dyDescent="0.25">
      <c r="A448" t="s">
        <v>8325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8597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5" t="s">
        <v>8506</v>
      </c>
      <c r="L448" s="65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4" t="s">
        <v>1</v>
      </c>
      <c r="AB448" t="s">
        <v>7868</v>
      </c>
      <c r="AC448">
        <v>0</v>
      </c>
    </row>
    <row r="449" spans="1:29" hidden="1" x14ac:dyDescent="0.25">
      <c r="A449" t="s">
        <v>8325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8588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5" t="s">
        <v>8506</v>
      </c>
      <c r="L449" s="65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4" t="s">
        <v>1</v>
      </c>
      <c r="AB449" t="s">
        <v>7868</v>
      </c>
      <c r="AC449">
        <v>0</v>
      </c>
    </row>
    <row r="450" spans="1:29" hidden="1" x14ac:dyDescent="0.25">
      <c r="A450" t="s">
        <v>8325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8524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5" t="s">
        <v>8506</v>
      </c>
      <c r="L450" s="65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4" t="s">
        <v>1</v>
      </c>
      <c r="AB450" t="s">
        <v>7868</v>
      </c>
      <c r="AC450">
        <v>0</v>
      </c>
    </row>
    <row r="451" spans="1:29" hidden="1" x14ac:dyDescent="0.25">
      <c r="A451" t="s">
        <v>8325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8576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5" t="s">
        <v>8506</v>
      </c>
      <c r="L451" s="65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4" t="s">
        <v>1</v>
      </c>
      <c r="AB451" t="s">
        <v>7868</v>
      </c>
      <c r="AC451">
        <v>0</v>
      </c>
    </row>
    <row r="452" spans="1:29" hidden="1" x14ac:dyDescent="0.25">
      <c r="A452" t="s">
        <v>8325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8597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5" t="s">
        <v>8506</v>
      </c>
      <c r="L452" s="65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4" t="s">
        <v>1</v>
      </c>
      <c r="AB452" t="s">
        <v>8043</v>
      </c>
      <c r="AC452">
        <v>19</v>
      </c>
    </row>
    <row r="453" spans="1:29" hidden="1" x14ac:dyDescent="0.25">
      <c r="A453" t="s">
        <v>8325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8576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5" t="s">
        <v>8506</v>
      </c>
      <c r="L453" s="65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4" t="s">
        <v>1</v>
      </c>
      <c r="AB453" t="s">
        <v>7868</v>
      </c>
      <c r="AC453">
        <v>0</v>
      </c>
    </row>
    <row r="454" spans="1:29" hidden="1" x14ac:dyDescent="0.25">
      <c r="A454" t="s">
        <v>8325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8588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5" t="s">
        <v>8506</v>
      </c>
      <c r="L454" s="65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4" t="s">
        <v>1</v>
      </c>
      <c r="AB454" t="s">
        <v>7868</v>
      </c>
      <c r="AC454">
        <v>0</v>
      </c>
    </row>
    <row r="455" spans="1:29" hidden="1" x14ac:dyDescent="0.25">
      <c r="A455" t="s">
        <v>8325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8581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5" t="s">
        <v>8506</v>
      </c>
      <c r="L455" s="65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4" t="s">
        <v>1</v>
      </c>
      <c r="AB455" t="s">
        <v>8043</v>
      </c>
      <c r="AC455">
        <v>47.97</v>
      </c>
    </row>
    <row r="456" spans="1:29" hidden="1" x14ac:dyDescent="0.25">
      <c r="A456" t="s">
        <v>8325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8597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5" t="s">
        <v>8506</v>
      </c>
      <c r="L456" s="65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4" t="s">
        <v>1</v>
      </c>
      <c r="AB456" t="s">
        <v>8043</v>
      </c>
      <c r="AC456">
        <v>47.81</v>
      </c>
    </row>
    <row r="457" spans="1:29" hidden="1" x14ac:dyDescent="0.25">
      <c r="A457" t="s">
        <v>8325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8598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5" t="s">
        <v>8506</v>
      </c>
      <c r="L457" s="65" t="s">
        <v>7868</v>
      </c>
      <c r="M457">
        <v>713</v>
      </c>
      <c r="N457" t="s">
        <v>8673</v>
      </c>
      <c r="O457" t="str">
        <f t="shared" si="40"/>
        <v>05012908111016</v>
      </c>
      <c r="P457" t="s">
        <v>8674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4" t="s">
        <v>1</v>
      </c>
      <c r="AB457" t="s">
        <v>7868</v>
      </c>
      <c r="AC457">
        <v>0</v>
      </c>
    </row>
    <row r="458" spans="1:29" hidden="1" x14ac:dyDescent="0.25">
      <c r="A458" t="s">
        <v>8325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8521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5" t="s">
        <v>8506</v>
      </c>
      <c r="L458" s="65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4" t="s">
        <v>1</v>
      </c>
      <c r="AB458" t="s">
        <v>7868</v>
      </c>
      <c r="AC458">
        <v>0</v>
      </c>
    </row>
    <row r="459" spans="1:29" hidden="1" x14ac:dyDescent="0.25">
      <c r="A459" t="s">
        <v>8325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8594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5" t="s">
        <v>8506</v>
      </c>
      <c r="L459" s="65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4" t="s">
        <v>1</v>
      </c>
      <c r="AB459" t="s">
        <v>7868</v>
      </c>
      <c r="AC459">
        <v>0</v>
      </c>
    </row>
    <row r="460" spans="1:29" hidden="1" x14ac:dyDescent="0.25">
      <c r="A460" t="s">
        <v>8325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8596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5" t="s">
        <v>8506</v>
      </c>
      <c r="L460" s="65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4" t="s">
        <v>1</v>
      </c>
      <c r="AB460" t="s">
        <v>7868</v>
      </c>
      <c r="AC460">
        <v>0</v>
      </c>
    </row>
    <row r="461" spans="1:29" hidden="1" x14ac:dyDescent="0.25">
      <c r="A461" t="s">
        <v>8325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8672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5" t="s">
        <v>8506</v>
      </c>
      <c r="L461" s="65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4" t="s">
        <v>1</v>
      </c>
      <c r="AB461" t="s">
        <v>7868</v>
      </c>
      <c r="AC461">
        <v>0</v>
      </c>
    </row>
    <row r="462" spans="1:29" hidden="1" x14ac:dyDescent="0.25">
      <c r="A462" t="s">
        <v>8325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8580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5" t="s">
        <v>8506</v>
      </c>
      <c r="L462" s="65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4" t="s">
        <v>1</v>
      </c>
      <c r="AB462" t="s">
        <v>7868</v>
      </c>
      <c r="AC462">
        <v>0</v>
      </c>
    </row>
    <row r="463" spans="1:29" hidden="1" x14ac:dyDescent="0.25">
      <c r="A463" t="s">
        <v>8325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8440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5" t="s">
        <v>8506</v>
      </c>
      <c r="L463" s="65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4" t="s">
        <v>1</v>
      </c>
      <c r="AB463" t="s">
        <v>7868</v>
      </c>
      <c r="AC463">
        <v>0</v>
      </c>
    </row>
    <row r="464" spans="1:29" hidden="1" x14ac:dyDescent="0.25">
      <c r="A464" t="s">
        <v>8324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8576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5" t="s">
        <v>8506</v>
      </c>
      <c r="L464" s="65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4" t="s">
        <v>1</v>
      </c>
      <c r="AB464" t="s">
        <v>8043</v>
      </c>
      <c r="AC464">
        <v>48.5</v>
      </c>
    </row>
    <row r="465" spans="1:29" hidden="1" x14ac:dyDescent="0.25">
      <c r="A465" t="s">
        <v>8324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8518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5" t="s">
        <v>8506</v>
      </c>
      <c r="L465" s="65" t="s">
        <v>7868</v>
      </c>
      <c r="M465">
        <v>564</v>
      </c>
      <c r="N465" t="s">
        <v>8330</v>
      </c>
      <c r="O465" t="str">
        <f t="shared" si="40"/>
        <v>06141609101037</v>
      </c>
      <c r="P465" t="s">
        <v>8331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4" t="s">
        <v>1</v>
      </c>
      <c r="AB465" t="s">
        <v>8043</v>
      </c>
      <c r="AC465">
        <v>26.4</v>
      </c>
    </row>
    <row r="466" spans="1:29" hidden="1" x14ac:dyDescent="0.25">
      <c r="A466" t="s">
        <v>8324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8516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5" t="s">
        <v>8506</v>
      </c>
      <c r="L466" s="65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4" t="s">
        <v>1</v>
      </c>
      <c r="AB466" t="s">
        <v>7868</v>
      </c>
      <c r="AC466">
        <v>0</v>
      </c>
    </row>
    <row r="467" spans="1:29" hidden="1" x14ac:dyDescent="0.25">
      <c r="A467" t="s">
        <v>8324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8577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5" t="s">
        <v>8506</v>
      </c>
      <c r="L467" s="65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4" t="s">
        <v>1</v>
      </c>
      <c r="AB467" t="s">
        <v>8043</v>
      </c>
      <c r="AC467">
        <v>13.85</v>
      </c>
    </row>
    <row r="468" spans="1:29" hidden="1" x14ac:dyDescent="0.25">
      <c r="A468" t="s">
        <v>8324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8578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5" t="s">
        <v>8506</v>
      </c>
      <c r="L468" s="65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4" t="s">
        <v>1</v>
      </c>
      <c r="AB468" t="s">
        <v>7868</v>
      </c>
      <c r="AC468">
        <v>0</v>
      </c>
    </row>
    <row r="469" spans="1:29" hidden="1" x14ac:dyDescent="0.25">
      <c r="A469" t="s">
        <v>8324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8579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5" t="s">
        <v>8506</v>
      </c>
      <c r="L469" s="65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4" t="s">
        <v>1</v>
      </c>
      <c r="AB469" t="s">
        <v>7868</v>
      </c>
      <c r="AC469">
        <v>0</v>
      </c>
    </row>
    <row r="470" spans="1:29" hidden="1" x14ac:dyDescent="0.25">
      <c r="A470" t="s">
        <v>8324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8580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5" t="s">
        <v>8506</v>
      </c>
      <c r="L470" s="65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4" t="s">
        <v>1</v>
      </c>
      <c r="AB470" t="s">
        <v>7868</v>
      </c>
      <c r="AC470">
        <v>0</v>
      </c>
    </row>
    <row r="471" spans="1:29" hidden="1" x14ac:dyDescent="0.25">
      <c r="A471" t="s">
        <v>8324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8581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5" t="s">
        <v>8506</v>
      </c>
      <c r="L471" s="65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4" t="s">
        <v>1</v>
      </c>
      <c r="AB471" t="s">
        <v>7868</v>
      </c>
      <c r="AC471">
        <v>0</v>
      </c>
    </row>
    <row r="472" spans="1:29" hidden="1" x14ac:dyDescent="0.25">
      <c r="A472" t="s">
        <v>8324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8579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5" t="s">
        <v>8506</v>
      </c>
      <c r="L472" s="65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4" t="s">
        <v>1</v>
      </c>
      <c r="AB472" t="s">
        <v>8051</v>
      </c>
      <c r="AC472">
        <v>1.81</v>
      </c>
    </row>
    <row r="473" spans="1:29" hidden="1" x14ac:dyDescent="0.25">
      <c r="A473" t="s">
        <v>8324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8582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5" t="s">
        <v>8506</v>
      </c>
      <c r="L473" s="65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4" t="s">
        <v>1</v>
      </c>
      <c r="AB473" t="s">
        <v>7868</v>
      </c>
      <c r="AC473">
        <v>0</v>
      </c>
    </row>
    <row r="474" spans="1:29" hidden="1" x14ac:dyDescent="0.25">
      <c r="A474" t="s">
        <v>8324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8583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5" t="s">
        <v>8506</v>
      </c>
      <c r="L474" s="65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4" t="s">
        <v>1</v>
      </c>
      <c r="AB474" t="s">
        <v>7868</v>
      </c>
      <c r="AC474">
        <v>0</v>
      </c>
    </row>
    <row r="475" spans="1:29" hidden="1" x14ac:dyDescent="0.25">
      <c r="A475" t="s">
        <v>8324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8584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5" t="s">
        <v>8506</v>
      </c>
      <c r="L475" s="65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4" t="s">
        <v>1</v>
      </c>
      <c r="AB475" t="s">
        <v>7868</v>
      </c>
      <c r="AC475">
        <v>0</v>
      </c>
    </row>
    <row r="476" spans="1:29" hidden="1" x14ac:dyDescent="0.25">
      <c r="A476" t="s">
        <v>8324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8584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5" t="s">
        <v>8506</v>
      </c>
      <c r="L476" s="65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4" t="s">
        <v>1</v>
      </c>
      <c r="AB476" t="s">
        <v>7868</v>
      </c>
      <c r="AC476">
        <v>0</v>
      </c>
    </row>
    <row r="477" spans="1:29" hidden="1" x14ac:dyDescent="0.25">
      <c r="A477" t="s">
        <v>8324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8585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5" t="s">
        <v>8506</v>
      </c>
      <c r="L477" s="65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4" t="s">
        <v>1</v>
      </c>
      <c r="AB477" t="s">
        <v>7868</v>
      </c>
      <c r="AC477">
        <v>0</v>
      </c>
    </row>
    <row r="478" spans="1:29" hidden="1" x14ac:dyDescent="0.25">
      <c r="A478" t="s">
        <v>8324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8579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5" t="s">
        <v>8506</v>
      </c>
      <c r="L478" s="65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4" t="s">
        <v>1</v>
      </c>
      <c r="AB478" t="s">
        <v>7868</v>
      </c>
      <c r="AC478">
        <v>0</v>
      </c>
    </row>
    <row r="479" spans="1:29" hidden="1" x14ac:dyDescent="0.25">
      <c r="A479" t="s">
        <v>8324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8585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5" t="s">
        <v>8506</v>
      </c>
      <c r="L479" s="65" t="s">
        <v>7868</v>
      </c>
      <c r="M479">
        <v>234</v>
      </c>
      <c r="N479" t="s">
        <v>8586</v>
      </c>
      <c r="O479" t="str">
        <f t="shared" si="40"/>
        <v>05010801131011</v>
      </c>
      <c r="P479" t="s">
        <v>8587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4" t="s">
        <v>1</v>
      </c>
      <c r="AB479" t="s">
        <v>7868</v>
      </c>
      <c r="AC479">
        <v>0</v>
      </c>
    </row>
    <row r="480" spans="1:29" hidden="1" x14ac:dyDescent="0.25">
      <c r="A480" t="s">
        <v>8324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8578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5" t="s">
        <v>8506</v>
      </c>
      <c r="L480" s="65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4" t="s">
        <v>1</v>
      </c>
      <c r="AB480" t="s">
        <v>7868</v>
      </c>
      <c r="AC480">
        <v>0</v>
      </c>
    </row>
    <row r="481" spans="1:29" hidden="1" x14ac:dyDescent="0.25">
      <c r="A481" t="s">
        <v>8324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8583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5" t="s">
        <v>8506</v>
      </c>
      <c r="L481" s="65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4" t="s">
        <v>1</v>
      </c>
      <c r="AB481" t="s">
        <v>7868</v>
      </c>
      <c r="AC481">
        <v>0</v>
      </c>
    </row>
    <row r="482" spans="1:29" hidden="1" x14ac:dyDescent="0.25">
      <c r="A482" t="s">
        <v>8324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8570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5" t="s">
        <v>8506</v>
      </c>
      <c r="L482" s="65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4" t="s">
        <v>1</v>
      </c>
      <c r="AB482" t="s">
        <v>7868</v>
      </c>
      <c r="AC482">
        <v>0</v>
      </c>
    </row>
    <row r="483" spans="1:29" hidden="1" x14ac:dyDescent="0.25">
      <c r="A483" t="s">
        <v>8324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8577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5" t="s">
        <v>8506</v>
      </c>
      <c r="L483" s="65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4" t="s">
        <v>1</v>
      </c>
      <c r="AB483" t="s">
        <v>7868</v>
      </c>
      <c r="AC483">
        <v>0</v>
      </c>
    </row>
    <row r="484" spans="1:29" hidden="1" x14ac:dyDescent="0.25">
      <c r="A484" t="s">
        <v>8324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8588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5" t="s">
        <v>8506</v>
      </c>
      <c r="L484" s="65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4" t="s">
        <v>1</v>
      </c>
      <c r="AB484" t="s">
        <v>7868</v>
      </c>
      <c r="AC484">
        <v>0</v>
      </c>
    </row>
    <row r="485" spans="1:29" hidden="1" x14ac:dyDescent="0.25">
      <c r="A485" t="s">
        <v>8324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8588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5" t="s">
        <v>8506</v>
      </c>
      <c r="L485" s="65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4" t="s">
        <v>1</v>
      </c>
      <c r="AB485" t="s">
        <v>7868</v>
      </c>
      <c r="AC485">
        <v>0</v>
      </c>
    </row>
    <row r="486" spans="1:29" hidden="1" x14ac:dyDescent="0.25">
      <c r="A486" t="s">
        <v>8324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8589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5" t="s">
        <v>8506</v>
      </c>
      <c r="L486" s="65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4" t="s">
        <v>1</v>
      </c>
      <c r="AB486" t="s">
        <v>7868</v>
      </c>
      <c r="AC486">
        <v>0</v>
      </c>
    </row>
    <row r="487" spans="1:29" hidden="1" x14ac:dyDescent="0.25">
      <c r="A487" t="s">
        <v>8324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8589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5" t="s">
        <v>8506</v>
      </c>
      <c r="L487" s="65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4" t="s">
        <v>1</v>
      </c>
      <c r="AB487" t="s">
        <v>7868</v>
      </c>
      <c r="AC487">
        <v>0</v>
      </c>
    </row>
    <row r="488" spans="1:29" hidden="1" x14ac:dyDescent="0.25">
      <c r="A488" t="s">
        <v>8324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8590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5" t="s">
        <v>8506</v>
      </c>
      <c r="L488" s="65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4" t="s">
        <v>1</v>
      </c>
      <c r="AB488" t="s">
        <v>7868</v>
      </c>
      <c r="AC488">
        <v>0</v>
      </c>
    </row>
    <row r="489" spans="1:29" hidden="1" x14ac:dyDescent="0.25">
      <c r="A489" t="s">
        <v>8324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8591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5" t="s">
        <v>8506</v>
      </c>
      <c r="L489" s="65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4" t="s">
        <v>1</v>
      </c>
      <c r="AB489" t="s">
        <v>7868</v>
      </c>
      <c r="AC489">
        <v>0</v>
      </c>
    </row>
    <row r="490" spans="1:29" hidden="1" x14ac:dyDescent="0.25">
      <c r="A490" t="s">
        <v>8324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8580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5" t="s">
        <v>8506</v>
      </c>
      <c r="L490" s="65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4" t="s">
        <v>1</v>
      </c>
      <c r="AB490" t="s">
        <v>7868</v>
      </c>
      <c r="AC490">
        <v>0</v>
      </c>
    </row>
    <row r="491" spans="1:29" hidden="1" x14ac:dyDescent="0.25">
      <c r="A491" t="s">
        <v>8324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8582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5" t="s">
        <v>8506</v>
      </c>
      <c r="L491" s="65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4" t="s">
        <v>1</v>
      </c>
      <c r="AB491" t="s">
        <v>7868</v>
      </c>
      <c r="AC491">
        <v>0</v>
      </c>
    </row>
    <row r="492" spans="1:29" hidden="1" x14ac:dyDescent="0.25">
      <c r="A492" t="s">
        <v>8324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8579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5" t="s">
        <v>8506</v>
      </c>
      <c r="L492" s="65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4" t="s">
        <v>1</v>
      </c>
      <c r="AB492" t="s">
        <v>7868</v>
      </c>
      <c r="AC492">
        <v>0</v>
      </c>
    </row>
    <row r="493" spans="1:29" hidden="1" x14ac:dyDescent="0.25">
      <c r="A493" t="s">
        <v>8324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8584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5" t="s">
        <v>8506</v>
      </c>
      <c r="L493" s="65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4" t="s">
        <v>1</v>
      </c>
      <c r="AB493" t="s">
        <v>7868</v>
      </c>
      <c r="AC493">
        <v>0</v>
      </c>
    </row>
    <row r="494" spans="1:29" hidden="1" x14ac:dyDescent="0.25">
      <c r="A494" t="s">
        <v>8324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8585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5" t="s">
        <v>8506</v>
      </c>
      <c r="L494" s="65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4" t="s">
        <v>1</v>
      </c>
      <c r="AB494" t="s">
        <v>7868</v>
      </c>
      <c r="AC494">
        <v>0</v>
      </c>
    </row>
    <row r="495" spans="1:29" hidden="1" x14ac:dyDescent="0.25">
      <c r="A495" t="s">
        <v>8324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8585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5" t="s">
        <v>8506</v>
      </c>
      <c r="L495" s="65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4" t="s">
        <v>1</v>
      </c>
      <c r="AB495" t="s">
        <v>7868</v>
      </c>
      <c r="AC495">
        <v>0</v>
      </c>
    </row>
    <row r="496" spans="1:29" hidden="1" x14ac:dyDescent="0.25">
      <c r="A496" t="s">
        <v>8324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8577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5" t="s">
        <v>8506</v>
      </c>
      <c r="L496" s="65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4" t="s">
        <v>1</v>
      </c>
      <c r="AB496" t="s">
        <v>7868</v>
      </c>
      <c r="AC496">
        <v>0</v>
      </c>
    </row>
    <row r="497" spans="1:29" hidden="1" x14ac:dyDescent="0.25">
      <c r="A497" t="s">
        <v>8324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8580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5" t="s">
        <v>8506</v>
      </c>
      <c r="L497" s="65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4" t="s">
        <v>1</v>
      </c>
      <c r="AB497" t="s">
        <v>7868</v>
      </c>
      <c r="AC497">
        <v>0</v>
      </c>
    </row>
    <row r="498" spans="1:29" hidden="1" x14ac:dyDescent="0.25">
      <c r="A498" t="s">
        <v>8324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8580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5" t="s">
        <v>8506</v>
      </c>
      <c r="L498" s="65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4" t="s">
        <v>1</v>
      </c>
      <c r="AB498" t="s">
        <v>7868</v>
      </c>
      <c r="AC498">
        <v>0</v>
      </c>
    </row>
    <row r="499" spans="1:29" hidden="1" x14ac:dyDescent="0.25">
      <c r="A499" t="s">
        <v>8324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8592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5" t="s">
        <v>8506</v>
      </c>
      <c r="L499" s="65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4" t="s">
        <v>1</v>
      </c>
      <c r="AB499" t="s">
        <v>7868</v>
      </c>
      <c r="AC499">
        <v>0</v>
      </c>
    </row>
    <row r="500" spans="1:29" hidden="1" x14ac:dyDescent="0.25">
      <c r="A500" t="s">
        <v>8324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8592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5" t="s">
        <v>8506</v>
      </c>
      <c r="L500" s="65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4" t="s">
        <v>1</v>
      </c>
      <c r="AB500" t="s">
        <v>7868</v>
      </c>
      <c r="AC500">
        <v>0</v>
      </c>
    </row>
    <row r="501" spans="1:29" hidden="1" x14ac:dyDescent="0.25">
      <c r="A501" t="s">
        <v>8324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8592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5" t="s">
        <v>8506</v>
      </c>
      <c r="L501" s="65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4" t="s">
        <v>1</v>
      </c>
      <c r="AB501" t="s">
        <v>7868</v>
      </c>
      <c r="AC501">
        <v>0</v>
      </c>
    </row>
    <row r="502" spans="1:29" hidden="1" x14ac:dyDescent="0.25">
      <c r="A502" t="s">
        <v>8324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8581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5" t="s">
        <v>8506</v>
      </c>
      <c r="L502" s="65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4" t="s">
        <v>1</v>
      </c>
      <c r="AB502" t="s">
        <v>8043</v>
      </c>
      <c r="AC502">
        <v>913.3</v>
      </c>
    </row>
    <row r="503" spans="1:29" hidden="1" x14ac:dyDescent="0.25">
      <c r="A503" t="s">
        <v>8324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8581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5" t="s">
        <v>8506</v>
      </c>
      <c r="L503" s="65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4" t="s">
        <v>1</v>
      </c>
      <c r="AB503" t="s">
        <v>8043</v>
      </c>
      <c r="AC503">
        <v>381.86</v>
      </c>
    </row>
    <row r="504" spans="1:29" hidden="1" x14ac:dyDescent="0.25">
      <c r="A504" t="s">
        <v>8324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8588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5" t="s">
        <v>8506</v>
      </c>
      <c r="L504" s="65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4" t="s">
        <v>1</v>
      </c>
      <c r="AB504" t="s">
        <v>8043</v>
      </c>
      <c r="AC504">
        <v>390.15</v>
      </c>
    </row>
    <row r="505" spans="1:29" hidden="1" x14ac:dyDescent="0.25">
      <c r="A505" t="s">
        <v>8324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8588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5" t="s">
        <v>8506</v>
      </c>
      <c r="L505" s="65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4" t="s">
        <v>1</v>
      </c>
      <c r="AB505" t="s">
        <v>8405</v>
      </c>
      <c r="AC505">
        <v>1369.97</v>
      </c>
    </row>
    <row r="506" spans="1:29" hidden="1" x14ac:dyDescent="0.25">
      <c r="A506" t="s">
        <v>8324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8581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5" t="s">
        <v>8506</v>
      </c>
      <c r="L506" s="65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4" t="s">
        <v>1</v>
      </c>
      <c r="AB506" t="s">
        <v>7868</v>
      </c>
      <c r="AC506">
        <v>0</v>
      </c>
    </row>
    <row r="507" spans="1:29" hidden="1" x14ac:dyDescent="0.25">
      <c r="A507" t="s">
        <v>8324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8470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5" t="s">
        <v>8506</v>
      </c>
      <c r="L507" s="65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4" t="s">
        <v>1</v>
      </c>
      <c r="AB507" t="s">
        <v>7868</v>
      </c>
      <c r="AC507">
        <v>0</v>
      </c>
    </row>
    <row r="508" spans="1:29" hidden="1" x14ac:dyDescent="0.25">
      <c r="A508" t="s">
        <v>8324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8456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5" t="s">
        <v>8506</v>
      </c>
      <c r="L508" s="65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4" t="s">
        <v>1</v>
      </c>
      <c r="AB508" t="s">
        <v>8049</v>
      </c>
      <c r="AC508">
        <v>7.9</v>
      </c>
    </row>
    <row r="509" spans="1:29" hidden="1" x14ac:dyDescent="0.25">
      <c r="A509" t="s">
        <v>8324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8525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5" t="s">
        <v>8506</v>
      </c>
      <c r="L509" s="65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4" t="s">
        <v>1</v>
      </c>
      <c r="AB509" t="s">
        <v>7868</v>
      </c>
      <c r="AC509">
        <v>0</v>
      </c>
    </row>
    <row r="510" spans="1:29" hidden="1" x14ac:dyDescent="0.25">
      <c r="A510" t="s">
        <v>8324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8525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5" t="s">
        <v>8506</v>
      </c>
      <c r="L510" s="65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4" t="s">
        <v>1</v>
      </c>
      <c r="AB510" t="s">
        <v>7868</v>
      </c>
      <c r="AC510">
        <v>0</v>
      </c>
    </row>
    <row r="511" spans="1:29" hidden="1" x14ac:dyDescent="0.25">
      <c r="A511" t="s">
        <v>8324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8517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5" t="s">
        <v>8506</v>
      </c>
      <c r="L511" s="65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4" t="s">
        <v>1</v>
      </c>
      <c r="AB511" t="s">
        <v>7868</v>
      </c>
      <c r="AC511">
        <v>0</v>
      </c>
    </row>
    <row r="512" spans="1:29" hidden="1" x14ac:dyDescent="0.25">
      <c r="A512" t="s">
        <v>8324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8508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5" t="s">
        <v>8506</v>
      </c>
      <c r="L512" s="65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4" t="s">
        <v>1</v>
      </c>
      <c r="AB512" t="s">
        <v>7868</v>
      </c>
      <c r="AC512">
        <v>0</v>
      </c>
    </row>
    <row r="513" spans="1:29" hidden="1" x14ac:dyDescent="0.25">
      <c r="A513" t="s">
        <v>8324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8593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5" t="s">
        <v>8506</v>
      </c>
      <c r="L513" s="65" t="s">
        <v>7868</v>
      </c>
      <c r="M513">
        <v>253</v>
      </c>
      <c r="N513" t="s">
        <v>8586</v>
      </c>
      <c r="O513" t="str">
        <f t="shared" si="40"/>
        <v>05010801131011</v>
      </c>
      <c r="P513" t="s">
        <v>8587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4" t="s">
        <v>1</v>
      </c>
      <c r="AB513" t="s">
        <v>8043</v>
      </c>
      <c r="AC513">
        <v>13.68</v>
      </c>
    </row>
    <row r="514" spans="1:29" hidden="1" x14ac:dyDescent="0.25">
      <c r="A514" t="s">
        <v>8324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8525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5" t="s">
        <v>8506</v>
      </c>
      <c r="L514" s="65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4" t="s">
        <v>1</v>
      </c>
      <c r="AB514" t="s">
        <v>8043</v>
      </c>
      <c r="AC514">
        <v>113.52</v>
      </c>
    </row>
    <row r="515" spans="1:29" hidden="1" x14ac:dyDescent="0.25">
      <c r="A515" t="s">
        <v>8324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8594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5" t="s">
        <v>8506</v>
      </c>
      <c r="L515" s="65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4" t="s">
        <v>1</v>
      </c>
      <c r="AB515" t="s">
        <v>7868</v>
      </c>
      <c r="AC515">
        <v>0</v>
      </c>
    </row>
    <row r="516" spans="1:29" hidden="1" x14ac:dyDescent="0.25">
      <c r="A516" t="s">
        <v>8324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8582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5" t="s">
        <v>8506</v>
      </c>
      <c r="L516" s="65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4" t="s">
        <v>1</v>
      </c>
      <c r="AB516" t="s">
        <v>7868</v>
      </c>
      <c r="AC516">
        <v>0</v>
      </c>
    </row>
    <row r="517" spans="1:29" hidden="1" x14ac:dyDescent="0.25">
      <c r="A517" t="s">
        <v>8324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8589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5" t="s">
        <v>8506</v>
      </c>
      <c r="L517" s="65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4" t="s">
        <v>1</v>
      </c>
      <c r="AB517" t="s">
        <v>7868</v>
      </c>
      <c r="AC517">
        <v>0</v>
      </c>
    </row>
    <row r="518" spans="1:29" hidden="1" x14ac:dyDescent="0.25">
      <c r="A518" t="s">
        <v>8324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8454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5" t="s">
        <v>8506</v>
      </c>
      <c r="L518" s="65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4" t="s">
        <v>1</v>
      </c>
      <c r="AB518" t="s">
        <v>7868</v>
      </c>
      <c r="AC518">
        <v>0</v>
      </c>
    </row>
    <row r="519" spans="1:29" hidden="1" x14ac:dyDescent="0.25">
      <c r="A519" t="s">
        <v>8324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8595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5" t="s">
        <v>8506</v>
      </c>
      <c r="L519" s="65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4" t="s">
        <v>1</v>
      </c>
      <c r="AB519" t="s">
        <v>7868</v>
      </c>
      <c r="AC519">
        <v>0</v>
      </c>
    </row>
    <row r="520" spans="1:29" hidden="1" x14ac:dyDescent="0.25">
      <c r="A520" t="s">
        <v>8324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8569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5" t="s">
        <v>8506</v>
      </c>
      <c r="L520" s="65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4" t="s">
        <v>1</v>
      </c>
      <c r="AB520" t="s">
        <v>7868</v>
      </c>
      <c r="AC520">
        <v>0</v>
      </c>
    </row>
    <row r="521" spans="1:29" hidden="1" x14ac:dyDescent="0.25">
      <c r="A521" t="s">
        <v>8324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8569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5" t="s">
        <v>8506</v>
      </c>
      <c r="L521" s="65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4" t="s">
        <v>1</v>
      </c>
      <c r="AB521" t="s">
        <v>7868</v>
      </c>
      <c r="AC521">
        <v>0</v>
      </c>
    </row>
    <row r="522" spans="1:29" hidden="1" x14ac:dyDescent="0.25">
      <c r="A522" t="s">
        <v>8324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8595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5" t="s">
        <v>8506</v>
      </c>
      <c r="L522" s="65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4" t="s">
        <v>1</v>
      </c>
      <c r="AB522" t="s">
        <v>7868</v>
      </c>
      <c r="AC522">
        <v>0</v>
      </c>
    </row>
    <row r="523" spans="1:29" hidden="1" x14ac:dyDescent="0.25">
      <c r="A523" t="s">
        <v>8324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8570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5" t="s">
        <v>8506</v>
      </c>
      <c r="L523" s="65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4" t="s">
        <v>1</v>
      </c>
      <c r="AB523" t="s">
        <v>7868</v>
      </c>
      <c r="AC523">
        <v>0</v>
      </c>
    </row>
    <row r="524" spans="1:29" hidden="1" x14ac:dyDescent="0.25">
      <c r="A524" t="s">
        <v>8324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8579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5" t="s">
        <v>8506</v>
      </c>
      <c r="L524" s="65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4" t="s">
        <v>1</v>
      </c>
      <c r="AB524" t="s">
        <v>7868</v>
      </c>
      <c r="AC524">
        <v>0</v>
      </c>
    </row>
    <row r="525" spans="1:29" hidden="1" x14ac:dyDescent="0.25">
      <c r="A525" t="s">
        <v>8324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8524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5" t="s">
        <v>8506</v>
      </c>
      <c r="L525" s="65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4" t="s">
        <v>1</v>
      </c>
      <c r="AB525" t="s">
        <v>8050</v>
      </c>
      <c r="AC525">
        <v>5.26</v>
      </c>
    </row>
    <row r="526" spans="1:29" hidden="1" x14ac:dyDescent="0.25">
      <c r="A526" t="s">
        <v>8324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8582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5" t="s">
        <v>8506</v>
      </c>
      <c r="L526" s="65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4" t="s">
        <v>1</v>
      </c>
      <c r="AB526" t="s">
        <v>7868</v>
      </c>
      <c r="AC526">
        <v>0</v>
      </c>
    </row>
    <row r="527" spans="1:29" hidden="1" x14ac:dyDescent="0.25">
      <c r="A527" t="s">
        <v>8324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8592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5" t="s">
        <v>8506</v>
      </c>
      <c r="L527" s="65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4" t="s">
        <v>1</v>
      </c>
      <c r="AB527" t="s">
        <v>7868</v>
      </c>
      <c r="AC527">
        <v>0</v>
      </c>
    </row>
    <row r="528" spans="1:29" hidden="1" x14ac:dyDescent="0.25">
      <c r="A528" t="s">
        <v>8324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8525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5" t="s">
        <v>8506</v>
      </c>
      <c r="L528" s="65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4" t="s">
        <v>1</v>
      </c>
      <c r="AB528" t="s">
        <v>7868</v>
      </c>
      <c r="AC528">
        <v>0</v>
      </c>
    </row>
    <row r="529" spans="1:29" hidden="1" x14ac:dyDescent="0.25">
      <c r="A529" t="s">
        <v>8324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8588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5" t="s">
        <v>8506</v>
      </c>
      <c r="L529" s="65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4" t="s">
        <v>1</v>
      </c>
      <c r="AB529" t="s">
        <v>8043</v>
      </c>
      <c r="AC529">
        <v>16.64</v>
      </c>
    </row>
    <row r="530" spans="1:29" hidden="1" x14ac:dyDescent="0.25">
      <c r="A530" t="s">
        <v>8324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8440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5" t="s">
        <v>8506</v>
      </c>
      <c r="L530" s="65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4" t="s">
        <v>1</v>
      </c>
      <c r="AB530" t="s">
        <v>8043</v>
      </c>
      <c r="AC530">
        <v>73.23</v>
      </c>
    </row>
    <row r="531" spans="1:29" hidden="1" x14ac:dyDescent="0.25">
      <c r="A531" t="s">
        <v>8324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8576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5" t="s">
        <v>8506</v>
      </c>
      <c r="L531" s="65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4" t="s">
        <v>1</v>
      </c>
      <c r="AB531" t="s">
        <v>7868</v>
      </c>
      <c r="AC531">
        <v>0</v>
      </c>
    </row>
    <row r="532" spans="1:29" hidden="1" x14ac:dyDescent="0.25">
      <c r="A532" t="s">
        <v>8324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8595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5" t="s">
        <v>8506</v>
      </c>
      <c r="L532" s="65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4" t="s">
        <v>1</v>
      </c>
      <c r="AB532" t="s">
        <v>7868</v>
      </c>
      <c r="AC532">
        <v>0</v>
      </c>
    </row>
    <row r="533" spans="1:29" hidden="1" x14ac:dyDescent="0.25">
      <c r="A533" t="s">
        <v>8324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8519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5" t="s">
        <v>8506</v>
      </c>
      <c r="L533" s="65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4" t="s">
        <v>1</v>
      </c>
      <c r="AB533" t="s">
        <v>7868</v>
      </c>
      <c r="AC533">
        <v>0</v>
      </c>
    </row>
    <row r="534" spans="1:29" hidden="1" x14ac:dyDescent="0.25">
      <c r="A534" t="s">
        <v>8324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8576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5" t="s">
        <v>8506</v>
      </c>
      <c r="L534" s="65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4" t="s">
        <v>1</v>
      </c>
      <c r="AB534" t="s">
        <v>7868</v>
      </c>
      <c r="AC534">
        <v>0</v>
      </c>
    </row>
    <row r="535" spans="1:29" hidden="1" x14ac:dyDescent="0.25">
      <c r="A535" t="s">
        <v>8324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8596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5" t="s">
        <v>8506</v>
      </c>
      <c r="L535" s="65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4" t="s">
        <v>1</v>
      </c>
      <c r="AB535" t="s">
        <v>7868</v>
      </c>
      <c r="AC535">
        <v>0</v>
      </c>
    </row>
    <row r="536" spans="1:29" hidden="1" x14ac:dyDescent="0.25">
      <c r="A536" t="s">
        <v>8324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8593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5" t="s">
        <v>8506</v>
      </c>
      <c r="L536" s="65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4" t="s">
        <v>1</v>
      </c>
      <c r="AB536" t="s">
        <v>7868</v>
      </c>
      <c r="AC536">
        <v>0</v>
      </c>
    </row>
    <row r="537" spans="1:29" hidden="1" x14ac:dyDescent="0.25">
      <c r="A537" t="s">
        <v>8324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8596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5" t="s">
        <v>8506</v>
      </c>
      <c r="L537" s="65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4" t="s">
        <v>1</v>
      </c>
      <c r="AB537" t="s">
        <v>8043</v>
      </c>
      <c r="AC537">
        <v>29.49</v>
      </c>
    </row>
    <row r="538" spans="1:29" hidden="1" x14ac:dyDescent="0.25">
      <c r="A538" t="s">
        <v>8324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8585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5" t="s">
        <v>8506</v>
      </c>
      <c r="L538" s="65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4" t="s">
        <v>1</v>
      </c>
      <c r="AB538" t="s">
        <v>7868</v>
      </c>
      <c r="AC538">
        <v>0</v>
      </c>
    </row>
    <row r="539" spans="1:29" hidden="1" x14ac:dyDescent="0.25">
      <c r="A539" t="s">
        <v>8324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8577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5" t="s">
        <v>8506</v>
      </c>
      <c r="L539" s="65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4" t="s">
        <v>1</v>
      </c>
      <c r="AB539" t="s">
        <v>7868</v>
      </c>
      <c r="AC539">
        <v>0</v>
      </c>
    </row>
    <row r="540" spans="1:29" hidden="1" x14ac:dyDescent="0.25">
      <c r="A540" t="s">
        <v>8324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8584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5" t="s">
        <v>8506</v>
      </c>
      <c r="L540" s="65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4" t="s">
        <v>1</v>
      </c>
      <c r="AB540" t="s">
        <v>7868</v>
      </c>
      <c r="AC540">
        <v>0</v>
      </c>
    </row>
    <row r="541" spans="1:29" hidden="1" x14ac:dyDescent="0.25">
      <c r="A541" t="s">
        <v>8323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8509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5" t="s">
        <v>8506</v>
      </c>
      <c r="L541" s="65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4" t="s">
        <v>1</v>
      </c>
      <c r="AB541" t="s">
        <v>7868</v>
      </c>
      <c r="AC541">
        <v>0</v>
      </c>
    </row>
    <row r="542" spans="1:29" hidden="1" x14ac:dyDescent="0.25">
      <c r="A542" t="s">
        <v>8323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8456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5" t="s">
        <v>8506</v>
      </c>
      <c r="L542" s="65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4" t="s">
        <v>1</v>
      </c>
      <c r="AB542" t="s">
        <v>8043</v>
      </c>
      <c r="AC542">
        <v>125.24</v>
      </c>
    </row>
    <row r="543" spans="1:29" hidden="1" x14ac:dyDescent="0.25">
      <c r="A543" t="s">
        <v>8323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8266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5" t="s">
        <v>8506</v>
      </c>
      <c r="L543" s="65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4" t="s">
        <v>1</v>
      </c>
      <c r="AB543" t="s">
        <v>7868</v>
      </c>
      <c r="AC543">
        <v>0</v>
      </c>
    </row>
    <row r="544" spans="1:29" hidden="1" x14ac:dyDescent="0.25">
      <c r="A544" t="s">
        <v>8323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8523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5" t="s">
        <v>8506</v>
      </c>
      <c r="L544" s="65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4" t="s">
        <v>1</v>
      </c>
      <c r="AB544" t="s">
        <v>7868</v>
      </c>
      <c r="AC544">
        <v>0</v>
      </c>
    </row>
    <row r="545" spans="1:29" hidden="1" x14ac:dyDescent="0.25">
      <c r="A545" t="s">
        <v>8323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8524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5" t="s">
        <v>8506</v>
      </c>
      <c r="L545" s="65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4" t="s">
        <v>1</v>
      </c>
      <c r="AB545" t="s">
        <v>7868</v>
      </c>
      <c r="AC545">
        <v>0</v>
      </c>
    </row>
    <row r="546" spans="1:29" hidden="1" x14ac:dyDescent="0.25">
      <c r="A546" t="s">
        <v>8323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8522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5" t="s">
        <v>8506</v>
      </c>
      <c r="L546" s="65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4" t="s">
        <v>1</v>
      </c>
      <c r="AB546" t="s">
        <v>7868</v>
      </c>
      <c r="AC546">
        <v>0</v>
      </c>
    </row>
    <row r="547" spans="1:29" hidden="1" x14ac:dyDescent="0.25">
      <c r="A547" t="s">
        <v>8323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8524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5" t="s">
        <v>8506</v>
      </c>
      <c r="L547" s="65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4" t="s">
        <v>1</v>
      </c>
      <c r="AB547" t="s">
        <v>7868</v>
      </c>
      <c r="AC547">
        <v>0</v>
      </c>
    </row>
    <row r="548" spans="1:29" hidden="1" x14ac:dyDescent="0.25">
      <c r="A548" t="s">
        <v>8323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8524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5" t="s">
        <v>8506</v>
      </c>
      <c r="L548" s="65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4" t="s">
        <v>1</v>
      </c>
      <c r="AB548" t="s">
        <v>7868</v>
      </c>
      <c r="AC548">
        <v>0</v>
      </c>
    </row>
    <row r="549" spans="1:29" hidden="1" x14ac:dyDescent="0.25">
      <c r="A549" t="s">
        <v>8323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8522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5" t="s">
        <v>8506</v>
      </c>
      <c r="L549" s="65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4" t="s">
        <v>1</v>
      </c>
      <c r="AB549" t="s">
        <v>7868</v>
      </c>
      <c r="AC549">
        <v>0</v>
      </c>
    </row>
    <row r="550" spans="1:29" hidden="1" x14ac:dyDescent="0.25">
      <c r="A550" t="s">
        <v>8323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8517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5" t="s">
        <v>8506</v>
      </c>
      <c r="L550" s="65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4" t="s">
        <v>1</v>
      </c>
      <c r="AB550" t="s">
        <v>8043</v>
      </c>
      <c r="AC550">
        <v>592.41</v>
      </c>
    </row>
    <row r="551" spans="1:29" hidden="1" x14ac:dyDescent="0.25">
      <c r="A551" t="s">
        <v>8323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8479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5" t="s">
        <v>8506</v>
      </c>
      <c r="L551" s="65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4" t="s">
        <v>1</v>
      </c>
      <c r="AB551" t="s">
        <v>8043</v>
      </c>
      <c r="AC551">
        <v>698.41</v>
      </c>
    </row>
    <row r="552" spans="1:29" hidden="1" x14ac:dyDescent="0.25">
      <c r="A552" t="s">
        <v>8323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8526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5" t="s">
        <v>8506</v>
      </c>
      <c r="L552" s="65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4" t="s">
        <v>1</v>
      </c>
      <c r="AB552" t="s">
        <v>7868</v>
      </c>
      <c r="AC552">
        <v>0</v>
      </c>
    </row>
    <row r="553" spans="1:29" hidden="1" x14ac:dyDescent="0.25">
      <c r="A553" t="s">
        <v>8323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8511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5" t="s">
        <v>8506</v>
      </c>
      <c r="L553" s="65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4" t="s">
        <v>1</v>
      </c>
      <c r="AB553" t="s">
        <v>7868</v>
      </c>
      <c r="AC553">
        <v>0</v>
      </c>
    </row>
    <row r="554" spans="1:29" hidden="1" x14ac:dyDescent="0.25">
      <c r="A554" t="s">
        <v>8323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8571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5" t="s">
        <v>8506</v>
      </c>
      <c r="L554" s="65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4" t="s">
        <v>1</v>
      </c>
      <c r="AB554" t="s">
        <v>8051</v>
      </c>
      <c r="AC554">
        <v>5.96</v>
      </c>
    </row>
    <row r="555" spans="1:29" hidden="1" x14ac:dyDescent="0.25">
      <c r="A555" t="s">
        <v>8323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8440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5" t="s">
        <v>8506</v>
      </c>
      <c r="L555" s="65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4" t="s">
        <v>1</v>
      </c>
      <c r="AB555" t="s">
        <v>7868</v>
      </c>
      <c r="AC555">
        <v>0</v>
      </c>
    </row>
    <row r="556" spans="1:29" hidden="1" x14ac:dyDescent="0.25">
      <c r="A556" t="s">
        <v>8323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8472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5" t="s">
        <v>8506</v>
      </c>
      <c r="L556" s="65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4" t="s">
        <v>1</v>
      </c>
      <c r="AB556" t="s">
        <v>7868</v>
      </c>
      <c r="AC556">
        <v>0</v>
      </c>
    </row>
    <row r="557" spans="1:29" hidden="1" x14ac:dyDescent="0.25">
      <c r="A557" t="s">
        <v>8323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8570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5" t="s">
        <v>8506</v>
      </c>
      <c r="L557" s="65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4" t="s">
        <v>1</v>
      </c>
      <c r="AB557" t="s">
        <v>7868</v>
      </c>
      <c r="AC557">
        <v>0</v>
      </c>
    </row>
    <row r="558" spans="1:29" hidden="1" x14ac:dyDescent="0.25">
      <c r="A558" t="s">
        <v>8323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8525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5" t="s">
        <v>8506</v>
      </c>
      <c r="L558" s="65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4" t="s">
        <v>1</v>
      </c>
      <c r="AB558" t="s">
        <v>7868</v>
      </c>
      <c r="AC558">
        <v>0</v>
      </c>
    </row>
    <row r="559" spans="1:29" hidden="1" x14ac:dyDescent="0.25">
      <c r="A559" t="s">
        <v>8323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8569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5" t="s">
        <v>8506</v>
      </c>
      <c r="L559" s="65" t="s">
        <v>7868</v>
      </c>
      <c r="M559">
        <v>13737</v>
      </c>
      <c r="N559" t="s">
        <v>8465</v>
      </c>
      <c r="O559" t="str">
        <f t="shared" si="45"/>
        <v>95012110211015</v>
      </c>
      <c r="P559" t="s">
        <v>8466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4" t="s">
        <v>1</v>
      </c>
      <c r="AB559" t="s">
        <v>7868</v>
      </c>
      <c r="AC559">
        <v>0</v>
      </c>
    </row>
    <row r="560" spans="1:29" hidden="1" x14ac:dyDescent="0.25">
      <c r="A560" t="s">
        <v>8323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8569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5" t="s">
        <v>8506</v>
      </c>
      <c r="L560" s="65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4" t="s">
        <v>1</v>
      </c>
      <c r="AB560" t="s">
        <v>7868</v>
      </c>
      <c r="AC560">
        <v>0</v>
      </c>
    </row>
    <row r="561" spans="1:29" hidden="1" x14ac:dyDescent="0.25">
      <c r="A561" t="s">
        <v>8323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8569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5" t="s">
        <v>8506</v>
      </c>
      <c r="L561" s="65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4" t="s">
        <v>1</v>
      </c>
      <c r="AB561" t="s">
        <v>7868</v>
      </c>
      <c r="AC561">
        <v>0</v>
      </c>
    </row>
    <row r="562" spans="1:29" hidden="1" x14ac:dyDescent="0.25">
      <c r="A562" t="s">
        <v>8323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8569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5" t="s">
        <v>8506</v>
      </c>
      <c r="L562" s="65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4" t="s">
        <v>1</v>
      </c>
      <c r="AB562" t="s">
        <v>7868</v>
      </c>
      <c r="AC562">
        <v>0</v>
      </c>
    </row>
    <row r="563" spans="1:29" hidden="1" x14ac:dyDescent="0.25">
      <c r="A563" t="s">
        <v>8323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8569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5" t="s">
        <v>8506</v>
      </c>
      <c r="L563" s="65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4" t="s">
        <v>1</v>
      </c>
      <c r="AB563" t="s">
        <v>8043</v>
      </c>
      <c r="AC563">
        <v>112.83</v>
      </c>
    </row>
    <row r="564" spans="1:29" hidden="1" x14ac:dyDescent="0.25">
      <c r="A564" t="s">
        <v>8323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8524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5" t="s">
        <v>8506</v>
      </c>
      <c r="L564" s="65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4" t="s">
        <v>1</v>
      </c>
      <c r="AB564" t="s">
        <v>7868</v>
      </c>
      <c r="AC564">
        <v>0</v>
      </c>
    </row>
    <row r="565" spans="1:29" hidden="1" x14ac:dyDescent="0.25">
      <c r="A565" t="s">
        <v>8323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8524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5" t="s">
        <v>8506</v>
      </c>
      <c r="L565" s="65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4" t="s">
        <v>1</v>
      </c>
      <c r="AB565" t="s">
        <v>8043</v>
      </c>
      <c r="AC565">
        <v>33.380000000000003</v>
      </c>
    </row>
    <row r="566" spans="1:29" hidden="1" x14ac:dyDescent="0.25">
      <c r="A566" t="s">
        <v>8323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8524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5" t="s">
        <v>8506</v>
      </c>
      <c r="L566" s="65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4" t="s">
        <v>1</v>
      </c>
      <c r="AB566" t="s">
        <v>7868</v>
      </c>
      <c r="AC566">
        <v>0</v>
      </c>
    </row>
    <row r="567" spans="1:29" hidden="1" x14ac:dyDescent="0.25">
      <c r="A567" t="s">
        <v>8323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8524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5" t="s">
        <v>8506</v>
      </c>
      <c r="L567" s="65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4" t="s">
        <v>1</v>
      </c>
      <c r="AB567" t="s">
        <v>7868</v>
      </c>
      <c r="AC567">
        <v>0</v>
      </c>
    </row>
    <row r="568" spans="1:29" hidden="1" x14ac:dyDescent="0.25">
      <c r="A568" t="s">
        <v>8323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8524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5" t="s">
        <v>8506</v>
      </c>
      <c r="L568" s="65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4" t="s">
        <v>1</v>
      </c>
      <c r="AB568" t="s">
        <v>7868</v>
      </c>
      <c r="AC568">
        <v>0</v>
      </c>
    </row>
    <row r="569" spans="1:29" hidden="1" x14ac:dyDescent="0.25">
      <c r="A569" t="s">
        <v>8323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8521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5" t="s">
        <v>8506</v>
      </c>
      <c r="L569" s="65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4" t="s">
        <v>1</v>
      </c>
      <c r="AB569" t="s">
        <v>7868</v>
      </c>
      <c r="AC569">
        <v>0</v>
      </c>
    </row>
    <row r="570" spans="1:29" hidden="1" x14ac:dyDescent="0.25">
      <c r="A570" t="s">
        <v>8323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8521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5" t="s">
        <v>8506</v>
      </c>
      <c r="L570" s="65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4" t="s">
        <v>1</v>
      </c>
      <c r="AB570" t="s">
        <v>7868</v>
      </c>
      <c r="AC570">
        <v>0</v>
      </c>
    </row>
    <row r="571" spans="1:29" hidden="1" x14ac:dyDescent="0.25">
      <c r="A571" t="s">
        <v>8323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8523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5" t="s">
        <v>8506</v>
      </c>
      <c r="L571" s="65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4" t="s">
        <v>1</v>
      </c>
      <c r="AB571" t="s">
        <v>7868</v>
      </c>
      <c r="AC571">
        <v>0</v>
      </c>
    </row>
    <row r="572" spans="1:29" hidden="1" x14ac:dyDescent="0.25">
      <c r="A572" t="s">
        <v>8323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8523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5" t="s">
        <v>8506</v>
      </c>
      <c r="L572" s="65" t="s">
        <v>7868</v>
      </c>
      <c r="M572">
        <v>933</v>
      </c>
      <c r="N572" t="s">
        <v>8567</v>
      </c>
      <c r="O572" t="str">
        <f t="shared" si="45"/>
        <v>06142509201057</v>
      </c>
      <c r="P572" t="s">
        <v>8568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4" t="s">
        <v>1</v>
      </c>
      <c r="AB572" t="s">
        <v>7868</v>
      </c>
      <c r="AC572">
        <v>0</v>
      </c>
    </row>
    <row r="573" spans="1:29" hidden="1" x14ac:dyDescent="0.25">
      <c r="A573" t="s">
        <v>8323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8523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5" t="s">
        <v>8506</v>
      </c>
      <c r="L573" s="65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4" t="s">
        <v>1</v>
      </c>
      <c r="AB573" t="s">
        <v>7868</v>
      </c>
      <c r="AC573">
        <v>0</v>
      </c>
    </row>
    <row r="574" spans="1:29" hidden="1" x14ac:dyDescent="0.25">
      <c r="A574" t="s">
        <v>8323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8523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5" t="s">
        <v>8506</v>
      </c>
      <c r="L574" s="65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4" t="s">
        <v>1</v>
      </c>
      <c r="AB574" t="s">
        <v>8043</v>
      </c>
      <c r="AC574">
        <v>530.71</v>
      </c>
    </row>
    <row r="575" spans="1:29" hidden="1" x14ac:dyDescent="0.25">
      <c r="A575" t="s">
        <v>8323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8566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5" t="s">
        <v>8506</v>
      </c>
      <c r="L575" s="65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4" t="s">
        <v>1</v>
      </c>
      <c r="AB575" t="s">
        <v>8043</v>
      </c>
      <c r="AC575">
        <v>863.94</v>
      </c>
    </row>
    <row r="576" spans="1:29" hidden="1" x14ac:dyDescent="0.25">
      <c r="A576" t="s">
        <v>8323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8520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5" t="s">
        <v>8506</v>
      </c>
      <c r="L576" s="65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4" t="s">
        <v>1</v>
      </c>
      <c r="AB576" t="s">
        <v>8043</v>
      </c>
      <c r="AC576">
        <v>12.56</v>
      </c>
    </row>
    <row r="577" spans="1:29" hidden="1" x14ac:dyDescent="0.25">
      <c r="A577" t="s">
        <v>8323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8520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5" t="s">
        <v>8506</v>
      </c>
      <c r="L577" s="65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4" t="s">
        <v>1</v>
      </c>
      <c r="AB577" t="s">
        <v>7868</v>
      </c>
      <c r="AC577">
        <v>0</v>
      </c>
    </row>
    <row r="578" spans="1:29" hidden="1" x14ac:dyDescent="0.25">
      <c r="A578" t="s">
        <v>8323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8519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5" t="s">
        <v>8506</v>
      </c>
      <c r="L578" s="65" t="s">
        <v>7868</v>
      </c>
      <c r="M578">
        <v>15010</v>
      </c>
      <c r="N578" t="s">
        <v>8461</v>
      </c>
      <c r="O578" t="str">
        <f t="shared" si="45"/>
        <v>08110405590010</v>
      </c>
      <c r="P578" t="s">
        <v>8462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4" t="s">
        <v>1</v>
      </c>
      <c r="AB578" t="s">
        <v>7868</v>
      </c>
      <c r="AC578">
        <v>0</v>
      </c>
    </row>
    <row r="579" spans="1:29" hidden="1" x14ac:dyDescent="0.25">
      <c r="A579" t="s">
        <v>8323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8522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5" t="s">
        <v>8506</v>
      </c>
      <c r="L579" s="65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4" t="s">
        <v>1</v>
      </c>
      <c r="AB579" t="s">
        <v>7868</v>
      </c>
      <c r="AC579">
        <v>0</v>
      </c>
    </row>
    <row r="580" spans="1:29" hidden="1" x14ac:dyDescent="0.25">
      <c r="A580" t="s">
        <v>8323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8522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5" t="s">
        <v>8506</v>
      </c>
      <c r="L580" s="65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4" t="s">
        <v>1</v>
      </c>
      <c r="AB580" t="s">
        <v>7868</v>
      </c>
      <c r="AC580">
        <v>0</v>
      </c>
    </row>
    <row r="581" spans="1:29" hidden="1" x14ac:dyDescent="0.25">
      <c r="A581" t="s">
        <v>8323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8522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5" t="s">
        <v>8506</v>
      </c>
      <c r="L581" s="65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4" t="s">
        <v>1</v>
      </c>
      <c r="AB581" t="s">
        <v>8051</v>
      </c>
      <c r="AC581">
        <v>13.16</v>
      </c>
    </row>
    <row r="582" spans="1:29" hidden="1" x14ac:dyDescent="0.25">
      <c r="A582" t="s">
        <v>8323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8522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5" t="s">
        <v>8506</v>
      </c>
      <c r="L582" s="65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4" t="s">
        <v>1</v>
      </c>
      <c r="AB582" t="s">
        <v>7868</v>
      </c>
      <c r="AC582">
        <v>0</v>
      </c>
    </row>
    <row r="583" spans="1:29" hidden="1" x14ac:dyDescent="0.25">
      <c r="A583" t="s">
        <v>8323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8522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5" t="s">
        <v>8506</v>
      </c>
      <c r="L583" s="65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4" t="s">
        <v>1</v>
      </c>
      <c r="AB583" t="s">
        <v>7868</v>
      </c>
      <c r="AC583">
        <v>0</v>
      </c>
    </row>
    <row r="584" spans="1:29" hidden="1" x14ac:dyDescent="0.25">
      <c r="A584" t="s">
        <v>8323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8518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5" t="s">
        <v>8506</v>
      </c>
      <c r="L584" s="65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4" t="s">
        <v>1</v>
      </c>
      <c r="AB584" t="s">
        <v>7868</v>
      </c>
      <c r="AC584">
        <v>0</v>
      </c>
    </row>
    <row r="585" spans="1:29" hidden="1" x14ac:dyDescent="0.25">
      <c r="A585" t="s">
        <v>8323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8518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5" t="s">
        <v>8506</v>
      </c>
      <c r="L585" s="65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4" t="s">
        <v>1</v>
      </c>
      <c r="AB585" t="s">
        <v>7868</v>
      </c>
      <c r="AC585">
        <v>0</v>
      </c>
    </row>
    <row r="586" spans="1:29" hidden="1" x14ac:dyDescent="0.25">
      <c r="A586" t="s">
        <v>8323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8518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5" t="s">
        <v>8506</v>
      </c>
      <c r="L586" s="65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4" t="s">
        <v>1</v>
      </c>
      <c r="AB586" t="s">
        <v>7868</v>
      </c>
      <c r="AC586">
        <v>0</v>
      </c>
    </row>
    <row r="587" spans="1:29" hidden="1" x14ac:dyDescent="0.25">
      <c r="A587" t="s">
        <v>8323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8518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5" t="s">
        <v>8506</v>
      </c>
      <c r="L587" s="65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4" t="s">
        <v>1</v>
      </c>
      <c r="AB587" t="s">
        <v>7868</v>
      </c>
      <c r="AC587">
        <v>0</v>
      </c>
    </row>
    <row r="588" spans="1:29" hidden="1" x14ac:dyDescent="0.25">
      <c r="A588" t="s">
        <v>8323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8518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5" t="s">
        <v>8506</v>
      </c>
      <c r="L588" s="65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4" t="s">
        <v>1</v>
      </c>
      <c r="AB588" t="s">
        <v>7868</v>
      </c>
      <c r="AC588">
        <v>0</v>
      </c>
    </row>
    <row r="589" spans="1:29" hidden="1" x14ac:dyDescent="0.25">
      <c r="A589" t="s">
        <v>8323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8518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5" t="s">
        <v>8506</v>
      </c>
      <c r="L589" s="65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4" t="s">
        <v>1</v>
      </c>
      <c r="AB589" t="s">
        <v>7868</v>
      </c>
      <c r="AC589">
        <v>0</v>
      </c>
    </row>
    <row r="590" spans="1:29" hidden="1" x14ac:dyDescent="0.25">
      <c r="A590" t="s">
        <v>8323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8518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5" t="s">
        <v>8506</v>
      </c>
      <c r="L590" s="65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4" t="s">
        <v>1</v>
      </c>
      <c r="AB590" t="s">
        <v>7868</v>
      </c>
      <c r="AC590">
        <v>0</v>
      </c>
    </row>
    <row r="591" spans="1:29" hidden="1" x14ac:dyDescent="0.25">
      <c r="A591" t="s">
        <v>8323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8518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5" t="s">
        <v>8506</v>
      </c>
      <c r="L591" s="65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4" t="s">
        <v>1</v>
      </c>
      <c r="AB591" t="s">
        <v>7868</v>
      </c>
      <c r="AC591">
        <v>0</v>
      </c>
    </row>
    <row r="592" spans="1:29" hidden="1" x14ac:dyDescent="0.25">
      <c r="A592" t="s">
        <v>8323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8563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5" t="s">
        <v>8506</v>
      </c>
      <c r="L592" s="65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4" t="s">
        <v>1</v>
      </c>
      <c r="AB592" t="s">
        <v>7868</v>
      </c>
      <c r="AC592">
        <v>0</v>
      </c>
    </row>
    <row r="593" spans="1:29" hidden="1" x14ac:dyDescent="0.25">
      <c r="A593" t="s">
        <v>8323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8563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5" t="s">
        <v>8506</v>
      </c>
      <c r="L593" s="65" t="s">
        <v>7868</v>
      </c>
      <c r="M593">
        <v>175</v>
      </c>
      <c r="N593" t="s">
        <v>8564</v>
      </c>
      <c r="O593" t="str">
        <f t="shared" si="51"/>
        <v>06142002931037</v>
      </c>
      <c r="P593" t="s">
        <v>8565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4" t="s">
        <v>1</v>
      </c>
      <c r="AB593" t="s">
        <v>7868</v>
      </c>
      <c r="AC593">
        <v>0</v>
      </c>
    </row>
    <row r="594" spans="1:29" hidden="1" x14ac:dyDescent="0.25">
      <c r="A594" t="s">
        <v>8323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8563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5" t="s">
        <v>8506</v>
      </c>
      <c r="L594" s="65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4" t="s">
        <v>1</v>
      </c>
      <c r="AB594" t="s">
        <v>8043</v>
      </c>
      <c r="AC594">
        <v>111.22</v>
      </c>
    </row>
    <row r="595" spans="1:29" hidden="1" x14ac:dyDescent="0.25">
      <c r="A595" t="s">
        <v>8323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8517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5" t="s">
        <v>8506</v>
      </c>
      <c r="L595" s="65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4" t="s">
        <v>1</v>
      </c>
      <c r="AB595" t="s">
        <v>7868</v>
      </c>
      <c r="AC595">
        <v>0</v>
      </c>
    </row>
    <row r="596" spans="1:29" hidden="1" x14ac:dyDescent="0.25">
      <c r="A596" t="s">
        <v>8323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8517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5" t="s">
        <v>8506</v>
      </c>
      <c r="L596" s="65" t="s">
        <v>7868</v>
      </c>
      <c r="M596">
        <v>3791</v>
      </c>
      <c r="N596" t="s">
        <v>8336</v>
      </c>
      <c r="O596" t="str">
        <f t="shared" si="51"/>
        <v>06143012981020</v>
      </c>
      <c r="P596" t="s">
        <v>8337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4" t="s">
        <v>1</v>
      </c>
      <c r="AB596" t="s">
        <v>8043</v>
      </c>
      <c r="AC596">
        <v>1051.24</v>
      </c>
    </row>
    <row r="597" spans="1:29" hidden="1" x14ac:dyDescent="0.25">
      <c r="A597" t="s">
        <v>8323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8517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5" t="s">
        <v>8506</v>
      </c>
      <c r="L597" s="65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4" t="s">
        <v>1</v>
      </c>
      <c r="AB597" t="s">
        <v>7868</v>
      </c>
      <c r="AC597">
        <v>0</v>
      </c>
    </row>
    <row r="598" spans="1:29" hidden="1" x14ac:dyDescent="0.25">
      <c r="A598" t="s">
        <v>8323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8517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5" t="s">
        <v>8506</v>
      </c>
      <c r="L598" s="65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4" t="s">
        <v>1</v>
      </c>
      <c r="AB598" t="s">
        <v>7868</v>
      </c>
      <c r="AC598">
        <v>0</v>
      </c>
    </row>
    <row r="599" spans="1:29" hidden="1" x14ac:dyDescent="0.25">
      <c r="A599" t="s">
        <v>8323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8517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5" t="s">
        <v>8506</v>
      </c>
      <c r="L599" s="65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4" t="s">
        <v>1</v>
      </c>
      <c r="AB599" t="s">
        <v>7868</v>
      </c>
      <c r="AC599">
        <v>0</v>
      </c>
    </row>
    <row r="600" spans="1:29" hidden="1" x14ac:dyDescent="0.25">
      <c r="A600" t="s">
        <v>8323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8516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5" t="s">
        <v>8506</v>
      </c>
      <c r="L600" s="65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4" t="s">
        <v>1</v>
      </c>
      <c r="AB600" t="s">
        <v>7868</v>
      </c>
      <c r="AC600">
        <v>0</v>
      </c>
    </row>
    <row r="601" spans="1:29" hidden="1" x14ac:dyDescent="0.25">
      <c r="A601" t="s">
        <v>8323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8516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5" t="s">
        <v>8506</v>
      </c>
      <c r="L601" s="65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4" t="s">
        <v>1</v>
      </c>
      <c r="AB601" t="s">
        <v>7868</v>
      </c>
      <c r="AC601">
        <v>0</v>
      </c>
    </row>
    <row r="602" spans="1:29" hidden="1" x14ac:dyDescent="0.25">
      <c r="A602" t="s">
        <v>8323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8516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5" t="s">
        <v>8506</v>
      </c>
      <c r="L602" s="65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4" t="s">
        <v>1</v>
      </c>
      <c r="AB602" t="s">
        <v>7868</v>
      </c>
      <c r="AC602">
        <v>0</v>
      </c>
    </row>
    <row r="603" spans="1:29" hidden="1" x14ac:dyDescent="0.25">
      <c r="A603" t="s">
        <v>8323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8516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5" t="s">
        <v>8506</v>
      </c>
      <c r="L603" s="65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4" t="s">
        <v>1</v>
      </c>
      <c r="AB603" t="s">
        <v>7868</v>
      </c>
      <c r="AC603">
        <v>0</v>
      </c>
    </row>
    <row r="604" spans="1:29" hidden="1" x14ac:dyDescent="0.25">
      <c r="A604" t="s">
        <v>8323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8516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5" t="s">
        <v>8506</v>
      </c>
      <c r="L604" s="65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4" t="s">
        <v>1</v>
      </c>
      <c r="AB604" t="s">
        <v>7868</v>
      </c>
      <c r="AC604">
        <v>0</v>
      </c>
    </row>
    <row r="605" spans="1:29" hidden="1" x14ac:dyDescent="0.25">
      <c r="A605" t="s">
        <v>8323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8516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5" t="s">
        <v>8506</v>
      </c>
      <c r="L605" s="65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4" t="s">
        <v>1</v>
      </c>
      <c r="AB605" t="s">
        <v>7868</v>
      </c>
      <c r="AC605">
        <v>0</v>
      </c>
    </row>
    <row r="606" spans="1:29" hidden="1" x14ac:dyDescent="0.25">
      <c r="A606" t="s">
        <v>8323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8516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5" t="s">
        <v>8506</v>
      </c>
      <c r="L606" s="65" t="s">
        <v>7868</v>
      </c>
      <c r="M606">
        <v>156</v>
      </c>
      <c r="N606" t="s">
        <v>8561</v>
      </c>
      <c r="O606" t="str">
        <f t="shared" si="51"/>
        <v>06040103841015</v>
      </c>
      <c r="P606" t="s">
        <v>8562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4" t="s">
        <v>1</v>
      </c>
      <c r="AB606" t="s">
        <v>7868</v>
      </c>
      <c r="AC606">
        <v>0</v>
      </c>
    </row>
    <row r="607" spans="1:29" hidden="1" x14ac:dyDescent="0.25">
      <c r="A607" t="s">
        <v>8323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8516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5" t="s">
        <v>8506</v>
      </c>
      <c r="L607" s="65" t="s">
        <v>7868</v>
      </c>
      <c r="M607">
        <v>3975</v>
      </c>
      <c r="N607" t="s">
        <v>8572</v>
      </c>
      <c r="O607" t="str">
        <f t="shared" si="51"/>
        <v>02072404811019</v>
      </c>
      <c r="P607" t="s">
        <v>8560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4" t="s">
        <v>1</v>
      </c>
      <c r="AB607" t="s">
        <v>7868</v>
      </c>
      <c r="AC607">
        <v>0</v>
      </c>
    </row>
    <row r="608" spans="1:29" hidden="1" x14ac:dyDescent="0.25">
      <c r="A608" t="s">
        <v>8323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8515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5" t="s">
        <v>8506</v>
      </c>
      <c r="L608" s="65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4" t="s">
        <v>1</v>
      </c>
      <c r="AB608" t="s">
        <v>7868</v>
      </c>
      <c r="AC608">
        <v>0</v>
      </c>
    </row>
    <row r="609" spans="1:29" hidden="1" x14ac:dyDescent="0.25">
      <c r="A609" t="s">
        <v>8323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8515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5" t="s">
        <v>8506</v>
      </c>
      <c r="L609" s="65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4" t="s">
        <v>1</v>
      </c>
      <c r="AB609" t="s">
        <v>7868</v>
      </c>
      <c r="AC609">
        <v>0</v>
      </c>
    </row>
    <row r="610" spans="1:29" hidden="1" x14ac:dyDescent="0.25">
      <c r="A610" t="s">
        <v>8323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8515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5" t="s">
        <v>8506</v>
      </c>
      <c r="L610" s="65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4" t="s">
        <v>1</v>
      </c>
      <c r="AB610" t="s">
        <v>7868</v>
      </c>
      <c r="AC610">
        <v>0</v>
      </c>
    </row>
    <row r="611" spans="1:29" hidden="1" x14ac:dyDescent="0.25">
      <c r="A611" t="s">
        <v>8323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8515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5" t="s">
        <v>8506</v>
      </c>
      <c r="L611" s="65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4" t="s">
        <v>1</v>
      </c>
      <c r="AB611" t="s">
        <v>7868</v>
      </c>
      <c r="AC611">
        <v>0</v>
      </c>
    </row>
    <row r="612" spans="1:29" hidden="1" x14ac:dyDescent="0.25">
      <c r="A612" t="s">
        <v>8323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8515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5" t="s">
        <v>8506</v>
      </c>
      <c r="L612" s="65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4" t="s">
        <v>1</v>
      </c>
      <c r="AB612" t="s">
        <v>7868</v>
      </c>
      <c r="AC612">
        <v>0</v>
      </c>
    </row>
    <row r="613" spans="1:29" hidden="1" x14ac:dyDescent="0.25">
      <c r="A613" t="s">
        <v>8323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8515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5" t="s">
        <v>8506</v>
      </c>
      <c r="L613" s="65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4" t="s">
        <v>1</v>
      </c>
      <c r="AB613" t="s">
        <v>7868</v>
      </c>
      <c r="AC613">
        <v>0</v>
      </c>
    </row>
    <row r="614" spans="1:29" hidden="1" x14ac:dyDescent="0.25">
      <c r="A614" t="s">
        <v>8323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8515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5" t="s">
        <v>8506</v>
      </c>
      <c r="L614" s="65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4" t="s">
        <v>1</v>
      </c>
      <c r="AB614" t="s">
        <v>7868</v>
      </c>
      <c r="AC614">
        <v>0</v>
      </c>
    </row>
    <row r="615" spans="1:29" hidden="1" x14ac:dyDescent="0.25">
      <c r="A615" t="s">
        <v>8323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8515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5" t="s">
        <v>8506</v>
      </c>
      <c r="L615" s="65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4" t="s">
        <v>1</v>
      </c>
      <c r="AB615" t="s">
        <v>7868</v>
      </c>
      <c r="AC615">
        <v>0</v>
      </c>
    </row>
    <row r="616" spans="1:29" hidden="1" x14ac:dyDescent="0.25">
      <c r="A616" t="s">
        <v>8323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8514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5" t="s">
        <v>8506</v>
      </c>
      <c r="L616" s="65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4" t="s">
        <v>1</v>
      </c>
      <c r="AB616" t="s">
        <v>7868</v>
      </c>
      <c r="AC616">
        <v>0</v>
      </c>
    </row>
    <row r="617" spans="1:29" hidden="1" x14ac:dyDescent="0.25">
      <c r="A617" t="s">
        <v>8323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8526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5" t="s">
        <v>8506</v>
      </c>
      <c r="L617" s="65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4" t="s">
        <v>1</v>
      </c>
      <c r="AB617" t="s">
        <v>7868</v>
      </c>
      <c r="AC617">
        <v>0</v>
      </c>
    </row>
    <row r="618" spans="1:29" hidden="1" x14ac:dyDescent="0.25">
      <c r="A618" t="s">
        <v>8323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8526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5" t="s">
        <v>8506</v>
      </c>
      <c r="L618" s="65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4" t="s">
        <v>1</v>
      </c>
      <c r="AB618" t="s">
        <v>7868</v>
      </c>
      <c r="AC618">
        <v>0</v>
      </c>
    </row>
    <row r="619" spans="1:29" hidden="1" x14ac:dyDescent="0.25">
      <c r="A619" t="s">
        <v>8323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8526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5" t="s">
        <v>8506</v>
      </c>
      <c r="L619" s="65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4" t="s">
        <v>1</v>
      </c>
      <c r="AB619" t="s">
        <v>7868</v>
      </c>
      <c r="AC619">
        <v>0</v>
      </c>
    </row>
    <row r="620" spans="1:29" hidden="1" x14ac:dyDescent="0.25">
      <c r="A620" t="s">
        <v>8323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8526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5" t="s">
        <v>8506</v>
      </c>
      <c r="L620" s="65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4" t="s">
        <v>1</v>
      </c>
      <c r="AB620" t="s">
        <v>7868</v>
      </c>
      <c r="AC620">
        <v>0</v>
      </c>
    </row>
    <row r="621" spans="1:29" hidden="1" x14ac:dyDescent="0.25">
      <c r="A621" t="s">
        <v>8323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8526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5" t="s">
        <v>8506</v>
      </c>
      <c r="L621" s="65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4" t="s">
        <v>1</v>
      </c>
      <c r="AB621" t="s">
        <v>7868</v>
      </c>
      <c r="AC621">
        <v>0</v>
      </c>
    </row>
    <row r="622" spans="1:29" hidden="1" x14ac:dyDescent="0.25">
      <c r="A622" t="s">
        <v>8323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8526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5" t="s">
        <v>8506</v>
      </c>
      <c r="L622" s="65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4" t="s">
        <v>1</v>
      </c>
      <c r="AB622" t="s">
        <v>7868</v>
      </c>
      <c r="AC622">
        <v>0</v>
      </c>
    </row>
    <row r="623" spans="1:29" hidden="1" x14ac:dyDescent="0.25">
      <c r="A623" t="s">
        <v>8323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8559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5" t="s">
        <v>8506</v>
      </c>
      <c r="L623" s="65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4" t="s">
        <v>1</v>
      </c>
      <c r="AB623" t="s">
        <v>8051</v>
      </c>
      <c r="AC623">
        <v>1.1200000000000001</v>
      </c>
    </row>
    <row r="624" spans="1:29" hidden="1" x14ac:dyDescent="0.25">
      <c r="A624" t="s">
        <v>8323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8559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5" t="s">
        <v>8506</v>
      </c>
      <c r="L624" s="65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4" t="s">
        <v>1</v>
      </c>
      <c r="AB624" t="s">
        <v>7868</v>
      </c>
      <c r="AC624">
        <v>0</v>
      </c>
    </row>
    <row r="625" spans="1:29" hidden="1" x14ac:dyDescent="0.25">
      <c r="A625" t="s">
        <v>8323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8513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5" t="s">
        <v>8506</v>
      </c>
      <c r="L625" s="65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4" t="s">
        <v>1</v>
      </c>
      <c r="AB625" t="s">
        <v>7868</v>
      </c>
      <c r="AC625">
        <v>0</v>
      </c>
    </row>
    <row r="626" spans="1:29" hidden="1" x14ac:dyDescent="0.25">
      <c r="A626" t="s">
        <v>8323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8513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5" t="s">
        <v>8506</v>
      </c>
      <c r="L626" s="65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4" t="s">
        <v>1</v>
      </c>
      <c r="AB626" t="s">
        <v>7868</v>
      </c>
      <c r="AC626">
        <v>0</v>
      </c>
    </row>
    <row r="627" spans="1:29" hidden="1" x14ac:dyDescent="0.25">
      <c r="A627" t="s">
        <v>8323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8513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5" t="s">
        <v>8506</v>
      </c>
      <c r="L627" s="65" t="s">
        <v>7868</v>
      </c>
      <c r="M627">
        <v>5401</v>
      </c>
      <c r="O627" t="str">
        <f t="shared" si="51"/>
        <v>007339078</v>
      </c>
      <c r="P627" t="s">
        <v>8558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8557</v>
      </c>
      <c r="AA627" s="114" t="s">
        <v>1</v>
      </c>
      <c r="AB627" t="s">
        <v>7868</v>
      </c>
      <c r="AC627">
        <v>0</v>
      </c>
    </row>
    <row r="628" spans="1:29" hidden="1" x14ac:dyDescent="0.25">
      <c r="A628" t="s">
        <v>8323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8512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5" t="s">
        <v>8506</v>
      </c>
      <c r="L628" s="65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4" t="s">
        <v>1</v>
      </c>
      <c r="AB628" t="s">
        <v>7868</v>
      </c>
      <c r="AC628">
        <v>0</v>
      </c>
    </row>
    <row r="629" spans="1:29" hidden="1" x14ac:dyDescent="0.25">
      <c r="A629" t="s">
        <v>8323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8512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5" t="s">
        <v>8506</v>
      </c>
      <c r="L629" s="65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4" t="s">
        <v>1</v>
      </c>
      <c r="AB629" t="s">
        <v>7868</v>
      </c>
      <c r="AC629">
        <v>0</v>
      </c>
    </row>
    <row r="630" spans="1:29" hidden="1" x14ac:dyDescent="0.25">
      <c r="A630" t="s">
        <v>8323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8512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5" t="s">
        <v>8506</v>
      </c>
      <c r="L630" s="65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4" t="s">
        <v>1</v>
      </c>
      <c r="AB630" t="s">
        <v>7868</v>
      </c>
      <c r="AC630">
        <v>0</v>
      </c>
    </row>
    <row r="631" spans="1:29" hidden="1" x14ac:dyDescent="0.25">
      <c r="A631" t="s">
        <v>8323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8511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5" t="s">
        <v>8506</v>
      </c>
      <c r="L631" s="65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4" t="s">
        <v>1</v>
      </c>
      <c r="AB631" t="s">
        <v>7868</v>
      </c>
      <c r="AC631">
        <v>0</v>
      </c>
    </row>
    <row r="632" spans="1:29" hidden="1" x14ac:dyDescent="0.25">
      <c r="A632" t="s">
        <v>8323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8511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5" t="s">
        <v>8506</v>
      </c>
      <c r="L632" s="65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4" t="s">
        <v>1</v>
      </c>
      <c r="AB632" t="s">
        <v>7868</v>
      </c>
      <c r="AC632">
        <v>0</v>
      </c>
    </row>
    <row r="633" spans="1:29" hidden="1" x14ac:dyDescent="0.25">
      <c r="A633" t="s">
        <v>8323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8511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5" t="s">
        <v>8506</v>
      </c>
      <c r="L633" s="65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4" t="s">
        <v>1</v>
      </c>
      <c r="AB633" t="s">
        <v>7868</v>
      </c>
      <c r="AC633">
        <v>0</v>
      </c>
    </row>
    <row r="634" spans="1:29" hidden="1" x14ac:dyDescent="0.25">
      <c r="A634" t="s">
        <v>8323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8511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5" t="s">
        <v>8506</v>
      </c>
      <c r="L634" s="65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4" t="s">
        <v>1</v>
      </c>
      <c r="AB634" t="s">
        <v>7868</v>
      </c>
      <c r="AC634">
        <v>0</v>
      </c>
    </row>
    <row r="635" spans="1:29" hidden="1" x14ac:dyDescent="0.25">
      <c r="A635" t="s">
        <v>8323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8511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5" t="s">
        <v>8506</v>
      </c>
      <c r="L635" s="65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4" t="s">
        <v>1</v>
      </c>
      <c r="AB635" t="s">
        <v>7868</v>
      </c>
      <c r="AC635">
        <v>0</v>
      </c>
    </row>
    <row r="636" spans="1:29" hidden="1" x14ac:dyDescent="0.25">
      <c r="A636" t="s">
        <v>8323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8511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5" t="s">
        <v>8506</v>
      </c>
      <c r="L636" s="65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4" t="s">
        <v>1</v>
      </c>
      <c r="AB636" t="s">
        <v>7868</v>
      </c>
      <c r="AC636">
        <v>0</v>
      </c>
    </row>
    <row r="637" spans="1:29" hidden="1" x14ac:dyDescent="0.25">
      <c r="A637" t="s">
        <v>8323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8511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5" t="s">
        <v>8506</v>
      </c>
      <c r="L637" s="65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4" t="s">
        <v>1</v>
      </c>
      <c r="AB637" t="s">
        <v>7868</v>
      </c>
      <c r="AC637">
        <v>0</v>
      </c>
    </row>
    <row r="638" spans="1:29" hidden="1" x14ac:dyDescent="0.25">
      <c r="A638" t="s">
        <v>8323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8510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5" t="s">
        <v>8506</v>
      </c>
      <c r="L638" s="65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4" t="s">
        <v>1</v>
      </c>
      <c r="AB638" t="s">
        <v>7868</v>
      </c>
      <c r="AC638">
        <v>0</v>
      </c>
    </row>
    <row r="639" spans="1:29" hidden="1" x14ac:dyDescent="0.25">
      <c r="A639" t="s">
        <v>8323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8510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5" t="s">
        <v>8506</v>
      </c>
      <c r="L639" s="65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4" t="s">
        <v>1</v>
      </c>
      <c r="AB639" t="s">
        <v>7868</v>
      </c>
      <c r="AC639">
        <v>0</v>
      </c>
    </row>
    <row r="640" spans="1:29" hidden="1" x14ac:dyDescent="0.25">
      <c r="A640" t="s">
        <v>8323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8510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5" t="s">
        <v>8506</v>
      </c>
      <c r="L640" s="65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4" t="s">
        <v>1</v>
      </c>
      <c r="AB640" t="s">
        <v>7868</v>
      </c>
      <c r="AC640">
        <v>0</v>
      </c>
    </row>
    <row r="641" spans="1:29" hidden="1" x14ac:dyDescent="0.25">
      <c r="A641" t="s">
        <v>8323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8510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5" t="s">
        <v>8506</v>
      </c>
      <c r="L641" s="65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4" t="s">
        <v>1</v>
      </c>
      <c r="AB641" t="s">
        <v>7868</v>
      </c>
      <c r="AC641">
        <v>0</v>
      </c>
    </row>
    <row r="642" spans="1:29" hidden="1" x14ac:dyDescent="0.25">
      <c r="A642" t="s">
        <v>8323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8510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5" t="s">
        <v>8506</v>
      </c>
      <c r="L642" s="65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4" t="s">
        <v>1</v>
      </c>
      <c r="AB642" t="s">
        <v>8043</v>
      </c>
      <c r="AC642">
        <v>60.67</v>
      </c>
    </row>
    <row r="643" spans="1:29" hidden="1" x14ac:dyDescent="0.25">
      <c r="A643" t="s">
        <v>8323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8510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5" t="s">
        <v>8506</v>
      </c>
      <c r="L643" s="65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4" t="s">
        <v>1</v>
      </c>
      <c r="AB643" t="s">
        <v>7868</v>
      </c>
      <c r="AC643">
        <v>0</v>
      </c>
    </row>
    <row r="644" spans="1:29" hidden="1" x14ac:dyDescent="0.25">
      <c r="A644" t="s">
        <v>8323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8510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5" t="s">
        <v>8506</v>
      </c>
      <c r="L644" s="65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4" t="s">
        <v>1</v>
      </c>
      <c r="AB644" t="s">
        <v>7868</v>
      </c>
      <c r="AC644">
        <v>0</v>
      </c>
    </row>
    <row r="645" spans="1:29" hidden="1" x14ac:dyDescent="0.25">
      <c r="A645" t="s">
        <v>8323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8510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5" t="s">
        <v>8506</v>
      </c>
      <c r="L645" s="65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4" t="s">
        <v>1</v>
      </c>
      <c r="AB645" t="s">
        <v>8043</v>
      </c>
      <c r="AC645">
        <v>15.5</v>
      </c>
    </row>
    <row r="646" spans="1:29" hidden="1" x14ac:dyDescent="0.25">
      <c r="A646" t="s">
        <v>8323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8510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5" t="s">
        <v>8506</v>
      </c>
      <c r="L646" s="65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4" t="s">
        <v>1</v>
      </c>
      <c r="AB646" t="s">
        <v>8043</v>
      </c>
      <c r="AC646">
        <v>14.4</v>
      </c>
    </row>
    <row r="647" spans="1:29" hidden="1" x14ac:dyDescent="0.25">
      <c r="A647" t="s">
        <v>8323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8509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5" t="s">
        <v>8506</v>
      </c>
      <c r="L647" s="65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4" t="s">
        <v>1</v>
      </c>
      <c r="AB647" t="s">
        <v>8043</v>
      </c>
      <c r="AC647">
        <v>15.96</v>
      </c>
    </row>
    <row r="648" spans="1:29" hidden="1" x14ac:dyDescent="0.25">
      <c r="A648" t="s">
        <v>8323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8509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5" t="s">
        <v>8506</v>
      </c>
      <c r="L648" s="65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4" t="s">
        <v>1</v>
      </c>
      <c r="AB648" t="s">
        <v>7868</v>
      </c>
      <c r="AC648">
        <v>0</v>
      </c>
    </row>
    <row r="649" spans="1:29" hidden="1" x14ac:dyDescent="0.25">
      <c r="A649" t="s">
        <v>8323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8509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5" t="s">
        <v>8506</v>
      </c>
      <c r="L649" s="65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4" t="s">
        <v>1</v>
      </c>
      <c r="AB649" t="s">
        <v>7868</v>
      </c>
      <c r="AC649">
        <v>0</v>
      </c>
    </row>
    <row r="650" spans="1:29" hidden="1" x14ac:dyDescent="0.25">
      <c r="A650" t="s">
        <v>8323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8556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5" t="s">
        <v>8506</v>
      </c>
      <c r="L650" s="65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4" t="s">
        <v>1</v>
      </c>
      <c r="AB650" t="s">
        <v>7868</v>
      </c>
      <c r="AC650">
        <v>0</v>
      </c>
    </row>
    <row r="651" spans="1:29" hidden="1" x14ac:dyDescent="0.25">
      <c r="A651" t="s">
        <v>8323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8508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5" t="s">
        <v>8506</v>
      </c>
      <c r="L651" s="65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4" t="s">
        <v>1</v>
      </c>
      <c r="AB651" t="s">
        <v>7868</v>
      </c>
      <c r="AC651">
        <v>0</v>
      </c>
    </row>
    <row r="652" spans="1:29" hidden="1" x14ac:dyDescent="0.25">
      <c r="A652" t="s">
        <v>8323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8508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5" t="s">
        <v>8506</v>
      </c>
      <c r="L652" s="65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4" t="s">
        <v>1</v>
      </c>
      <c r="AB652" t="s">
        <v>7868</v>
      </c>
      <c r="AC652">
        <v>0</v>
      </c>
    </row>
    <row r="653" spans="1:29" hidden="1" x14ac:dyDescent="0.25">
      <c r="A653" t="s">
        <v>8323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8508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5" t="s">
        <v>8506</v>
      </c>
      <c r="L653" s="65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4" t="s">
        <v>1</v>
      </c>
      <c r="AB653" t="s">
        <v>7868</v>
      </c>
      <c r="AC653">
        <v>0</v>
      </c>
    </row>
    <row r="654" spans="1:29" hidden="1" x14ac:dyDescent="0.25">
      <c r="A654" t="s">
        <v>8323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8508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5" t="s">
        <v>8506</v>
      </c>
      <c r="L654" s="65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4" t="s">
        <v>1</v>
      </c>
      <c r="AB654" t="s">
        <v>7868</v>
      </c>
      <c r="AC654">
        <v>0</v>
      </c>
    </row>
    <row r="655" spans="1:29" hidden="1" x14ac:dyDescent="0.25">
      <c r="A655" t="s">
        <v>8323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8508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5" t="s">
        <v>8506</v>
      </c>
      <c r="L655" s="65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4" t="s">
        <v>1</v>
      </c>
      <c r="AB655" t="s">
        <v>8043</v>
      </c>
      <c r="AC655">
        <v>1406.99</v>
      </c>
    </row>
    <row r="656" spans="1:29" hidden="1" x14ac:dyDescent="0.25">
      <c r="A656" t="s">
        <v>8323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8440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5" t="s">
        <v>8506</v>
      </c>
      <c r="L656" s="65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4" t="s">
        <v>1</v>
      </c>
      <c r="AB656" t="s">
        <v>7868</v>
      </c>
      <c r="AC656">
        <v>0</v>
      </c>
    </row>
    <row r="657" spans="1:29" hidden="1" x14ac:dyDescent="0.25">
      <c r="A657" t="s">
        <v>8323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8440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5" t="s">
        <v>8506</v>
      </c>
      <c r="L657" s="65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4" t="s">
        <v>1</v>
      </c>
      <c r="AB657" t="s">
        <v>7868</v>
      </c>
      <c r="AC657">
        <v>0</v>
      </c>
    </row>
    <row r="658" spans="1:29" hidden="1" x14ac:dyDescent="0.25">
      <c r="A658" t="s">
        <v>8323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8440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5" t="s">
        <v>8506</v>
      </c>
      <c r="L658" s="65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4" t="s">
        <v>1</v>
      </c>
      <c r="AB658" t="s">
        <v>7868</v>
      </c>
      <c r="AC658">
        <v>0</v>
      </c>
    </row>
    <row r="659" spans="1:29" hidden="1" x14ac:dyDescent="0.25">
      <c r="A659" t="s">
        <v>8323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8440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5" t="s">
        <v>8506</v>
      </c>
      <c r="L659" s="65" t="s">
        <v>7868</v>
      </c>
      <c r="M659">
        <v>13821</v>
      </c>
      <c r="N659" t="s">
        <v>8555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4" t="s">
        <v>1</v>
      </c>
      <c r="AB659" t="s">
        <v>7868</v>
      </c>
      <c r="AC659">
        <v>0</v>
      </c>
    </row>
    <row r="660" spans="1:29" hidden="1" x14ac:dyDescent="0.25">
      <c r="A660" t="s">
        <v>8323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8554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5" t="s">
        <v>8506</v>
      </c>
      <c r="L660" s="65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4" t="s">
        <v>1</v>
      </c>
      <c r="AB660" t="s">
        <v>7868</v>
      </c>
      <c r="AC660">
        <v>0</v>
      </c>
    </row>
    <row r="661" spans="1:29" hidden="1" x14ac:dyDescent="0.25">
      <c r="A661" t="s">
        <v>8323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8554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5" t="s">
        <v>8506</v>
      </c>
      <c r="L661" s="65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4" t="s">
        <v>1</v>
      </c>
      <c r="AB661" t="s">
        <v>7868</v>
      </c>
      <c r="AC661">
        <v>0</v>
      </c>
    </row>
    <row r="662" spans="1:29" hidden="1" x14ac:dyDescent="0.25">
      <c r="A662" t="s">
        <v>8323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8442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5" t="s">
        <v>8506</v>
      </c>
      <c r="L662" s="65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4" t="s">
        <v>1</v>
      </c>
      <c r="AB662" t="s">
        <v>7868</v>
      </c>
      <c r="AC662">
        <v>0</v>
      </c>
    </row>
    <row r="663" spans="1:29" hidden="1" x14ac:dyDescent="0.25">
      <c r="A663" t="s">
        <v>8323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8442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5" t="s">
        <v>8506</v>
      </c>
      <c r="L663" s="65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4" t="s">
        <v>1</v>
      </c>
      <c r="AB663" t="s">
        <v>7868</v>
      </c>
      <c r="AC663">
        <v>0</v>
      </c>
    </row>
    <row r="664" spans="1:29" hidden="1" x14ac:dyDescent="0.25">
      <c r="A664" t="s">
        <v>8323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8456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5" t="s">
        <v>8506</v>
      </c>
      <c r="L664" s="65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4" t="s">
        <v>1</v>
      </c>
      <c r="AB664" t="s">
        <v>7868</v>
      </c>
      <c r="AC664">
        <v>0</v>
      </c>
    </row>
    <row r="665" spans="1:29" hidden="1" x14ac:dyDescent="0.25">
      <c r="A665" t="s">
        <v>8323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8456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5" t="s">
        <v>8506</v>
      </c>
      <c r="L665" s="65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4" t="s">
        <v>1</v>
      </c>
      <c r="AB665" t="s">
        <v>7868</v>
      </c>
      <c r="AC665">
        <v>0</v>
      </c>
    </row>
    <row r="666" spans="1:29" hidden="1" x14ac:dyDescent="0.25">
      <c r="A666" t="s">
        <v>8323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8456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5" t="s">
        <v>8506</v>
      </c>
      <c r="L666" s="65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4" t="s">
        <v>1</v>
      </c>
      <c r="AB666" t="s">
        <v>8043</v>
      </c>
      <c r="AC666">
        <v>302.2</v>
      </c>
    </row>
    <row r="667" spans="1:29" hidden="1" x14ac:dyDescent="0.25">
      <c r="A667" t="s">
        <v>8323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8270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5" t="s">
        <v>8506</v>
      </c>
      <c r="L667" s="65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4" t="s">
        <v>1</v>
      </c>
      <c r="AB667" t="s">
        <v>8051</v>
      </c>
      <c r="AC667">
        <v>5.42</v>
      </c>
    </row>
    <row r="668" spans="1:29" hidden="1" x14ac:dyDescent="0.25">
      <c r="A668" t="s">
        <v>8323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8271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5" t="s">
        <v>8506</v>
      </c>
      <c r="L668" s="65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4" t="s">
        <v>1</v>
      </c>
      <c r="AB668" t="s">
        <v>7868</v>
      </c>
      <c r="AC668">
        <v>0</v>
      </c>
    </row>
    <row r="669" spans="1:29" hidden="1" x14ac:dyDescent="0.25">
      <c r="A669" t="s">
        <v>8323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8272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5" t="s">
        <v>8506</v>
      </c>
      <c r="L669" s="65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4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19" priority="1"/>
    <cfRule type="duplicateValues" dxfId="118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164"/>
  <sheetViews>
    <sheetView tabSelected="1" zoomScaleNormal="100" workbookViewId="0">
      <selection activeCell="B3" sqref="B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5"/>
      <c r="D1" s="115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</row>
    <row r="3" spans="1:21" x14ac:dyDescent="0.25">
      <c r="A3" t="s">
        <v>8486</v>
      </c>
      <c r="B3" t="s">
        <v>9386</v>
      </c>
      <c r="C3" s="21" t="s">
        <v>9387</v>
      </c>
      <c r="D3" t="s">
        <v>0</v>
      </c>
      <c r="E3" t="s">
        <v>9385</v>
      </c>
      <c r="F3" t="s">
        <v>2822</v>
      </c>
      <c r="G3" t="s">
        <v>2823</v>
      </c>
      <c r="H3" s="2">
        <v>0</v>
      </c>
      <c r="I3" s="2">
        <v>0</v>
      </c>
      <c r="J3" s="2">
        <v>0</v>
      </c>
      <c r="K3" s="15">
        <v>454.97</v>
      </c>
      <c r="L3" s="2">
        <v>0</v>
      </c>
      <c r="M3" s="2">
        <v>0</v>
      </c>
      <c r="N3" s="2">
        <v>0</v>
      </c>
      <c r="O3" s="2">
        <v>59.146100000000004</v>
      </c>
      <c r="P3" s="2">
        <v>514.11610000000007</v>
      </c>
      <c r="Q3"/>
      <c r="R3" t="s">
        <v>8045</v>
      </c>
      <c r="S3" s="2">
        <v>0</v>
      </c>
      <c r="T3" s="2">
        <v>0</v>
      </c>
      <c r="U3" s="2"/>
    </row>
    <row r="4" spans="1:21" x14ac:dyDescent="0.25">
      <c r="A4" t="s">
        <v>8486</v>
      </c>
      <c r="B4" t="s">
        <v>9379</v>
      </c>
      <c r="C4" s="21" t="s">
        <v>9387</v>
      </c>
      <c r="D4" t="s">
        <v>0</v>
      </c>
      <c r="E4" t="s">
        <v>9383</v>
      </c>
      <c r="F4" t="s">
        <v>1338</v>
      </c>
      <c r="G4" t="s">
        <v>1339</v>
      </c>
      <c r="H4" s="2">
        <v>0</v>
      </c>
      <c r="I4" s="2">
        <v>0</v>
      </c>
      <c r="J4" s="2">
        <v>0</v>
      </c>
      <c r="K4" s="15">
        <v>8.6199999999999992</v>
      </c>
      <c r="L4" s="2">
        <v>0</v>
      </c>
      <c r="M4" s="2">
        <v>0</v>
      </c>
      <c r="N4" s="2">
        <v>0</v>
      </c>
      <c r="O4" s="2">
        <v>1.1206</v>
      </c>
      <c r="P4" s="2">
        <v>9.7405999999999988</v>
      </c>
      <c r="Q4"/>
      <c r="R4" t="s">
        <v>8045</v>
      </c>
      <c r="S4" s="2">
        <v>0</v>
      </c>
      <c r="T4" s="2">
        <v>0</v>
      </c>
      <c r="U4" s="2"/>
    </row>
    <row r="5" spans="1:21" x14ac:dyDescent="0.25">
      <c r="A5" t="s">
        <v>8486</v>
      </c>
      <c r="B5" t="s">
        <v>9379</v>
      </c>
      <c r="C5" s="21" t="s">
        <v>9387</v>
      </c>
      <c r="D5" t="s">
        <v>0</v>
      </c>
      <c r="E5" t="s">
        <v>9382</v>
      </c>
      <c r="F5" t="s">
        <v>2174</v>
      </c>
      <c r="G5" t="s">
        <v>2175</v>
      </c>
      <c r="H5" s="2">
        <v>0</v>
      </c>
      <c r="I5" s="2">
        <v>0</v>
      </c>
      <c r="J5" s="2">
        <v>0</v>
      </c>
      <c r="K5" s="15">
        <v>42.45</v>
      </c>
      <c r="L5" s="2">
        <v>0</v>
      </c>
      <c r="M5" s="2">
        <v>0</v>
      </c>
      <c r="N5" s="2">
        <v>0</v>
      </c>
      <c r="O5" s="2">
        <v>5.5185000000000004</v>
      </c>
      <c r="P5" s="2">
        <v>47.968500000000006</v>
      </c>
      <c r="Q5"/>
      <c r="R5" t="s">
        <v>8045</v>
      </c>
      <c r="S5" s="2">
        <v>0</v>
      </c>
      <c r="T5" s="2">
        <v>0</v>
      </c>
      <c r="U5" s="2"/>
    </row>
    <row r="6" spans="1:21" x14ac:dyDescent="0.25">
      <c r="A6" t="s">
        <v>8486</v>
      </c>
      <c r="B6" t="s">
        <v>9379</v>
      </c>
      <c r="C6" s="21" t="s">
        <v>9387</v>
      </c>
      <c r="D6" t="s">
        <v>0</v>
      </c>
      <c r="E6" t="s">
        <v>9380</v>
      </c>
      <c r="F6" t="s">
        <v>1317</v>
      </c>
      <c r="G6" t="s">
        <v>1318</v>
      </c>
      <c r="H6" s="2">
        <v>0</v>
      </c>
      <c r="I6" s="2">
        <v>0</v>
      </c>
      <c r="J6" s="2">
        <v>0</v>
      </c>
      <c r="K6" s="15">
        <v>158.35</v>
      </c>
      <c r="L6" s="2">
        <v>0</v>
      </c>
      <c r="M6" s="2">
        <v>0</v>
      </c>
      <c r="N6" s="2">
        <v>0</v>
      </c>
      <c r="O6" s="2">
        <v>20.5855</v>
      </c>
      <c r="P6" s="2">
        <v>178.93549999999999</v>
      </c>
      <c r="Q6"/>
      <c r="R6" t="s">
        <v>8045</v>
      </c>
      <c r="S6" s="2">
        <v>0</v>
      </c>
      <c r="T6" s="2">
        <v>0</v>
      </c>
      <c r="U6" s="2"/>
    </row>
    <row r="7" spans="1:21" x14ac:dyDescent="0.25">
      <c r="A7" t="s">
        <v>8486</v>
      </c>
      <c r="B7" t="s">
        <v>9379</v>
      </c>
      <c r="C7" s="21" t="s">
        <v>9387</v>
      </c>
      <c r="D7" t="s">
        <v>0</v>
      </c>
      <c r="E7" t="s">
        <v>9340</v>
      </c>
      <c r="F7" t="s">
        <v>9376</v>
      </c>
      <c r="G7" t="s">
        <v>9377</v>
      </c>
      <c r="H7" s="2">
        <v>0</v>
      </c>
      <c r="I7" s="2">
        <v>0</v>
      </c>
      <c r="J7" s="2">
        <v>0</v>
      </c>
      <c r="K7" s="15">
        <v>43.27</v>
      </c>
      <c r="L7" s="2">
        <v>0</v>
      </c>
      <c r="M7" s="2">
        <v>0</v>
      </c>
      <c r="N7" s="2">
        <v>0</v>
      </c>
      <c r="O7" s="2">
        <v>5.6251000000000007</v>
      </c>
      <c r="P7" s="2">
        <v>48.895100000000006</v>
      </c>
      <c r="Q7"/>
      <c r="R7" t="s">
        <v>8045</v>
      </c>
      <c r="S7" s="2">
        <v>0</v>
      </c>
      <c r="T7" s="2">
        <v>0</v>
      </c>
      <c r="U7" s="2"/>
    </row>
    <row r="8" spans="1:21" x14ac:dyDescent="0.25">
      <c r="A8" t="s">
        <v>8486</v>
      </c>
      <c r="B8" t="s">
        <v>9378</v>
      </c>
      <c r="C8" s="21" t="s">
        <v>9387</v>
      </c>
      <c r="D8" t="s">
        <v>0</v>
      </c>
      <c r="E8" t="s">
        <v>9339</v>
      </c>
      <c r="F8" t="s">
        <v>9376</v>
      </c>
      <c r="G8" t="s">
        <v>9377</v>
      </c>
      <c r="H8" s="2">
        <v>0</v>
      </c>
      <c r="I8" s="2">
        <v>0</v>
      </c>
      <c r="J8" s="2">
        <v>0</v>
      </c>
      <c r="K8" s="15">
        <v>26.36</v>
      </c>
      <c r="L8" s="2">
        <v>0</v>
      </c>
      <c r="M8" s="2">
        <v>0</v>
      </c>
      <c r="N8" s="2">
        <v>0</v>
      </c>
      <c r="O8" s="2">
        <v>3.4268000000000001</v>
      </c>
      <c r="P8" s="2">
        <v>29.786799999999999</v>
      </c>
      <c r="Q8"/>
      <c r="R8" t="s">
        <v>8045</v>
      </c>
      <c r="S8" s="2">
        <v>0</v>
      </c>
      <c r="T8" s="2">
        <v>0</v>
      </c>
      <c r="U8" s="2"/>
    </row>
    <row r="9" spans="1:21" x14ac:dyDescent="0.25">
      <c r="A9" t="s">
        <v>8486</v>
      </c>
      <c r="B9" t="s">
        <v>9365</v>
      </c>
      <c r="C9" t="s">
        <v>7706</v>
      </c>
      <c r="D9" t="s">
        <v>0</v>
      </c>
      <c r="E9" t="s">
        <v>9372</v>
      </c>
      <c r="F9" t="s">
        <v>9323</v>
      </c>
      <c r="G9" t="s">
        <v>9335</v>
      </c>
      <c r="H9" s="2">
        <v>0</v>
      </c>
      <c r="I9" s="2">
        <v>0</v>
      </c>
      <c r="J9" s="2">
        <v>0</v>
      </c>
      <c r="K9" s="15">
        <v>17.03</v>
      </c>
      <c r="L9" s="2">
        <v>0</v>
      </c>
      <c r="M9" s="2">
        <v>0</v>
      </c>
      <c r="N9" s="2">
        <v>0</v>
      </c>
      <c r="O9" s="2">
        <v>2.2139000000000002</v>
      </c>
      <c r="P9" s="2">
        <v>19.2439</v>
      </c>
      <c r="Q9"/>
      <c r="R9" t="s">
        <v>8045</v>
      </c>
      <c r="S9" s="2">
        <v>0</v>
      </c>
      <c r="T9" s="2">
        <v>0</v>
      </c>
      <c r="U9" s="2"/>
    </row>
    <row r="10" spans="1:21" x14ac:dyDescent="0.25">
      <c r="A10" t="s">
        <v>8486</v>
      </c>
      <c r="B10" t="s">
        <v>9357</v>
      </c>
      <c r="C10" t="s">
        <v>7706</v>
      </c>
      <c r="D10" t="s">
        <v>0</v>
      </c>
      <c r="E10" t="s">
        <v>9369</v>
      </c>
      <c r="F10" t="s">
        <v>9370</v>
      </c>
      <c r="G10" t="s">
        <v>9371</v>
      </c>
      <c r="H10" s="2">
        <v>0</v>
      </c>
      <c r="I10" s="2">
        <v>0</v>
      </c>
      <c r="J10" s="2">
        <v>0</v>
      </c>
      <c r="K10" s="15">
        <v>879.29</v>
      </c>
      <c r="L10" s="2">
        <v>0</v>
      </c>
      <c r="M10" s="2">
        <v>0</v>
      </c>
      <c r="N10" s="2">
        <v>0</v>
      </c>
      <c r="O10" s="2">
        <v>114.3077</v>
      </c>
      <c r="P10" s="2">
        <v>993.59769999999992</v>
      </c>
      <c r="Q10"/>
      <c r="R10" t="s">
        <v>8045</v>
      </c>
      <c r="S10" s="2">
        <v>0</v>
      </c>
      <c r="T10" s="2">
        <v>0</v>
      </c>
      <c r="U10" s="2"/>
    </row>
    <row r="11" spans="1:21" x14ac:dyDescent="0.25">
      <c r="A11" t="s">
        <v>8486</v>
      </c>
      <c r="B11" t="s">
        <v>9357</v>
      </c>
      <c r="C11" t="s">
        <v>7706</v>
      </c>
      <c r="D11" t="s">
        <v>0</v>
      </c>
      <c r="E11" t="s">
        <v>9368</v>
      </c>
      <c r="F11" t="s">
        <v>9322</v>
      </c>
      <c r="G11" t="s">
        <v>9324</v>
      </c>
      <c r="H11" s="2">
        <v>0</v>
      </c>
      <c r="I11" s="2">
        <v>0</v>
      </c>
      <c r="J11" s="2">
        <v>0</v>
      </c>
      <c r="K11" s="15">
        <v>75.88</v>
      </c>
      <c r="L11" s="2">
        <v>0</v>
      </c>
      <c r="M11" s="2">
        <v>0</v>
      </c>
      <c r="N11" s="2">
        <v>0</v>
      </c>
      <c r="O11" s="2">
        <v>9.8643999999999998</v>
      </c>
      <c r="P11" s="2">
        <v>85.744399999999999</v>
      </c>
      <c r="Q11"/>
      <c r="R11" t="s">
        <v>8045</v>
      </c>
      <c r="S11" s="2">
        <v>0</v>
      </c>
      <c r="T11" s="2">
        <v>0</v>
      </c>
      <c r="U11" s="2"/>
    </row>
    <row r="12" spans="1:21" x14ac:dyDescent="0.25">
      <c r="A12" t="s">
        <v>8486</v>
      </c>
      <c r="B12" t="s">
        <v>9338</v>
      </c>
      <c r="C12" t="s">
        <v>7706</v>
      </c>
      <c r="D12" t="s">
        <v>0</v>
      </c>
      <c r="E12" t="s">
        <v>9367</v>
      </c>
      <c r="F12" t="s">
        <v>240</v>
      </c>
      <c r="G12" t="s">
        <v>241</v>
      </c>
      <c r="H12" s="2">
        <v>0</v>
      </c>
      <c r="I12" s="2">
        <v>0</v>
      </c>
      <c r="J12" s="2">
        <v>0</v>
      </c>
      <c r="K12" s="15">
        <v>70.53</v>
      </c>
      <c r="L12" s="2">
        <v>0</v>
      </c>
      <c r="M12" s="2">
        <v>0</v>
      </c>
      <c r="N12" s="2">
        <v>0</v>
      </c>
      <c r="O12" s="2">
        <v>9.1689000000000007</v>
      </c>
      <c r="P12" s="2">
        <v>79.698900000000009</v>
      </c>
      <c r="Q12"/>
      <c r="R12" t="s">
        <v>8045</v>
      </c>
      <c r="S12" s="2">
        <v>0</v>
      </c>
      <c r="T12" s="2">
        <v>0</v>
      </c>
      <c r="U12" s="2"/>
    </row>
    <row r="13" spans="1:21" x14ac:dyDescent="0.25">
      <c r="A13" t="s">
        <v>8486</v>
      </c>
      <c r="B13" t="s">
        <v>9358</v>
      </c>
      <c r="C13" t="s">
        <v>7706</v>
      </c>
      <c r="D13" t="s">
        <v>0</v>
      </c>
      <c r="E13" t="s">
        <v>9366</v>
      </c>
      <c r="F13" t="s">
        <v>1326</v>
      </c>
      <c r="G13" t="s">
        <v>1327</v>
      </c>
      <c r="H13" s="2">
        <v>0</v>
      </c>
      <c r="I13" s="2">
        <v>0</v>
      </c>
      <c r="J13" s="2">
        <v>0</v>
      </c>
      <c r="K13" s="15">
        <v>26.42</v>
      </c>
      <c r="L13" s="2">
        <v>0</v>
      </c>
      <c r="M13" s="2">
        <v>0</v>
      </c>
      <c r="N13" s="2">
        <v>0</v>
      </c>
      <c r="O13" s="2">
        <v>3.4346000000000005</v>
      </c>
      <c r="P13" s="2">
        <v>29.854600000000001</v>
      </c>
      <c r="Q13"/>
      <c r="R13" t="s">
        <v>8045</v>
      </c>
      <c r="S13" s="2">
        <v>0</v>
      </c>
      <c r="T13" s="2">
        <v>0</v>
      </c>
      <c r="U13" s="2"/>
    </row>
    <row r="14" spans="1:21" ht="15.75" thickBot="1" x14ac:dyDescent="0.3">
      <c r="K14" s="15"/>
      <c r="Q14"/>
      <c r="S14" s="2"/>
      <c r="T14" s="2"/>
      <c r="U14" s="2"/>
    </row>
    <row r="15" spans="1:21" ht="15.75" thickBot="1" x14ac:dyDescent="0.3">
      <c r="A15" s="142" t="s">
        <v>71</v>
      </c>
      <c r="B15" s="143"/>
      <c r="C15" s="143"/>
      <c r="D15" s="143"/>
      <c r="E15" s="143"/>
      <c r="F15" s="143"/>
      <c r="G15" s="144"/>
      <c r="H15" s="3">
        <f>+SUBTOTAL(9,Tabla1[C. EXENTAS])</f>
        <v>0</v>
      </c>
      <c r="I15" s="3">
        <f>+SUBTOTAL(9,Tabla1[I. EXENTAS])</f>
        <v>0</v>
      </c>
      <c r="J15" s="3">
        <f>+SUBTOTAL(9,Tabla1[IMPOR EX])</f>
        <v>0</v>
      </c>
      <c r="K15" s="3">
        <f>+SUBTOTAL(9,Tabla1[C. GRAVADA])</f>
        <v>1803.1699999999998</v>
      </c>
      <c r="L15" s="3">
        <f>+SUBTOTAL(9,Tabla1[INTER GRAVA])</f>
        <v>0</v>
      </c>
      <c r="M15" s="3">
        <f>+SUBTOTAL(9,Tabla1[IMPOR BIENES])</f>
        <v>0</v>
      </c>
      <c r="N15" s="3">
        <f>+SUBTOTAL(9,Tabla1[IMPOR SERV])</f>
        <v>0</v>
      </c>
      <c r="O15" s="3">
        <f>+SUBTOTAL(9,Tabla1[IVA])</f>
        <v>234.41209999999998</v>
      </c>
      <c r="P15" s="3">
        <f>+SUBTOTAL(9,Tabla1[TOTAL C.])</f>
        <v>2037.5821000000001</v>
      </c>
      <c r="Q15" s="3"/>
      <c r="R15" s="3">
        <f>+SUBTOTAL(9,Tabla1[ANEXO 3])</f>
        <v>0</v>
      </c>
      <c r="S15" s="3"/>
      <c r="T15" s="3">
        <f>+SUBTOTAL(9,Tabla1[PERCEPCIONES])</f>
        <v>0</v>
      </c>
      <c r="U15" s="2"/>
    </row>
    <row r="16" spans="1:21" x14ac:dyDescent="0.25">
      <c r="U16" s="2"/>
    </row>
    <row r="17" spans="21:21" x14ac:dyDescent="0.25">
      <c r="U17" s="2"/>
    </row>
    <row r="18" spans="21:21" x14ac:dyDescent="0.25">
      <c r="U18" s="2"/>
    </row>
    <row r="19" spans="21:21" x14ac:dyDescent="0.25">
      <c r="U19" s="2"/>
    </row>
    <row r="20" spans="21:21" x14ac:dyDescent="0.25">
      <c r="U20" s="2"/>
    </row>
    <row r="21" spans="21:21" x14ac:dyDescent="0.25">
      <c r="U21" s="2"/>
    </row>
    <row r="22" spans="21:21" x14ac:dyDescent="0.25">
      <c r="U22" s="2"/>
    </row>
    <row r="23" spans="21:21" x14ac:dyDescent="0.25">
      <c r="U23" s="2"/>
    </row>
    <row r="24" spans="21:21" x14ac:dyDescent="0.25">
      <c r="U24" s="2"/>
    </row>
    <row r="25" spans="21:21" x14ac:dyDescent="0.25">
      <c r="U25" s="2"/>
    </row>
    <row r="26" spans="21:21" x14ac:dyDescent="0.25">
      <c r="U26" s="2"/>
    </row>
    <row r="27" spans="21:21" x14ac:dyDescent="0.25">
      <c r="U27" s="2"/>
    </row>
    <row r="28" spans="21:21" x14ac:dyDescent="0.25">
      <c r="U28" s="2"/>
    </row>
    <row r="29" spans="21:21" x14ac:dyDescent="0.25">
      <c r="U29" s="2"/>
    </row>
    <row r="30" spans="21:21" x14ac:dyDescent="0.25">
      <c r="U30" s="2"/>
    </row>
    <row r="31" spans="21:21" x14ac:dyDescent="0.25">
      <c r="U31" s="2"/>
    </row>
    <row r="32" spans="21:21" x14ac:dyDescent="0.25">
      <c r="U32" s="2"/>
    </row>
    <row r="33" spans="21:21" x14ac:dyDescent="0.25">
      <c r="U33" s="2"/>
    </row>
    <row r="34" spans="21:21" x14ac:dyDescent="0.25">
      <c r="U34" s="2"/>
    </row>
    <row r="35" spans="21:21" x14ac:dyDescent="0.25">
      <c r="U35" s="2"/>
    </row>
    <row r="36" spans="21:21" x14ac:dyDescent="0.25">
      <c r="U36" s="2"/>
    </row>
    <row r="37" spans="21:21" x14ac:dyDescent="0.25">
      <c r="U37" s="2"/>
    </row>
    <row r="38" spans="21:21" x14ac:dyDescent="0.25">
      <c r="U38" s="2"/>
    </row>
    <row r="39" spans="21:21" x14ac:dyDescent="0.25">
      <c r="U39" s="2"/>
    </row>
    <row r="40" spans="21:21" x14ac:dyDescent="0.25">
      <c r="U40" s="2"/>
    </row>
    <row r="41" spans="21:21" x14ac:dyDescent="0.25">
      <c r="U41" s="2"/>
    </row>
    <row r="42" spans="21:21" x14ac:dyDescent="0.25">
      <c r="U42" s="2"/>
    </row>
    <row r="43" spans="21:21" x14ac:dyDescent="0.25">
      <c r="U43" s="2"/>
    </row>
    <row r="44" spans="21:21" x14ac:dyDescent="0.25">
      <c r="U44" s="2"/>
    </row>
    <row r="45" spans="21:21" x14ac:dyDescent="0.25">
      <c r="U45" s="2"/>
    </row>
    <row r="46" spans="21:21" x14ac:dyDescent="0.25">
      <c r="U46" s="2"/>
    </row>
    <row r="47" spans="21:21" x14ac:dyDescent="0.25">
      <c r="U47" s="2"/>
    </row>
    <row r="48" spans="21:21" x14ac:dyDescent="0.25">
      <c r="U48" s="2"/>
    </row>
    <row r="49" spans="21:21" x14ac:dyDescent="0.25">
      <c r="U49" s="2"/>
    </row>
    <row r="50" spans="21:21" x14ac:dyDescent="0.25">
      <c r="U50" s="2"/>
    </row>
    <row r="51" spans="21:21" x14ac:dyDescent="0.25">
      <c r="U51" s="2"/>
    </row>
    <row r="52" spans="21:21" x14ac:dyDescent="0.25">
      <c r="U52" s="2"/>
    </row>
    <row r="53" spans="21:21" x14ac:dyDescent="0.25">
      <c r="U53" s="2"/>
    </row>
    <row r="54" spans="21:21" x14ac:dyDescent="0.25">
      <c r="U54" s="2"/>
    </row>
    <row r="55" spans="21:21" x14ac:dyDescent="0.25">
      <c r="U55" s="2"/>
    </row>
    <row r="56" spans="21:21" x14ac:dyDescent="0.25">
      <c r="U56" s="2"/>
    </row>
    <row r="57" spans="21:21" x14ac:dyDescent="0.25">
      <c r="U57" s="2"/>
    </row>
    <row r="58" spans="21:21" x14ac:dyDescent="0.25">
      <c r="U58" s="2"/>
    </row>
    <row r="59" spans="21:21" x14ac:dyDescent="0.25">
      <c r="U59" s="2"/>
    </row>
    <row r="60" spans="21:21" x14ac:dyDescent="0.25">
      <c r="U60" s="2"/>
    </row>
    <row r="61" spans="21:21" x14ac:dyDescent="0.25">
      <c r="U61" s="2"/>
    </row>
    <row r="62" spans="21:21" x14ac:dyDescent="0.25">
      <c r="U62" s="2"/>
    </row>
    <row r="63" spans="21:21" x14ac:dyDescent="0.25">
      <c r="U63" s="2"/>
    </row>
    <row r="64" spans="21:21" x14ac:dyDescent="0.25">
      <c r="U64" s="2"/>
    </row>
    <row r="65" spans="21:21" x14ac:dyDescent="0.25">
      <c r="U65" s="2"/>
    </row>
    <row r="66" spans="21:21" x14ac:dyDescent="0.25">
      <c r="U66" s="2"/>
    </row>
    <row r="67" spans="21:21" x14ac:dyDescent="0.25">
      <c r="U67" s="2"/>
    </row>
    <row r="68" spans="21:21" x14ac:dyDescent="0.25">
      <c r="U68" s="2"/>
    </row>
    <row r="69" spans="21:21" x14ac:dyDescent="0.25">
      <c r="U69" s="2"/>
    </row>
    <row r="70" spans="21:21" x14ac:dyDescent="0.25">
      <c r="U70" s="2"/>
    </row>
    <row r="71" spans="21:21" x14ac:dyDescent="0.25">
      <c r="U71" s="2"/>
    </row>
    <row r="72" spans="21:21" x14ac:dyDescent="0.25">
      <c r="U72" s="2"/>
    </row>
    <row r="73" spans="21:21" x14ac:dyDescent="0.25">
      <c r="U73" s="2"/>
    </row>
    <row r="74" spans="21:21" x14ac:dyDescent="0.25">
      <c r="U74" s="2"/>
    </row>
    <row r="75" spans="21:21" x14ac:dyDescent="0.25">
      <c r="U75" s="2"/>
    </row>
    <row r="76" spans="21:21" x14ac:dyDescent="0.25">
      <c r="U76" s="2"/>
    </row>
    <row r="77" spans="21:21" x14ac:dyDescent="0.25">
      <c r="U77" s="2"/>
    </row>
    <row r="78" spans="21:21" x14ac:dyDescent="0.25">
      <c r="U78" s="2"/>
    </row>
    <row r="79" spans="21:21" x14ac:dyDescent="0.25">
      <c r="U79" s="2"/>
    </row>
    <row r="80" spans="21:21" x14ac:dyDescent="0.25">
      <c r="U80" s="2"/>
    </row>
    <row r="81" spans="21:21" x14ac:dyDescent="0.25">
      <c r="U81" s="2"/>
    </row>
    <row r="82" spans="21:21" x14ac:dyDescent="0.25">
      <c r="U82" s="2"/>
    </row>
    <row r="83" spans="21:21" x14ac:dyDescent="0.25">
      <c r="U83" s="2"/>
    </row>
    <row r="84" spans="21:21" x14ac:dyDescent="0.25">
      <c r="U84" s="2"/>
    </row>
    <row r="85" spans="21:21" x14ac:dyDescent="0.25">
      <c r="U85" s="2"/>
    </row>
    <row r="86" spans="21:21" x14ac:dyDescent="0.25">
      <c r="U86" s="2"/>
    </row>
    <row r="87" spans="21:21" x14ac:dyDescent="0.25">
      <c r="U87" s="2"/>
    </row>
    <row r="88" spans="21:21" x14ac:dyDescent="0.25">
      <c r="U88" s="2"/>
    </row>
    <row r="89" spans="21:21" x14ac:dyDescent="0.25">
      <c r="U89" s="2"/>
    </row>
    <row r="90" spans="21:21" x14ac:dyDescent="0.25">
      <c r="U90" s="2"/>
    </row>
    <row r="91" spans="21:21" x14ac:dyDescent="0.25">
      <c r="U91" s="2"/>
    </row>
    <row r="92" spans="21:21" x14ac:dyDescent="0.25">
      <c r="U92" s="2"/>
    </row>
    <row r="93" spans="21:21" x14ac:dyDescent="0.25">
      <c r="U93" s="2"/>
    </row>
    <row r="94" spans="21:21" x14ac:dyDescent="0.25">
      <c r="U94" s="2"/>
    </row>
    <row r="95" spans="21:21" x14ac:dyDescent="0.25">
      <c r="U95" s="2"/>
    </row>
    <row r="96" spans="21:21" x14ac:dyDescent="0.25">
      <c r="U96" s="2"/>
    </row>
    <row r="97" spans="21:21" x14ac:dyDescent="0.25">
      <c r="U97" s="2"/>
    </row>
    <row r="98" spans="21:21" x14ac:dyDescent="0.25">
      <c r="U98" s="2"/>
    </row>
    <row r="99" spans="21:21" x14ac:dyDescent="0.25">
      <c r="U99" s="2"/>
    </row>
    <row r="100" spans="21:21" x14ac:dyDescent="0.25">
      <c r="U100" s="2"/>
    </row>
    <row r="101" spans="21:21" x14ac:dyDescent="0.25">
      <c r="U101" s="2"/>
    </row>
    <row r="102" spans="21:21" x14ac:dyDescent="0.25">
      <c r="U102" s="2"/>
    </row>
    <row r="103" spans="21:21" x14ac:dyDescent="0.25">
      <c r="U103" s="2"/>
    </row>
    <row r="104" spans="21:21" x14ac:dyDescent="0.25">
      <c r="U104" s="2"/>
    </row>
    <row r="105" spans="21:21" x14ac:dyDescent="0.25">
      <c r="U105" s="2"/>
    </row>
    <row r="106" spans="21:21" x14ac:dyDescent="0.25">
      <c r="U106" s="2"/>
    </row>
    <row r="107" spans="21:21" x14ac:dyDescent="0.25">
      <c r="U107" s="2"/>
    </row>
    <row r="108" spans="21:21" x14ac:dyDescent="0.25">
      <c r="U108" s="2"/>
    </row>
    <row r="109" spans="21:21" x14ac:dyDescent="0.25">
      <c r="U109" s="2"/>
    </row>
    <row r="110" spans="21:21" x14ac:dyDescent="0.25">
      <c r="U110" s="2"/>
    </row>
    <row r="111" spans="21:21" x14ac:dyDescent="0.25">
      <c r="U111" s="2"/>
    </row>
    <row r="112" spans="21:21" x14ac:dyDescent="0.25">
      <c r="U112" s="2"/>
    </row>
    <row r="113" spans="21:21" x14ac:dyDescent="0.25">
      <c r="U113" s="2"/>
    </row>
    <row r="114" spans="21:21" x14ac:dyDescent="0.25">
      <c r="U114" s="2"/>
    </row>
    <row r="115" spans="21:21" x14ac:dyDescent="0.25">
      <c r="U115" s="2"/>
    </row>
    <row r="116" spans="21:21" x14ac:dyDescent="0.25">
      <c r="U116" s="2"/>
    </row>
    <row r="117" spans="21:21" x14ac:dyDescent="0.25">
      <c r="U117" s="2"/>
    </row>
    <row r="118" spans="21:21" x14ac:dyDescent="0.25">
      <c r="U118" s="2"/>
    </row>
    <row r="119" spans="21:21" x14ac:dyDescent="0.25">
      <c r="U119" s="2"/>
    </row>
    <row r="120" spans="21:21" x14ac:dyDescent="0.25">
      <c r="U120" s="2"/>
    </row>
    <row r="121" spans="21:21" x14ac:dyDescent="0.25">
      <c r="U121" s="2"/>
    </row>
    <row r="122" spans="21:21" x14ac:dyDescent="0.25">
      <c r="U122" s="2"/>
    </row>
    <row r="123" spans="21:21" x14ac:dyDescent="0.25">
      <c r="U123" s="2"/>
    </row>
    <row r="124" spans="21:21" x14ac:dyDescent="0.25">
      <c r="U124" s="2"/>
    </row>
    <row r="125" spans="21:21" x14ac:dyDescent="0.25">
      <c r="U125" s="2"/>
    </row>
    <row r="126" spans="21:21" x14ac:dyDescent="0.25">
      <c r="U126" s="2"/>
    </row>
    <row r="127" spans="21:21" x14ac:dyDescent="0.25">
      <c r="U127" s="2"/>
    </row>
    <row r="128" spans="21:21" x14ac:dyDescent="0.25">
      <c r="U128" s="2"/>
    </row>
    <row r="129" spans="21:21" x14ac:dyDescent="0.25">
      <c r="U129" s="2"/>
    </row>
    <row r="130" spans="21:21" x14ac:dyDescent="0.25">
      <c r="U130" s="2"/>
    </row>
    <row r="131" spans="21:21" x14ac:dyDescent="0.25">
      <c r="U131" s="2"/>
    </row>
    <row r="132" spans="21:21" x14ac:dyDescent="0.25">
      <c r="U132" s="2"/>
    </row>
    <row r="133" spans="21:21" x14ac:dyDescent="0.25">
      <c r="U133" s="2"/>
    </row>
    <row r="134" spans="21:21" x14ac:dyDescent="0.25">
      <c r="U134" s="2"/>
    </row>
    <row r="135" spans="21:21" x14ac:dyDescent="0.25">
      <c r="U135" s="2"/>
    </row>
    <row r="136" spans="21:21" x14ac:dyDescent="0.25">
      <c r="U136" s="2"/>
    </row>
    <row r="137" spans="21:21" x14ac:dyDescent="0.25">
      <c r="U137" s="2"/>
    </row>
    <row r="138" spans="21:21" x14ac:dyDescent="0.25">
      <c r="U138" s="2"/>
    </row>
    <row r="139" spans="21:21" x14ac:dyDescent="0.25">
      <c r="U139" s="2"/>
    </row>
    <row r="140" spans="21:21" x14ac:dyDescent="0.25">
      <c r="U140" s="2"/>
    </row>
    <row r="141" spans="21:21" x14ac:dyDescent="0.25">
      <c r="U141" s="2"/>
    </row>
    <row r="142" spans="21:21" x14ac:dyDescent="0.25">
      <c r="U142" s="2"/>
    </row>
    <row r="143" spans="21:21" x14ac:dyDescent="0.25">
      <c r="U143" s="2"/>
    </row>
    <row r="144" spans="21:21" x14ac:dyDescent="0.25"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9" spans="21:21" x14ac:dyDescent="0.25">
      <c r="U149" s="2"/>
    </row>
    <row r="150" spans="21:21" x14ac:dyDescent="0.25">
      <c r="U150" s="2"/>
    </row>
    <row r="151" spans="21:21" x14ac:dyDescent="0.25">
      <c r="U151" s="2"/>
    </row>
    <row r="152" spans="21:21" x14ac:dyDescent="0.25">
      <c r="U152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2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112"/>
    </row>
    <row r="183" spans="21:21" x14ac:dyDescent="0.25">
      <c r="U183" s="11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13" spans="21:21" x14ac:dyDescent="0.25">
      <c r="U513" s="2"/>
    </row>
    <row r="514" spans="21:21" x14ac:dyDescent="0.25">
      <c r="U514" s="2"/>
    </row>
    <row r="515" spans="21:21" x14ac:dyDescent="0.25">
      <c r="U515" s="2"/>
    </row>
    <row r="516" spans="21:21" x14ac:dyDescent="0.25">
      <c r="U516" s="2"/>
    </row>
    <row r="517" spans="21:21" x14ac:dyDescent="0.25">
      <c r="U517" s="2"/>
    </row>
    <row r="518" spans="21:21" x14ac:dyDescent="0.25">
      <c r="U518" s="2"/>
    </row>
    <row r="519" spans="21:21" x14ac:dyDescent="0.25">
      <c r="U519" s="2"/>
    </row>
    <row r="520" spans="21:21" x14ac:dyDescent="0.25">
      <c r="U520" s="2"/>
    </row>
    <row r="521" spans="21:21" x14ac:dyDescent="0.25">
      <c r="U521" s="2"/>
    </row>
    <row r="522" spans="21:21" x14ac:dyDescent="0.25">
      <c r="U522" s="2"/>
    </row>
    <row r="523" spans="21:21" x14ac:dyDescent="0.25">
      <c r="U523" s="2"/>
    </row>
    <row r="524" spans="21:21" x14ac:dyDescent="0.25">
      <c r="U524" s="2"/>
    </row>
    <row r="525" spans="21:21" x14ac:dyDescent="0.25">
      <c r="U525" s="2"/>
    </row>
    <row r="526" spans="21:21" x14ac:dyDescent="0.25">
      <c r="U526" s="2"/>
    </row>
    <row r="527" spans="21:21" x14ac:dyDescent="0.25">
      <c r="U527" s="2"/>
    </row>
    <row r="528" spans="21:21" x14ac:dyDescent="0.25">
      <c r="U528" s="2"/>
    </row>
    <row r="529" spans="21:21" x14ac:dyDescent="0.25">
      <c r="U529" s="2"/>
    </row>
    <row r="530" spans="21:21" x14ac:dyDescent="0.25">
      <c r="U530" s="2"/>
    </row>
    <row r="531" spans="21:21" x14ac:dyDescent="0.25">
      <c r="U531" s="2"/>
    </row>
    <row r="532" spans="21:21" x14ac:dyDescent="0.25">
      <c r="U532" s="2"/>
    </row>
    <row r="533" spans="21:21" x14ac:dyDescent="0.25">
      <c r="U533" s="2"/>
    </row>
    <row r="534" spans="21:21" x14ac:dyDescent="0.25">
      <c r="U534" s="2"/>
    </row>
    <row r="535" spans="21:21" x14ac:dyDescent="0.25">
      <c r="U535" s="2"/>
    </row>
    <row r="536" spans="21:21" x14ac:dyDescent="0.25">
      <c r="U536" s="2"/>
    </row>
    <row r="537" spans="21:21" x14ac:dyDescent="0.25">
      <c r="U537" s="2"/>
    </row>
    <row r="538" spans="21:21" x14ac:dyDescent="0.25">
      <c r="U538" s="2"/>
    </row>
    <row r="539" spans="21:21" x14ac:dyDescent="0.25">
      <c r="U539" s="2"/>
    </row>
    <row r="540" spans="21:21" x14ac:dyDescent="0.25">
      <c r="U540" s="2"/>
    </row>
    <row r="541" spans="21:21" x14ac:dyDescent="0.25">
      <c r="U541" s="2"/>
    </row>
    <row r="542" spans="21:21" x14ac:dyDescent="0.25">
      <c r="U542" s="2"/>
    </row>
    <row r="543" spans="21:21" x14ac:dyDescent="0.25">
      <c r="U543" s="2"/>
    </row>
    <row r="544" spans="21:21" x14ac:dyDescent="0.25">
      <c r="U544" s="2"/>
    </row>
    <row r="545" spans="21:21" x14ac:dyDescent="0.25">
      <c r="U545" s="2"/>
    </row>
    <row r="546" spans="21:21" x14ac:dyDescent="0.25">
      <c r="U546" s="2"/>
    </row>
    <row r="547" spans="21:21" x14ac:dyDescent="0.25">
      <c r="U547" s="2"/>
    </row>
    <row r="548" spans="21:21" x14ac:dyDescent="0.25">
      <c r="U548" s="2"/>
    </row>
    <row r="549" spans="21:21" x14ac:dyDescent="0.25">
      <c r="U549" s="2"/>
    </row>
    <row r="550" spans="21:21" x14ac:dyDescent="0.25">
      <c r="U550" s="2"/>
    </row>
    <row r="551" spans="21:21" x14ac:dyDescent="0.25">
      <c r="U551" s="2"/>
    </row>
    <row r="552" spans="21:21" x14ac:dyDescent="0.25">
      <c r="U552" s="2"/>
    </row>
    <row r="553" spans="21:21" x14ac:dyDescent="0.25">
      <c r="U553" s="2"/>
    </row>
    <row r="554" spans="21:21" x14ac:dyDescent="0.25">
      <c r="U554" s="2"/>
    </row>
    <row r="555" spans="21:21" x14ac:dyDescent="0.25">
      <c r="U555" s="2"/>
    </row>
    <row r="556" spans="21:21" x14ac:dyDescent="0.25">
      <c r="U556" s="2"/>
    </row>
    <row r="557" spans="21:21" x14ac:dyDescent="0.25">
      <c r="U557" s="2"/>
    </row>
    <row r="558" spans="21:21" x14ac:dyDescent="0.25">
      <c r="U558" s="2"/>
    </row>
    <row r="559" spans="21:21" x14ac:dyDescent="0.25">
      <c r="U559" s="2"/>
    </row>
    <row r="560" spans="21:21" x14ac:dyDescent="0.25">
      <c r="U560" s="2"/>
    </row>
    <row r="561" spans="21:21" x14ac:dyDescent="0.25">
      <c r="U561" s="2"/>
    </row>
    <row r="562" spans="21:21" x14ac:dyDescent="0.25">
      <c r="U562" s="2"/>
    </row>
    <row r="563" spans="21:21" x14ac:dyDescent="0.25">
      <c r="U563" s="2"/>
    </row>
    <row r="564" spans="21:21" x14ac:dyDescent="0.25">
      <c r="U564" s="2"/>
    </row>
    <row r="565" spans="21:21" x14ac:dyDescent="0.25">
      <c r="U565" s="2"/>
    </row>
    <row r="566" spans="21:21" x14ac:dyDescent="0.25">
      <c r="U566" s="2"/>
    </row>
    <row r="567" spans="21:21" x14ac:dyDescent="0.25">
      <c r="U567" s="2"/>
    </row>
    <row r="568" spans="21:21" x14ac:dyDescent="0.25">
      <c r="U568" s="2"/>
    </row>
    <row r="569" spans="21:21" x14ac:dyDescent="0.25">
      <c r="U569" s="2"/>
    </row>
    <row r="570" spans="21:21" x14ac:dyDescent="0.25">
      <c r="U570" s="2"/>
    </row>
    <row r="571" spans="21:21" x14ac:dyDescent="0.25">
      <c r="U571" s="2"/>
    </row>
    <row r="572" spans="21:21" x14ac:dyDescent="0.25">
      <c r="U572" s="2"/>
    </row>
    <row r="573" spans="21:21" x14ac:dyDescent="0.25">
      <c r="U573" s="2"/>
    </row>
    <row r="574" spans="21:21" x14ac:dyDescent="0.25">
      <c r="U574" s="2"/>
    </row>
    <row r="575" spans="21:21" x14ac:dyDescent="0.25">
      <c r="U575" s="2"/>
    </row>
    <row r="576" spans="21:21" x14ac:dyDescent="0.25">
      <c r="U576" s="2"/>
    </row>
    <row r="577" spans="21:21" x14ac:dyDescent="0.25">
      <c r="U577" s="2"/>
    </row>
    <row r="578" spans="21:21" x14ac:dyDescent="0.25">
      <c r="U578" s="2"/>
    </row>
    <row r="579" spans="21:21" x14ac:dyDescent="0.25">
      <c r="U579" s="2"/>
    </row>
    <row r="580" spans="21:21" x14ac:dyDescent="0.25">
      <c r="U580" s="2"/>
    </row>
    <row r="581" spans="21:21" x14ac:dyDescent="0.25">
      <c r="U581" s="2"/>
    </row>
    <row r="582" spans="21:21" x14ac:dyDescent="0.25">
      <c r="U582" s="2"/>
    </row>
    <row r="583" spans="21:21" x14ac:dyDescent="0.25">
      <c r="U583" s="2"/>
    </row>
    <row r="584" spans="21:21" x14ac:dyDescent="0.25">
      <c r="U584" s="2"/>
    </row>
    <row r="585" spans="21:21" x14ac:dyDescent="0.25">
      <c r="U585" s="2"/>
    </row>
    <row r="586" spans="21:21" x14ac:dyDescent="0.25">
      <c r="U586" s="2"/>
    </row>
    <row r="587" spans="21:21" x14ac:dyDescent="0.25">
      <c r="U587" s="2"/>
    </row>
    <row r="588" spans="21:21" x14ac:dyDescent="0.25">
      <c r="U588" s="2"/>
    </row>
    <row r="589" spans="21:21" x14ac:dyDescent="0.25">
      <c r="U589" s="2"/>
    </row>
    <row r="590" spans="21:21" x14ac:dyDescent="0.25">
      <c r="U590" s="2"/>
    </row>
    <row r="591" spans="21:21" x14ac:dyDescent="0.25">
      <c r="U591" s="2"/>
    </row>
    <row r="592" spans="21:21" x14ac:dyDescent="0.25">
      <c r="U592" s="2"/>
    </row>
    <row r="593" spans="21:21" x14ac:dyDescent="0.25">
      <c r="U593" s="2"/>
    </row>
    <row r="594" spans="21:21" x14ac:dyDescent="0.25">
      <c r="U594" s="2"/>
    </row>
    <row r="595" spans="21:21" x14ac:dyDescent="0.25">
      <c r="U595" s="2"/>
    </row>
    <row r="596" spans="21:21" x14ac:dyDescent="0.25">
      <c r="U596" s="2"/>
    </row>
    <row r="597" spans="21:21" x14ac:dyDescent="0.25">
      <c r="U597" s="2"/>
    </row>
    <row r="598" spans="21:21" x14ac:dyDescent="0.25">
      <c r="U598" s="2"/>
    </row>
    <row r="599" spans="21:21" x14ac:dyDescent="0.25">
      <c r="U599" s="2"/>
    </row>
    <row r="600" spans="21:21" x14ac:dyDescent="0.25">
      <c r="U600" s="2"/>
    </row>
    <row r="601" spans="21:21" x14ac:dyDescent="0.25">
      <c r="U601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05" spans="21:21" x14ac:dyDescent="0.25">
      <c r="U605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94" spans="21:21" x14ac:dyDescent="0.25">
      <c r="U694" s="2"/>
    </row>
    <row r="695" spans="21:21" x14ac:dyDescent="0.25">
      <c r="U695" s="2"/>
    </row>
    <row r="696" spans="21:21" x14ac:dyDescent="0.25">
      <c r="U696" s="2"/>
    </row>
    <row r="697" spans="21:21" x14ac:dyDescent="0.25">
      <c r="U697" s="2"/>
    </row>
    <row r="698" spans="21:21" x14ac:dyDescent="0.25">
      <c r="U698" s="2"/>
    </row>
    <row r="699" spans="21:21" x14ac:dyDescent="0.25">
      <c r="U699" s="2"/>
    </row>
    <row r="700" spans="21:21" x14ac:dyDescent="0.25">
      <c r="U700" s="2"/>
    </row>
    <row r="701" spans="21:21" x14ac:dyDescent="0.25">
      <c r="U701" s="2"/>
    </row>
    <row r="702" spans="21:21" x14ac:dyDescent="0.25">
      <c r="U702" s="2"/>
    </row>
    <row r="703" spans="21:21" x14ac:dyDescent="0.25">
      <c r="U703" s="2"/>
    </row>
    <row r="704" spans="21:21" x14ac:dyDescent="0.25">
      <c r="U704" s="2"/>
    </row>
    <row r="705" spans="21:21" x14ac:dyDescent="0.25">
      <c r="U705" s="2"/>
    </row>
    <row r="706" spans="21:21" x14ac:dyDescent="0.25">
      <c r="U706" s="2"/>
    </row>
    <row r="707" spans="21:21" x14ac:dyDescent="0.25">
      <c r="U707" s="2"/>
    </row>
    <row r="708" spans="21:21" x14ac:dyDescent="0.25">
      <c r="U708" s="2"/>
    </row>
    <row r="709" spans="21:21" x14ac:dyDescent="0.25">
      <c r="U709" s="2"/>
    </row>
    <row r="710" spans="21:21" x14ac:dyDescent="0.25">
      <c r="U710" s="2"/>
    </row>
    <row r="711" spans="21:21" x14ac:dyDescent="0.25">
      <c r="U711" s="2"/>
    </row>
    <row r="712" spans="21:21" x14ac:dyDescent="0.25">
      <c r="U712" s="2"/>
    </row>
    <row r="713" spans="21:21" x14ac:dyDescent="0.25">
      <c r="U713" s="2"/>
    </row>
    <row r="714" spans="21:21" x14ac:dyDescent="0.25">
      <c r="U714" s="2"/>
    </row>
    <row r="715" spans="21:21" x14ac:dyDescent="0.25">
      <c r="U715" s="2"/>
    </row>
    <row r="716" spans="21:21" x14ac:dyDescent="0.25">
      <c r="U716" s="2"/>
    </row>
    <row r="717" spans="21:21" x14ac:dyDescent="0.25">
      <c r="U717" s="2"/>
    </row>
    <row r="718" spans="21:21" x14ac:dyDescent="0.25">
      <c r="U718" s="2"/>
    </row>
    <row r="719" spans="21:21" x14ac:dyDescent="0.25">
      <c r="U719" s="2"/>
    </row>
    <row r="720" spans="21:21" x14ac:dyDescent="0.25">
      <c r="U720" s="2"/>
    </row>
    <row r="721" spans="21:21" x14ac:dyDescent="0.25">
      <c r="U721" s="2"/>
    </row>
    <row r="722" spans="21:21" x14ac:dyDescent="0.25">
      <c r="U722" s="2"/>
    </row>
    <row r="723" spans="21:21" x14ac:dyDescent="0.25">
      <c r="U723" s="2"/>
    </row>
    <row r="724" spans="21:21" x14ac:dyDescent="0.25">
      <c r="U724" s="2"/>
    </row>
    <row r="725" spans="21:21" x14ac:dyDescent="0.25">
      <c r="U725" s="2"/>
    </row>
    <row r="726" spans="21:21" x14ac:dyDescent="0.25">
      <c r="U726" s="2"/>
    </row>
    <row r="727" spans="21:21" x14ac:dyDescent="0.25">
      <c r="U727" s="2"/>
    </row>
    <row r="728" spans="21:21" x14ac:dyDescent="0.25">
      <c r="U728" s="2"/>
    </row>
    <row r="729" spans="21:21" x14ac:dyDescent="0.25">
      <c r="U729" s="2"/>
    </row>
    <row r="730" spans="21:21" x14ac:dyDescent="0.25">
      <c r="U730" s="2"/>
    </row>
    <row r="731" spans="21:21" x14ac:dyDescent="0.25">
      <c r="U731" s="2"/>
    </row>
    <row r="732" spans="21:21" x14ac:dyDescent="0.25">
      <c r="U732" s="2"/>
    </row>
    <row r="733" spans="21:21" x14ac:dyDescent="0.25">
      <c r="U733" s="2"/>
    </row>
    <row r="734" spans="21:21" x14ac:dyDescent="0.25">
      <c r="U734" s="2"/>
    </row>
    <row r="735" spans="21:21" x14ac:dyDescent="0.25">
      <c r="U735" s="2"/>
    </row>
    <row r="736" spans="21:21" x14ac:dyDescent="0.25">
      <c r="U736" s="2"/>
    </row>
    <row r="737" spans="21:21" x14ac:dyDescent="0.25">
      <c r="U737" s="2"/>
    </row>
    <row r="738" spans="21:21" x14ac:dyDescent="0.25">
      <c r="U738" s="2"/>
    </row>
    <row r="739" spans="21:21" x14ac:dyDescent="0.25">
      <c r="U739" s="2"/>
    </row>
    <row r="740" spans="21:21" x14ac:dyDescent="0.25">
      <c r="U740" s="2"/>
    </row>
    <row r="741" spans="21:21" x14ac:dyDescent="0.25">
      <c r="U741" s="2"/>
    </row>
    <row r="742" spans="21:21" x14ac:dyDescent="0.25">
      <c r="U742" s="2"/>
    </row>
    <row r="743" spans="21:21" x14ac:dyDescent="0.25">
      <c r="U743" s="2"/>
    </row>
    <row r="744" spans="21:21" x14ac:dyDescent="0.25">
      <c r="U744" s="2"/>
    </row>
    <row r="745" spans="21:21" x14ac:dyDescent="0.25">
      <c r="U745" s="2"/>
    </row>
    <row r="746" spans="21:21" x14ac:dyDescent="0.25">
      <c r="U746" s="2"/>
    </row>
    <row r="747" spans="21:21" x14ac:dyDescent="0.25">
      <c r="U747" s="2"/>
    </row>
    <row r="748" spans="21:21" x14ac:dyDescent="0.25">
      <c r="U748" s="2"/>
    </row>
    <row r="749" spans="21:21" x14ac:dyDescent="0.25">
      <c r="U749" s="2"/>
    </row>
    <row r="750" spans="21:21" x14ac:dyDescent="0.25">
      <c r="U750" s="2"/>
    </row>
    <row r="751" spans="21:21" x14ac:dyDescent="0.25">
      <c r="U751" s="2"/>
    </row>
    <row r="752" spans="21:21" x14ac:dyDescent="0.25">
      <c r="U752" s="2"/>
    </row>
    <row r="753" spans="21:21" x14ac:dyDescent="0.25">
      <c r="U753" s="2"/>
    </row>
    <row r="754" spans="21:21" x14ac:dyDescent="0.25">
      <c r="U754" s="2"/>
    </row>
    <row r="755" spans="21:21" x14ac:dyDescent="0.25">
      <c r="U755" s="2"/>
    </row>
    <row r="756" spans="21:21" x14ac:dyDescent="0.25">
      <c r="U756" s="2"/>
    </row>
    <row r="757" spans="21:21" x14ac:dyDescent="0.25">
      <c r="U757" s="2"/>
    </row>
    <row r="758" spans="21:21" x14ac:dyDescent="0.25">
      <c r="U758" s="2"/>
    </row>
    <row r="759" spans="21:21" x14ac:dyDescent="0.25">
      <c r="U759" s="2"/>
    </row>
    <row r="760" spans="21:21" x14ac:dyDescent="0.25">
      <c r="U760" s="2"/>
    </row>
    <row r="761" spans="21:21" x14ac:dyDescent="0.25">
      <c r="U761" s="2"/>
    </row>
    <row r="762" spans="21:21" x14ac:dyDescent="0.25">
      <c r="U762" s="2"/>
    </row>
    <row r="763" spans="21:21" x14ac:dyDescent="0.25">
      <c r="U763" s="2"/>
    </row>
    <row r="764" spans="21:21" x14ac:dyDescent="0.25">
      <c r="U764" s="2"/>
    </row>
    <row r="765" spans="21:21" x14ac:dyDescent="0.25">
      <c r="U765" s="2"/>
    </row>
    <row r="766" spans="21:21" x14ac:dyDescent="0.25">
      <c r="U766" s="2"/>
    </row>
    <row r="767" spans="21:21" x14ac:dyDescent="0.25">
      <c r="U767" s="2"/>
    </row>
    <row r="768" spans="21:21" x14ac:dyDescent="0.25">
      <c r="U768" s="2"/>
    </row>
    <row r="769" spans="21:21" x14ac:dyDescent="0.25">
      <c r="U769" s="2"/>
    </row>
    <row r="770" spans="21:21" x14ac:dyDescent="0.25">
      <c r="U770" s="2"/>
    </row>
    <row r="771" spans="21:21" x14ac:dyDescent="0.25">
      <c r="U771" s="2"/>
    </row>
    <row r="772" spans="21:21" x14ac:dyDescent="0.25">
      <c r="U772" s="2"/>
    </row>
    <row r="773" spans="21:21" x14ac:dyDescent="0.25">
      <c r="U773" s="2"/>
    </row>
    <row r="774" spans="21:21" x14ac:dyDescent="0.25">
      <c r="U774" s="2"/>
    </row>
    <row r="775" spans="21:21" x14ac:dyDescent="0.25">
      <c r="U775" s="2"/>
    </row>
    <row r="776" spans="21:21" x14ac:dyDescent="0.25">
      <c r="U776" s="2"/>
    </row>
    <row r="777" spans="21:21" x14ac:dyDescent="0.25">
      <c r="U777" s="2"/>
    </row>
    <row r="778" spans="21:21" x14ac:dyDescent="0.25">
      <c r="U778" s="2"/>
    </row>
    <row r="779" spans="21:21" x14ac:dyDescent="0.25">
      <c r="U779" s="2"/>
    </row>
    <row r="780" spans="21:21" x14ac:dyDescent="0.25">
      <c r="U780" s="2"/>
    </row>
    <row r="781" spans="21:21" x14ac:dyDescent="0.25">
      <c r="U781" s="2"/>
    </row>
    <row r="782" spans="21:21" x14ac:dyDescent="0.25">
      <c r="U782" s="2"/>
    </row>
    <row r="783" spans="21:21" x14ac:dyDescent="0.25">
      <c r="U783" s="2"/>
    </row>
    <row r="784" spans="21:21" x14ac:dyDescent="0.25">
      <c r="U784" s="2"/>
    </row>
    <row r="785" spans="21:21" x14ac:dyDescent="0.25">
      <c r="U785" s="2"/>
    </row>
    <row r="786" spans="21:21" x14ac:dyDescent="0.25">
      <c r="U786" s="2"/>
    </row>
    <row r="787" spans="21:21" x14ac:dyDescent="0.25">
      <c r="U787" s="2"/>
    </row>
    <row r="788" spans="21:21" x14ac:dyDescent="0.25">
      <c r="U788" s="2"/>
    </row>
    <row r="789" spans="21:21" x14ac:dyDescent="0.25">
      <c r="U789" s="2"/>
    </row>
    <row r="790" spans="21:21" x14ac:dyDescent="0.25">
      <c r="U790" s="2"/>
    </row>
    <row r="791" spans="21:21" x14ac:dyDescent="0.25">
      <c r="U791" s="2"/>
    </row>
    <row r="792" spans="21:21" x14ac:dyDescent="0.25">
      <c r="U792" s="2"/>
    </row>
    <row r="793" spans="21:21" x14ac:dyDescent="0.25">
      <c r="U793" s="2"/>
    </row>
    <row r="794" spans="21:21" x14ac:dyDescent="0.25">
      <c r="U794" s="2"/>
    </row>
    <row r="795" spans="21:21" x14ac:dyDescent="0.25">
      <c r="U795" s="2"/>
    </row>
    <row r="796" spans="21:21" x14ac:dyDescent="0.25">
      <c r="U796" s="2"/>
    </row>
    <row r="797" spans="21:21" x14ac:dyDescent="0.25">
      <c r="U797" s="2"/>
    </row>
    <row r="798" spans="21:21" x14ac:dyDescent="0.25">
      <c r="U798" s="2"/>
    </row>
    <row r="1164" spans="1:20" s="42" customFormat="1" x14ac:dyDescent="0.25">
      <c r="A1164"/>
      <c r="B1164"/>
      <c r="C1164"/>
      <c r="D1164"/>
      <c r="E1164"/>
      <c r="F1164"/>
      <c r="G1164"/>
      <c r="H1164" s="2"/>
      <c r="I1164" s="2"/>
      <c r="J1164" s="2"/>
      <c r="K1164" s="2"/>
      <c r="L1164" s="2"/>
      <c r="M1164" s="2"/>
      <c r="N1164" s="2"/>
      <c r="O1164" s="2"/>
      <c r="P1164" s="2"/>
      <c r="Q1164" s="2"/>
      <c r="R1164"/>
      <c r="S1164"/>
      <c r="T1164"/>
    </row>
  </sheetData>
  <dataConsolidate/>
  <mergeCells count="1">
    <mergeCell ref="A15:G15"/>
  </mergeCells>
  <phoneticPr fontId="8" type="noConversion"/>
  <conditionalFormatting sqref="E1:E1048576">
    <cfRule type="duplicateValues" dxfId="117" priority="23"/>
    <cfRule type="duplicateValues" dxfId="116" priority="24"/>
  </conditionalFormatting>
  <conditionalFormatting sqref="E3:E14">
    <cfRule type="duplicateValues" dxfId="115" priority="205"/>
    <cfRule type="duplicateValues" dxfId="114" priority="206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B1:XFD22"/>
  <sheetViews>
    <sheetView showGridLines="0" zoomScaleNormal="100" zoomScaleSheetLayoutView="100" workbookViewId="0"/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2:9 16384:16384" ht="90" customHeight="1" thickBot="1" x14ac:dyDescent="0.3"/>
    <row r="2" spans="2:9 16384:16384" x14ac:dyDescent="0.25">
      <c r="B2" s="23" t="s">
        <v>17</v>
      </c>
      <c r="D2" s="41" t="s">
        <v>8491</v>
      </c>
      <c r="F2" s="2"/>
      <c r="XFD2" t="s">
        <v>8491</v>
      </c>
    </row>
    <row r="3" spans="2:9 16384:16384" x14ac:dyDescent="0.25">
      <c r="B3" s="23" t="s">
        <v>2</v>
      </c>
      <c r="D3" s="47">
        <v>44957</v>
      </c>
      <c r="F3" s="40"/>
      <c r="XFD3" t="s">
        <v>8486</v>
      </c>
    </row>
    <row r="4" spans="2:9 16384:16384" hidden="1" x14ac:dyDescent="0.25">
      <c r="B4" s="23" t="s">
        <v>3</v>
      </c>
      <c r="D4" s="72" t="s">
        <v>1</v>
      </c>
      <c r="F4" s="2"/>
      <c r="XFD4" t="s">
        <v>8487</v>
      </c>
    </row>
    <row r="5" spans="2:9 16384:16384" hidden="1" x14ac:dyDescent="0.25">
      <c r="B5" s="23" t="s">
        <v>4</v>
      </c>
      <c r="D5" s="72" t="s">
        <v>0</v>
      </c>
      <c r="F5" s="2"/>
      <c r="XFD5" t="s">
        <v>8488</v>
      </c>
    </row>
    <row r="6" spans="2:9 16384:16384" hidden="1" x14ac:dyDescent="0.25">
      <c r="B6" s="24" t="s">
        <v>28</v>
      </c>
      <c r="D6" s="73" t="s">
        <v>9024</v>
      </c>
      <c r="F6" s="2"/>
      <c r="XFD6" t="s">
        <v>8490</v>
      </c>
    </row>
    <row r="7" spans="2:9 16384:16384" hidden="1" x14ac:dyDescent="0.25">
      <c r="B7" s="23" t="s">
        <v>27</v>
      </c>
      <c r="D7" s="73" t="s">
        <v>9025</v>
      </c>
      <c r="F7" s="2"/>
      <c r="XFD7" t="s">
        <v>8489</v>
      </c>
    </row>
    <row r="8" spans="2:9 16384:16384" ht="16.5" customHeight="1" x14ac:dyDescent="0.25">
      <c r="B8" s="23" t="s">
        <v>26</v>
      </c>
      <c r="D8" s="105"/>
      <c r="F8" s="33"/>
      <c r="XFD8" t="s">
        <v>9018</v>
      </c>
    </row>
    <row r="9" spans="2:9 16384:16384" ht="16.5" hidden="1" customHeight="1" x14ac:dyDescent="0.25">
      <c r="B9" s="23" t="s">
        <v>25</v>
      </c>
      <c r="D9" s="37">
        <f>+D8</f>
        <v>0</v>
      </c>
      <c r="F9" s="38"/>
      <c r="XFD9" t="s">
        <v>9019</v>
      </c>
    </row>
    <row r="10" spans="2:9 16384:16384" ht="16.5" customHeight="1" x14ac:dyDescent="0.25">
      <c r="B10" s="23" t="s">
        <v>24</v>
      </c>
      <c r="D10" s="116" t="s">
        <v>8195</v>
      </c>
      <c r="F10" s="39"/>
      <c r="XFD10" t="s">
        <v>9020</v>
      </c>
    </row>
    <row r="11" spans="2:9 16384:16384" ht="16.5" customHeight="1" x14ac:dyDescent="0.25">
      <c r="B11" s="24" t="s">
        <v>72</v>
      </c>
      <c r="D11" s="101" t="str">
        <f>IFERROR(IF(D10&lt;&gt;"",VLOOKUP(D10,Tabla4[#All],2,0),IF(D19&lt;&gt;0,VLOOKUP(D19,Tabla4[#All],2,0),0)),"")</f>
        <v>JOSE RAUL LEMUS MOLINA</v>
      </c>
      <c r="F11" s="32"/>
      <c r="H11" s="1"/>
      <c r="I11" s="1"/>
      <c r="XFD11" t="s">
        <v>9021</v>
      </c>
    </row>
    <row r="12" spans="2:9 16384:16384" ht="16.5" hidden="1" customHeight="1" x14ac:dyDescent="0.25">
      <c r="B12" s="24" t="s">
        <v>74</v>
      </c>
      <c r="D12" s="9">
        <v>0</v>
      </c>
      <c r="F12" s="2"/>
      <c r="XFD12" t="s">
        <v>9022</v>
      </c>
    </row>
    <row r="13" spans="2:9 16384:16384" ht="12" hidden="1" customHeight="1" x14ac:dyDescent="0.25">
      <c r="B13" s="24" t="s">
        <v>73</v>
      </c>
      <c r="D13" s="5">
        <v>0</v>
      </c>
      <c r="F13" s="2"/>
      <c r="XFD13" t="s">
        <v>9023</v>
      </c>
    </row>
    <row r="14" spans="2:9 16384:16384" x14ac:dyDescent="0.25">
      <c r="B14" s="23" t="s">
        <v>23</v>
      </c>
      <c r="D14" s="109">
        <v>0</v>
      </c>
      <c r="F14" s="32"/>
    </row>
    <row r="15" spans="2:9 16384:16384" x14ac:dyDescent="0.25">
      <c r="B15" s="23" t="s">
        <v>22</v>
      </c>
      <c r="D15" s="110">
        <f>D14*0.13</f>
        <v>0</v>
      </c>
      <c r="F15" s="2"/>
    </row>
    <row r="16" spans="2:9 16384:16384" x14ac:dyDescent="0.25">
      <c r="B16" s="23" t="s">
        <v>21</v>
      </c>
      <c r="D16" s="70">
        <v>0</v>
      </c>
      <c r="F16" s="2"/>
    </row>
    <row r="17" spans="2:8" x14ac:dyDescent="0.25">
      <c r="B17" s="23" t="s">
        <v>20</v>
      </c>
      <c r="D17" s="70">
        <v>0</v>
      </c>
      <c r="F17" s="2"/>
    </row>
    <row r="18" spans="2:8" ht="15" customHeight="1" x14ac:dyDescent="0.25">
      <c r="B18" s="23" t="s">
        <v>75</v>
      </c>
      <c r="D18" s="70">
        <f>+(D12+D13+D14+D15+D16+D17)</f>
        <v>0</v>
      </c>
      <c r="F18" s="32"/>
    </row>
    <row r="19" spans="2:8" x14ac:dyDescent="0.25">
      <c r="B19" s="23" t="s">
        <v>7943</v>
      </c>
      <c r="D19" s="111"/>
      <c r="F19" s="2"/>
    </row>
    <row r="20" spans="2:8" ht="15.75" thickBot="1" x14ac:dyDescent="0.3">
      <c r="B20" s="23" t="s">
        <v>18</v>
      </c>
      <c r="D20" s="71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T9757"/>
  <sheetViews>
    <sheetView zoomScale="85" zoomScaleNormal="85" workbookViewId="0">
      <selection activeCell="A3" sqref="A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0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8410</v>
      </c>
    </row>
    <row r="3" spans="1:20" x14ac:dyDescent="0.25">
      <c r="B3" s="13"/>
      <c r="T3" t="str">
        <f>IF(Tabla2[[#This Row],[SERIE ]]="22SD004C","BODEGA",IF(Tabla2[[#This Row],[SERIE ]]="21DS000T","CASA MATRIZ","SUCURSAL"))</f>
        <v>SUCURSAL</v>
      </c>
    </row>
    <row r="4" spans="1:20" ht="15.75" thickBot="1" x14ac:dyDescent="0.3">
      <c r="R4" s="15"/>
      <c r="S4" s="1"/>
    </row>
    <row r="5" spans="1:20" ht="15.75" thickBot="1" x14ac:dyDescent="0.3">
      <c r="A5" s="143"/>
      <c r="B5" s="143"/>
      <c r="C5" s="143"/>
      <c r="D5" s="143"/>
      <c r="E5" s="143"/>
      <c r="F5" s="143"/>
      <c r="G5" s="143"/>
      <c r="H5" s="143"/>
      <c r="I5" s="143"/>
      <c r="J5" s="144"/>
      <c r="K5" s="4">
        <f>+SUBTOTAL(9,Tabla2[VENTA EXENTA])</f>
        <v>0</v>
      </c>
      <c r="L5" s="4">
        <f>+SUBTOTAL(9,Tabla2[VENTA NO SUJETA])</f>
        <v>0</v>
      </c>
      <c r="M5" s="3">
        <f>+SUBTOTAL(9,Tabla2[V. GRAVADA])</f>
        <v>0</v>
      </c>
      <c r="N5" s="4">
        <f>+SUBTOTAL(9,Tabla2[D.FISCAL])</f>
        <v>0</v>
      </c>
      <c r="O5" s="4">
        <f>+SUBTOTAL(9,Tabla2[V CTA DE 3])</f>
        <v>0</v>
      </c>
      <c r="P5" s="4">
        <f>+SUBTOTAL(9,Tabla2[D. FISCAL A 3])</f>
        <v>0</v>
      </c>
      <c r="Q5" s="4">
        <f>+SUBTOTAL(9,Tabla2[VENTA TOTAL])</f>
        <v>0</v>
      </c>
      <c r="R5" s="31"/>
    </row>
    <row r="59" spans="20:20" x14ac:dyDescent="0.25">
      <c r="T59" s="2"/>
    </row>
    <row r="60" spans="20:20" x14ac:dyDescent="0.25">
      <c r="T60" s="2"/>
    </row>
    <row r="4774" spans="1:20" s="42" customFormat="1" x14ac:dyDescent="0.25">
      <c r="A4774"/>
      <c r="B4774"/>
      <c r="C4774"/>
      <c r="D4774"/>
      <c r="E4774"/>
      <c r="F4774"/>
      <c r="G4774"/>
      <c r="H4774"/>
      <c r="I4774" s="1"/>
      <c r="J4774"/>
      <c r="K4774" s="2"/>
      <c r="L4774" s="2"/>
      <c r="M4774" s="2"/>
      <c r="N4774" s="2"/>
      <c r="O4774" s="2"/>
      <c r="P4774" s="2"/>
      <c r="Q4774" s="2"/>
      <c r="R4774" s="2"/>
      <c r="S4774"/>
      <c r="T4774"/>
    </row>
    <row r="9756" spans="1:20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  <c r="T9756"/>
    </row>
    <row r="9757" spans="1:20" s="2" customFormat="1" x14ac:dyDescent="0.25">
      <c r="A9757"/>
      <c r="B9757"/>
      <c r="C9757"/>
      <c r="D9757"/>
      <c r="E9757"/>
      <c r="F9757"/>
      <c r="G9757"/>
      <c r="H9757"/>
      <c r="I9757" s="1"/>
      <c r="J9757"/>
      <c r="S9757"/>
      <c r="T9757"/>
    </row>
  </sheetData>
  <mergeCells count="1">
    <mergeCell ref="A5:J5"/>
  </mergeCells>
  <phoneticPr fontId="8" type="noConversion"/>
  <conditionalFormatting sqref="G1:G1048576">
    <cfRule type="duplicateValues" dxfId="101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8328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8604</v>
      </c>
      <c r="N2" t="s">
        <v>8507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8604</v>
      </c>
      <c r="W2" t="s">
        <v>1</v>
      </c>
    </row>
    <row r="3" spans="1:23" x14ac:dyDescent="0.25">
      <c r="A3" t="s">
        <v>8328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8604</v>
      </c>
      <c r="N3" t="s">
        <v>8507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8604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8604</v>
      </c>
      <c r="B1" t="s">
        <v>8507</v>
      </c>
    </row>
    <row r="2" spans="1:2" x14ac:dyDescent="0.25">
      <c r="A2" t="s">
        <v>8604</v>
      </c>
      <c r="B2" t="s">
        <v>8507</v>
      </c>
    </row>
    <row r="3" spans="1:2" x14ac:dyDescent="0.25">
      <c r="A3" t="s">
        <v>8604</v>
      </c>
      <c r="B3" t="s">
        <v>8507</v>
      </c>
    </row>
    <row r="4" spans="1:2" x14ac:dyDescent="0.25">
      <c r="A4" t="s">
        <v>8604</v>
      </c>
      <c r="B4" t="s">
        <v>8507</v>
      </c>
    </row>
    <row r="5" spans="1:2" x14ac:dyDescent="0.25">
      <c r="A5" t="s">
        <v>8604</v>
      </c>
      <c r="B5" t="s">
        <v>8507</v>
      </c>
    </row>
    <row r="6" spans="1:2" x14ac:dyDescent="0.25">
      <c r="A6" t="s">
        <v>8604</v>
      </c>
      <c r="B6" t="s">
        <v>8507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8316</v>
      </c>
      <c r="B24" t="s">
        <v>8317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8936</v>
      </c>
      <c r="B28" t="s">
        <v>8937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8856</v>
      </c>
      <c r="B31" t="s">
        <v>8857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8856</v>
      </c>
      <c r="B34" t="s">
        <v>8857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8934</v>
      </c>
      <c r="B77" t="s">
        <v>8935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8433</v>
      </c>
      <c r="B80" t="s">
        <v>8434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8933</v>
      </c>
      <c r="B82" t="s">
        <v>1301</v>
      </c>
    </row>
    <row r="83" spans="1:2" x14ac:dyDescent="0.25">
      <c r="A83" t="s">
        <v>8666</v>
      </c>
      <c r="B83" t="s">
        <v>8667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8931</v>
      </c>
      <c r="B86" t="s">
        <v>8932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8895</v>
      </c>
      <c r="B100" t="s">
        <v>8896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8856</v>
      </c>
      <c r="B106" t="s">
        <v>8857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8895</v>
      </c>
      <c r="B113" t="s">
        <v>8896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8889</v>
      </c>
      <c r="B115" t="s">
        <v>8890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8856</v>
      </c>
      <c r="B120" t="s">
        <v>8857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8856</v>
      </c>
      <c r="B122" t="s">
        <v>8857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8604</v>
      </c>
      <c r="B126" t="s">
        <v>8603</v>
      </c>
    </row>
    <row r="127" spans="1:2" x14ac:dyDescent="0.25">
      <c r="A127" t="s">
        <v>8604</v>
      </c>
      <c r="B127" t="s">
        <v>8603</v>
      </c>
    </row>
    <row r="128" spans="1:2" x14ac:dyDescent="0.25">
      <c r="A128" t="s">
        <v>8604</v>
      </c>
      <c r="B128" t="s">
        <v>8603</v>
      </c>
    </row>
    <row r="129" spans="1:2" x14ac:dyDescent="0.25">
      <c r="A129" t="s">
        <v>8604</v>
      </c>
      <c r="B129" t="s">
        <v>8603</v>
      </c>
    </row>
    <row r="130" spans="1:2" x14ac:dyDescent="0.25">
      <c r="A130" t="s">
        <v>8929</v>
      </c>
      <c r="B130" t="s">
        <v>8930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8891</v>
      </c>
      <c r="B150" t="s">
        <v>8892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8913</v>
      </c>
      <c r="B154" t="s">
        <v>8914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8911</v>
      </c>
      <c r="B183" t="s">
        <v>8912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8389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8701</v>
      </c>
      <c r="B200" t="s">
        <v>8702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8856</v>
      </c>
      <c r="B208" t="s">
        <v>8857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8648</v>
      </c>
      <c r="B217" t="s">
        <v>8649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8826</v>
      </c>
      <c r="B225" t="s">
        <v>8827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8659</v>
      </c>
      <c r="B227" t="s">
        <v>8660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8343</v>
      </c>
      <c r="B229" t="s">
        <v>8344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8692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8889</v>
      </c>
      <c r="B243" t="s">
        <v>8890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8909</v>
      </c>
      <c r="B245" t="s">
        <v>8910</v>
      </c>
    </row>
    <row r="246" spans="1:2" x14ac:dyDescent="0.25">
      <c r="A246" t="s">
        <v>8715</v>
      </c>
      <c r="B246" t="s">
        <v>8716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8907</v>
      </c>
      <c r="B249" t="s">
        <v>8908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8905</v>
      </c>
      <c r="B262" t="s">
        <v>8906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8527</v>
      </c>
      <c r="B286" t="s">
        <v>8528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8711</v>
      </c>
      <c r="B288" t="s">
        <v>8712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8699</v>
      </c>
      <c r="B299" t="s">
        <v>8700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8284</v>
      </c>
      <c r="B302" t="s">
        <v>8082</v>
      </c>
    </row>
    <row r="303" spans="1:2" x14ac:dyDescent="0.25">
      <c r="A303" t="s">
        <v>8284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8715</v>
      </c>
      <c r="B305" t="s">
        <v>8716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8395</v>
      </c>
      <c r="B309" t="s">
        <v>895</v>
      </c>
    </row>
    <row r="310" spans="1:2" x14ac:dyDescent="0.25">
      <c r="A310" t="s">
        <v>8371</v>
      </c>
      <c r="B310" t="s">
        <v>8372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8903</v>
      </c>
      <c r="B315" t="s">
        <v>8904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8901</v>
      </c>
      <c r="B325" t="s">
        <v>8902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8537</v>
      </c>
      <c r="B332" t="s">
        <v>8538</v>
      </c>
    </row>
    <row r="333" spans="1:2" x14ac:dyDescent="0.25">
      <c r="A333" t="s">
        <v>8646</v>
      </c>
      <c r="B333" t="s">
        <v>8647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8692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8899</v>
      </c>
      <c r="B359" t="s">
        <v>8900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8548</v>
      </c>
      <c r="B392" t="s">
        <v>8549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8897</v>
      </c>
      <c r="B396" t="s">
        <v>8898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8349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8895</v>
      </c>
      <c r="B411" t="s">
        <v>8896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8893</v>
      </c>
      <c r="B418" t="s">
        <v>8894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8891</v>
      </c>
      <c r="B435" t="s">
        <v>8892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8619</v>
      </c>
      <c r="B444" t="s">
        <v>8618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8692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8286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8531</v>
      </c>
      <c r="B485" t="s">
        <v>8532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8889</v>
      </c>
      <c r="B505" t="s">
        <v>8890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8692</v>
      </c>
      <c r="B510" t="s">
        <v>1212</v>
      </c>
    </row>
    <row r="511" spans="1:2" x14ac:dyDescent="0.25">
      <c r="A511" t="s">
        <v>8692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8690</v>
      </c>
      <c r="B514" t="s">
        <v>8691</v>
      </c>
    </row>
    <row r="515" spans="1:2" x14ac:dyDescent="0.25">
      <c r="A515" t="s">
        <v>8395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8880</v>
      </c>
      <c r="B523" t="s">
        <v>8881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8878</v>
      </c>
      <c r="B537" t="s">
        <v>8879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8604</v>
      </c>
      <c r="B554" t="s">
        <v>8603</v>
      </c>
    </row>
    <row r="555" spans="1:2" x14ac:dyDescent="0.25">
      <c r="A555" t="s">
        <v>8604</v>
      </c>
      <c r="B555" t="s">
        <v>8603</v>
      </c>
    </row>
    <row r="556" spans="1:2" x14ac:dyDescent="0.25">
      <c r="A556" t="s">
        <v>8604</v>
      </c>
      <c r="B556" t="s">
        <v>8603</v>
      </c>
    </row>
    <row r="557" spans="1:2" x14ac:dyDescent="0.25">
      <c r="A557" t="s">
        <v>8604</v>
      </c>
      <c r="B557" t="s">
        <v>8603</v>
      </c>
    </row>
    <row r="558" spans="1:2" x14ac:dyDescent="0.25">
      <c r="A558" t="s">
        <v>8604</v>
      </c>
      <c r="B558" t="s">
        <v>8603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8856</v>
      </c>
      <c r="B623" t="s">
        <v>8857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8864</v>
      </c>
      <c r="B626" t="s">
        <v>8865</v>
      </c>
    </row>
    <row r="627" spans="1:2" x14ac:dyDescent="0.25">
      <c r="A627" t="s">
        <v>8864</v>
      </c>
      <c r="B627" t="s">
        <v>8865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8666</v>
      </c>
      <c r="B629" t="s">
        <v>8667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8862</v>
      </c>
      <c r="B631" t="s">
        <v>8863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8666</v>
      </c>
      <c r="B635" t="s">
        <v>8667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8860</v>
      </c>
      <c r="B637" t="s">
        <v>8861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8858</v>
      </c>
      <c r="B643" t="s">
        <v>8859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8856</v>
      </c>
      <c r="B645" t="s">
        <v>8857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8858</v>
      </c>
      <c r="B647" t="s">
        <v>8859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8856</v>
      </c>
      <c r="B656" t="s">
        <v>8857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8419</v>
      </c>
      <c r="B658" t="s">
        <v>8420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8830</v>
      </c>
      <c r="B701" t="s">
        <v>8831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8828</v>
      </c>
      <c r="B705" t="s">
        <v>8829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8715</v>
      </c>
      <c r="B715" t="s">
        <v>8716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8659</v>
      </c>
      <c r="B720" t="s">
        <v>8660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8527</v>
      </c>
      <c r="B731" t="s">
        <v>8528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8383</v>
      </c>
      <c r="B734" t="s">
        <v>8384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8711</v>
      </c>
      <c r="B749" t="s">
        <v>8712</v>
      </c>
    </row>
    <row r="750" spans="1:2" x14ac:dyDescent="0.25">
      <c r="A750" t="s">
        <v>8548</v>
      </c>
      <c r="B750" t="s">
        <v>8549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8690</v>
      </c>
      <c r="B824" t="s">
        <v>8691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8537</v>
      </c>
      <c r="B830" t="s">
        <v>8538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8692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8707</v>
      </c>
      <c r="B836" t="s">
        <v>8708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8826</v>
      </c>
      <c r="B841" t="s">
        <v>8827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8653</v>
      </c>
      <c r="B848" t="s">
        <v>8654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8824</v>
      </c>
      <c r="B856" t="s">
        <v>8825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8360</v>
      </c>
      <c r="B871" t="s">
        <v>8361</v>
      </c>
    </row>
    <row r="872" spans="1:2" x14ac:dyDescent="0.25">
      <c r="A872" t="s">
        <v>8617</v>
      </c>
      <c r="B872" t="s">
        <v>8616</v>
      </c>
    </row>
    <row r="873" spans="1:2" x14ac:dyDescent="0.25">
      <c r="A873" t="s">
        <v>8540</v>
      </c>
      <c r="B873" t="s">
        <v>8541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8646</v>
      </c>
      <c r="B877" t="s">
        <v>8647</v>
      </c>
    </row>
    <row r="878" spans="1:2" x14ac:dyDescent="0.25">
      <c r="A878" t="s">
        <v>8646</v>
      </c>
      <c r="B878" t="s">
        <v>8647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8822</v>
      </c>
      <c r="B880" t="s">
        <v>8823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8820</v>
      </c>
      <c r="B904" t="s">
        <v>8821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8542</v>
      </c>
      <c r="B908" t="s">
        <v>8543</v>
      </c>
    </row>
    <row r="909" spans="1:2" x14ac:dyDescent="0.25">
      <c r="A909" t="s">
        <v>8373</v>
      </c>
      <c r="B909" t="s">
        <v>8374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8531</v>
      </c>
      <c r="B934" t="s">
        <v>8532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8713</v>
      </c>
      <c r="B940" t="s">
        <v>8714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8692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8690</v>
      </c>
      <c r="B966" t="s">
        <v>8691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8300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8360</v>
      </c>
      <c r="B1000" t="s">
        <v>8361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8692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8818</v>
      </c>
      <c r="B1025" t="s">
        <v>8819</v>
      </c>
    </row>
    <row r="1026" spans="1:2" x14ac:dyDescent="0.25">
      <c r="A1026" t="s">
        <v>8701</v>
      </c>
      <c r="B1026" t="s">
        <v>8702</v>
      </c>
    </row>
    <row r="1027" spans="1:2" x14ac:dyDescent="0.25">
      <c r="A1027" t="s">
        <v>8550</v>
      </c>
      <c r="B1027" t="s">
        <v>8551</v>
      </c>
    </row>
    <row r="1028" spans="1:2" x14ac:dyDescent="0.25">
      <c r="A1028" t="s">
        <v>8816</v>
      </c>
      <c r="B1028" t="s">
        <v>8817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8284</v>
      </c>
      <c r="B1038" t="s">
        <v>8082</v>
      </c>
    </row>
    <row r="1039" spans="1:2" x14ac:dyDescent="0.25">
      <c r="A1039" t="s">
        <v>8550</v>
      </c>
      <c r="B1039" t="s">
        <v>8551</v>
      </c>
    </row>
    <row r="1040" spans="1:2" x14ac:dyDescent="0.25">
      <c r="A1040" t="s">
        <v>8550</v>
      </c>
      <c r="B1040" t="s">
        <v>8551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8692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8607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8814</v>
      </c>
      <c r="B1068" t="s">
        <v>8815</v>
      </c>
    </row>
    <row r="1069" spans="1:2" x14ac:dyDescent="0.25">
      <c r="A1069" t="s">
        <v>8812</v>
      </c>
      <c r="B1069" t="s">
        <v>8813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8360</v>
      </c>
      <c r="B1080" t="s">
        <v>8361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8810</v>
      </c>
      <c r="B1090" t="s">
        <v>8811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8284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8692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8286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8550</v>
      </c>
      <c r="B1130" t="s">
        <v>8551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8300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8808</v>
      </c>
      <c r="B1188" t="s">
        <v>8809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8285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8283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8383</v>
      </c>
      <c r="B1265" t="s">
        <v>8384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8690</v>
      </c>
      <c r="B1270" t="s">
        <v>8691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8692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8626</v>
      </c>
      <c r="B1287" t="s">
        <v>8807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8358</v>
      </c>
      <c r="B1291" t="s">
        <v>8359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8805</v>
      </c>
      <c r="B1298" t="s">
        <v>8806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8699</v>
      </c>
      <c r="B1301" t="s">
        <v>8700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8711</v>
      </c>
      <c r="B1316" t="s">
        <v>8712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8692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8803</v>
      </c>
      <c r="B1326" t="s">
        <v>8804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8617</v>
      </c>
      <c r="B1330" t="s">
        <v>8616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8690</v>
      </c>
      <c r="B1341" t="s">
        <v>8691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8364</v>
      </c>
      <c r="B1344" t="s">
        <v>8365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8701</v>
      </c>
      <c r="B1350" t="s">
        <v>8702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8604</v>
      </c>
      <c r="B1384" t="s">
        <v>8603</v>
      </c>
    </row>
    <row r="1385" spans="1:2" x14ac:dyDescent="0.25">
      <c r="A1385" t="s">
        <v>8604</v>
      </c>
      <c r="B1385" t="s">
        <v>8603</v>
      </c>
    </row>
    <row r="1386" spans="1:2" x14ac:dyDescent="0.25">
      <c r="A1386" t="s">
        <v>8604</v>
      </c>
      <c r="B1386" t="s">
        <v>8603</v>
      </c>
    </row>
    <row r="1387" spans="1:2" x14ac:dyDescent="0.25">
      <c r="A1387" t="s">
        <v>8604</v>
      </c>
      <c r="B1387" t="s">
        <v>8603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8433</v>
      </c>
      <c r="B1396" t="s">
        <v>8434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8661</v>
      </c>
      <c r="B1399" t="s">
        <v>8662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8623</v>
      </c>
      <c r="B1411" t="s">
        <v>8622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8413</v>
      </c>
      <c r="B1432" t="s">
        <v>8414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8433</v>
      </c>
      <c r="B1439" t="s">
        <v>8434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8608</v>
      </c>
      <c r="B1442" t="s">
        <v>8609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8433</v>
      </c>
      <c r="B1461" t="s">
        <v>8434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8437</v>
      </c>
      <c r="B1478" t="s">
        <v>1051</v>
      </c>
    </row>
    <row r="1479" spans="1:2" x14ac:dyDescent="0.25">
      <c r="A1479" t="s">
        <v>8715</v>
      </c>
      <c r="B1479" t="s">
        <v>8716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8666</v>
      </c>
      <c r="B1485" t="s">
        <v>8667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8433</v>
      </c>
      <c r="B1500" t="s">
        <v>8434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8602</v>
      </c>
      <c r="B1502" t="s">
        <v>8601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8713</v>
      </c>
      <c r="B1573" t="s">
        <v>8714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8419</v>
      </c>
      <c r="B1576" t="s">
        <v>8420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8413</v>
      </c>
      <c r="B1596" t="s">
        <v>8414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8619</v>
      </c>
      <c r="B1602" t="s">
        <v>8618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8389</v>
      </c>
      <c r="B1617" t="s">
        <v>225</v>
      </c>
    </row>
    <row r="1618" spans="1:2" x14ac:dyDescent="0.25">
      <c r="A1618" t="s">
        <v>8540</v>
      </c>
      <c r="B1618" t="s">
        <v>8541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8711</v>
      </c>
      <c r="B1623" t="s">
        <v>8712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8413</v>
      </c>
      <c r="B1628" t="s">
        <v>8414</v>
      </c>
    </row>
    <row r="1629" spans="1:2" x14ac:dyDescent="0.25">
      <c r="A1629" t="s">
        <v>8413</v>
      </c>
      <c r="B1629" t="s">
        <v>8414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8709</v>
      </c>
      <c r="B1646" t="s">
        <v>8710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8284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8422</v>
      </c>
      <c r="B1684" t="s">
        <v>8421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8550</v>
      </c>
      <c r="B1688" t="s">
        <v>8551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8692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8707</v>
      </c>
      <c r="B1699" t="s">
        <v>8708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8705</v>
      </c>
      <c r="B1711" t="s">
        <v>8706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8419</v>
      </c>
      <c r="B1715" t="s">
        <v>8420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8343</v>
      </c>
      <c r="B1724" t="s">
        <v>8344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8542</v>
      </c>
      <c r="B1741" t="s">
        <v>8543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8531</v>
      </c>
      <c r="B1747" t="s">
        <v>8532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8655</v>
      </c>
      <c r="B1765" t="s">
        <v>8656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8287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8703</v>
      </c>
      <c r="B1867" t="s">
        <v>8704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8617</v>
      </c>
      <c r="B1893" t="s">
        <v>8616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8693</v>
      </c>
      <c r="B1895" t="s">
        <v>8694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8316</v>
      </c>
      <c r="B1911" t="s">
        <v>8317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8364</v>
      </c>
      <c r="B1921" t="s">
        <v>8365</v>
      </c>
    </row>
    <row r="1922" spans="1:2" x14ac:dyDescent="0.25">
      <c r="A1922" t="s">
        <v>8615</v>
      </c>
      <c r="B1922" t="s">
        <v>8614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8701</v>
      </c>
      <c r="B1924" t="s">
        <v>8702</v>
      </c>
    </row>
    <row r="1925" spans="1:2" x14ac:dyDescent="0.25">
      <c r="A1925" t="s">
        <v>8699</v>
      </c>
      <c r="B1925" t="s">
        <v>8700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8697</v>
      </c>
      <c r="B1941" t="s">
        <v>8698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8283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8615</v>
      </c>
      <c r="B1949" t="s">
        <v>8614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8693</v>
      </c>
      <c r="B1966" t="s">
        <v>8694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8650</v>
      </c>
      <c r="B1968" t="s">
        <v>8651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8692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8422</v>
      </c>
      <c r="B2014" t="s">
        <v>8421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8284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8379</v>
      </c>
      <c r="B2036" t="s">
        <v>7825</v>
      </c>
    </row>
    <row r="2037" spans="1:2" x14ac:dyDescent="0.25">
      <c r="A2037" t="s">
        <v>8690</v>
      </c>
      <c r="B2037" t="s">
        <v>8691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8689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8316</v>
      </c>
      <c r="B2054" t="s">
        <v>8317</v>
      </c>
    </row>
    <row r="2055" spans="1:2" x14ac:dyDescent="0.25">
      <c r="A2055" t="s">
        <v>8419</v>
      </c>
      <c r="B2055" t="s">
        <v>8420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8604</v>
      </c>
      <c r="B2084" t="s">
        <v>8603</v>
      </c>
    </row>
    <row r="2085" spans="1:2" x14ac:dyDescent="0.25">
      <c r="A2085" t="s">
        <v>8604</v>
      </c>
      <c r="B2085" t="s">
        <v>8603</v>
      </c>
    </row>
    <row r="2086" spans="1:2" x14ac:dyDescent="0.25">
      <c r="A2086" t="s">
        <v>8604</v>
      </c>
      <c r="B2086" t="s">
        <v>8603</v>
      </c>
    </row>
    <row r="2087" spans="1:2" x14ac:dyDescent="0.25">
      <c r="A2087" t="s">
        <v>8604</v>
      </c>
      <c r="B2087" t="s">
        <v>8603</v>
      </c>
    </row>
    <row r="2088" spans="1:2" x14ac:dyDescent="0.25">
      <c r="A2088" t="s">
        <v>8604</v>
      </c>
      <c r="B2088" t="s">
        <v>8603</v>
      </c>
    </row>
    <row r="2089" spans="1:2" x14ac:dyDescent="0.25">
      <c r="A2089" t="s">
        <v>8604</v>
      </c>
      <c r="B2089" t="s">
        <v>8603</v>
      </c>
    </row>
    <row r="2090" spans="1:2" x14ac:dyDescent="0.25">
      <c r="A2090" t="s">
        <v>8604</v>
      </c>
      <c r="B2090" t="s">
        <v>8603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8433</v>
      </c>
      <c r="B2126" t="s">
        <v>8434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8602</v>
      </c>
      <c r="B2130" t="s">
        <v>8601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8670</v>
      </c>
      <c r="B2136" t="s">
        <v>8671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8668</v>
      </c>
      <c r="B2143" t="s">
        <v>8669</v>
      </c>
    </row>
    <row r="2144" spans="1:2" x14ac:dyDescent="0.25">
      <c r="A2144" t="s">
        <v>8666</v>
      </c>
      <c r="B2144" t="s">
        <v>8667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8666</v>
      </c>
      <c r="B2177" t="s">
        <v>8667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8531</v>
      </c>
      <c r="B2249" t="s">
        <v>8532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8661</v>
      </c>
      <c r="B2256" t="s">
        <v>8662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8310</v>
      </c>
      <c r="B2265" t="s">
        <v>8311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8659</v>
      </c>
      <c r="B2352" t="s">
        <v>8660</v>
      </c>
    </row>
    <row r="2353" spans="1:2" x14ac:dyDescent="0.25">
      <c r="A2353" t="s">
        <v>8659</v>
      </c>
      <c r="B2353" t="s">
        <v>8660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8300</v>
      </c>
      <c r="B2368" t="s">
        <v>691</v>
      </c>
    </row>
    <row r="2369" spans="1:2" x14ac:dyDescent="0.25">
      <c r="A2369" t="s">
        <v>8657</v>
      </c>
      <c r="B2369" t="s">
        <v>8658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8655</v>
      </c>
      <c r="B2387" t="s">
        <v>8656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8343</v>
      </c>
      <c r="B2391" t="s">
        <v>8344</v>
      </c>
    </row>
    <row r="2392" spans="1:2" x14ac:dyDescent="0.25">
      <c r="A2392" t="s">
        <v>8287</v>
      </c>
      <c r="B2392" t="s">
        <v>610</v>
      </c>
    </row>
    <row r="2393" spans="1:2" x14ac:dyDescent="0.25">
      <c r="A2393" t="s">
        <v>8287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8653</v>
      </c>
      <c r="B2419" t="s">
        <v>8654</v>
      </c>
    </row>
    <row r="2420" spans="1:2" x14ac:dyDescent="0.25">
      <c r="A2420" t="s">
        <v>8653</v>
      </c>
      <c r="B2420" t="s">
        <v>8654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8278</v>
      </c>
      <c r="B2422" t="s">
        <v>8279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8548</v>
      </c>
      <c r="B2424" t="s">
        <v>8549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8652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8284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8316</v>
      </c>
      <c r="B2478" t="s">
        <v>8317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8360</v>
      </c>
      <c r="B2480" t="s">
        <v>8361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8308</v>
      </c>
      <c r="B2482" t="s">
        <v>8309</v>
      </c>
    </row>
    <row r="2483" spans="1:2" x14ac:dyDescent="0.25">
      <c r="A2483" t="s">
        <v>8650</v>
      </c>
      <c r="B2483" t="s">
        <v>8651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8283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8648</v>
      </c>
      <c r="B2502" t="s">
        <v>8649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8288</v>
      </c>
      <c r="B2524" t="s">
        <v>8289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8542</v>
      </c>
      <c r="B2530" t="s">
        <v>8543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8287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8540</v>
      </c>
      <c r="B2541" t="s">
        <v>8541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8287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8358</v>
      </c>
      <c r="B2561" t="s">
        <v>8359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8607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8646</v>
      </c>
      <c r="B2642" t="s">
        <v>8647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8373</v>
      </c>
      <c r="B2649" t="s">
        <v>8374</v>
      </c>
    </row>
    <row r="2650" spans="1:2" x14ac:dyDescent="0.25">
      <c r="A2650" t="s">
        <v>1005</v>
      </c>
      <c r="B2650" t="s">
        <v>8480</v>
      </c>
    </row>
    <row r="2651" spans="1:2" x14ac:dyDescent="0.25">
      <c r="A2651" t="s">
        <v>1005</v>
      </c>
      <c r="B2651" t="s">
        <v>8480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8286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8607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8437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8600</v>
      </c>
      <c r="B2787" t="s">
        <v>8599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8602</v>
      </c>
      <c r="B2803" t="s">
        <v>8601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8604</v>
      </c>
      <c r="B2805" t="s">
        <v>8603</v>
      </c>
    </row>
    <row r="2806" spans="1:2" x14ac:dyDescent="0.25">
      <c r="A2806" t="s">
        <v>8604</v>
      </c>
      <c r="B2806" t="s">
        <v>8603</v>
      </c>
    </row>
    <row r="2807" spans="1:2" x14ac:dyDescent="0.25">
      <c r="A2807" t="s">
        <v>8604</v>
      </c>
      <c r="B2807" t="s">
        <v>8603</v>
      </c>
    </row>
    <row r="2808" spans="1:2" x14ac:dyDescent="0.25">
      <c r="A2808" t="s">
        <v>8604</v>
      </c>
      <c r="B2808" t="s">
        <v>8603</v>
      </c>
    </row>
    <row r="2809" spans="1:2" x14ac:dyDescent="0.25">
      <c r="A2809" t="s">
        <v>8604</v>
      </c>
      <c r="B2809" t="s">
        <v>8603</v>
      </c>
    </row>
    <row r="2810" spans="1:2" x14ac:dyDescent="0.25">
      <c r="A2810" t="s">
        <v>8604</v>
      </c>
      <c r="B2810" t="s">
        <v>8603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8415</v>
      </c>
      <c r="B2846" t="s">
        <v>8416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8364</v>
      </c>
      <c r="B2858" t="s">
        <v>8365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8360</v>
      </c>
      <c r="B2939" t="s">
        <v>8361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8548</v>
      </c>
      <c r="B2965" t="s">
        <v>8549</v>
      </c>
    </row>
    <row r="2966" spans="1:2" x14ac:dyDescent="0.25">
      <c r="A2966" t="s">
        <v>8548</v>
      </c>
      <c r="B2966" t="s">
        <v>8549</v>
      </c>
    </row>
    <row r="2967" spans="1:2" x14ac:dyDescent="0.25">
      <c r="A2967" t="s">
        <v>8606</v>
      </c>
      <c r="B2967" t="s">
        <v>8605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8607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8608</v>
      </c>
      <c r="B2994" t="s">
        <v>8609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8358</v>
      </c>
      <c r="B2999" t="s">
        <v>8359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8284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8531</v>
      </c>
      <c r="B3019" t="s">
        <v>8532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8610</v>
      </c>
      <c r="B3060" t="s">
        <v>8611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8613</v>
      </c>
      <c r="B3068" t="s">
        <v>8612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8537</v>
      </c>
      <c r="B3075" t="s">
        <v>8538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8285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8615</v>
      </c>
      <c r="B3092" t="s">
        <v>8614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8607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8607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8617</v>
      </c>
      <c r="B3123" t="s">
        <v>8616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8619</v>
      </c>
      <c r="B3142" t="s">
        <v>8618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8621</v>
      </c>
      <c r="B3160" t="s">
        <v>8620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8343</v>
      </c>
      <c r="B3181" t="s">
        <v>8344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8301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8283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8395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8623</v>
      </c>
      <c r="B3308" t="s">
        <v>8622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8290</v>
      </c>
      <c r="B3313" t="s">
        <v>8291</v>
      </c>
    </row>
    <row r="3314" spans="1:2" x14ac:dyDescent="0.25">
      <c r="A3314" t="s">
        <v>8290</v>
      </c>
      <c r="B3314" t="s">
        <v>8291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8349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8343</v>
      </c>
      <c r="B3342" t="s">
        <v>8344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8352</v>
      </c>
      <c r="B3374" t="s">
        <v>8353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8527</v>
      </c>
      <c r="B3387" t="s">
        <v>8528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8533</v>
      </c>
      <c r="B3396" t="s">
        <v>8534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8480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8550</v>
      </c>
      <c r="B3412" t="s">
        <v>8551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8381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8625</v>
      </c>
      <c r="B3422" t="s">
        <v>8624</v>
      </c>
    </row>
    <row r="3423" spans="1:2" x14ac:dyDescent="0.25">
      <c r="A3423" t="s">
        <v>8625</v>
      </c>
      <c r="B3423" t="s">
        <v>8624</v>
      </c>
    </row>
    <row r="3424" spans="1:2" x14ac:dyDescent="0.25">
      <c r="A3424" t="s">
        <v>8626</v>
      </c>
      <c r="B3424" t="s">
        <v>8627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8604</v>
      </c>
      <c r="B3474" t="s">
        <v>8507</v>
      </c>
    </row>
    <row r="3475" spans="1:2" x14ac:dyDescent="0.25">
      <c r="A3475" t="s">
        <v>8604</v>
      </c>
      <c r="B3475" t="s">
        <v>8507</v>
      </c>
    </row>
    <row r="3476" spans="1:2" x14ac:dyDescent="0.25">
      <c r="A3476" t="s">
        <v>8604</v>
      </c>
      <c r="B3476" t="s">
        <v>8507</v>
      </c>
    </row>
    <row r="3477" spans="1:2" x14ac:dyDescent="0.25">
      <c r="A3477" t="s">
        <v>8604</v>
      </c>
      <c r="B3477" t="s">
        <v>8507</v>
      </c>
    </row>
    <row r="3478" spans="1:2" x14ac:dyDescent="0.25">
      <c r="A3478" t="s">
        <v>8604</v>
      </c>
      <c r="B3478" t="s">
        <v>8507</v>
      </c>
    </row>
    <row r="3479" spans="1:2" x14ac:dyDescent="0.25">
      <c r="A3479" t="s">
        <v>8604</v>
      </c>
      <c r="B3479" t="s">
        <v>8507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8395</v>
      </c>
      <c r="B3486" t="s">
        <v>895</v>
      </c>
    </row>
    <row r="3487" spans="1:2" x14ac:dyDescent="0.25">
      <c r="A3487" t="s">
        <v>8298</v>
      </c>
      <c r="B3487" t="s">
        <v>8299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8314</v>
      </c>
      <c r="B3521" t="s">
        <v>8315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8437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8552</v>
      </c>
      <c r="B3564" t="s">
        <v>8553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8373</v>
      </c>
      <c r="B3696" t="s">
        <v>8374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8548</v>
      </c>
      <c r="B3715" t="s">
        <v>8549</v>
      </c>
    </row>
    <row r="3716" spans="1:2" x14ac:dyDescent="0.25">
      <c r="A3716" t="s">
        <v>8537</v>
      </c>
      <c r="B3716" t="s">
        <v>8538</v>
      </c>
    </row>
    <row r="3717" spans="1:2" x14ac:dyDescent="0.25">
      <c r="A3717" t="s">
        <v>8546</v>
      </c>
      <c r="B3717" t="s">
        <v>8547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8544</v>
      </c>
      <c r="B3727" t="s">
        <v>8545</v>
      </c>
    </row>
    <row r="3728" spans="1:2" x14ac:dyDescent="0.25">
      <c r="A3728" t="s">
        <v>8544</v>
      </c>
      <c r="B3728" t="s">
        <v>8545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8310</v>
      </c>
      <c r="B3745" t="s">
        <v>8311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8358</v>
      </c>
      <c r="B3776" t="s">
        <v>8359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8298</v>
      </c>
      <c r="B3788" t="s">
        <v>8299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8379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8287</v>
      </c>
      <c r="B3812" t="s">
        <v>610</v>
      </c>
    </row>
    <row r="3813" spans="1:2" x14ac:dyDescent="0.25">
      <c r="A3813" t="s">
        <v>8287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8480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8300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8371</v>
      </c>
      <c r="B3849" t="s">
        <v>8372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8301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8385</v>
      </c>
      <c r="B3886" t="s">
        <v>8386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8542</v>
      </c>
      <c r="B3902" t="s">
        <v>8543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8360</v>
      </c>
      <c r="B3916" t="s">
        <v>8361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8283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8529</v>
      </c>
      <c r="B3975" t="s">
        <v>8530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8283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8540</v>
      </c>
      <c r="B4009" t="s">
        <v>8541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8284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8539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8308</v>
      </c>
      <c r="B4026" t="s">
        <v>8309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8537</v>
      </c>
      <c r="B4040" t="s">
        <v>8538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8535</v>
      </c>
      <c r="B4050" t="s">
        <v>8536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8298</v>
      </c>
      <c r="B4054" t="s">
        <v>8299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8527</v>
      </c>
      <c r="B4064" t="s">
        <v>8528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8287</v>
      </c>
      <c r="B4096" t="s">
        <v>610</v>
      </c>
    </row>
    <row r="4097" spans="1:2" x14ac:dyDescent="0.25">
      <c r="A4097" t="s">
        <v>8287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8389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8533</v>
      </c>
      <c r="B4133" t="s">
        <v>8534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8379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8411</v>
      </c>
      <c r="B4147" t="s">
        <v>8412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8290</v>
      </c>
      <c r="B4149" t="s">
        <v>8291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8287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8531</v>
      </c>
      <c r="B4202" t="s">
        <v>8532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8343</v>
      </c>
      <c r="B4224" t="s">
        <v>8344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8529</v>
      </c>
      <c r="B4237" t="s">
        <v>8530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8527</v>
      </c>
      <c r="B4246" t="s">
        <v>8528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/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7" t="s">
        <v>17</v>
      </c>
      <c r="D2" s="6" t="s">
        <v>7944</v>
      </c>
      <c r="XFD2" t="s">
        <v>7944</v>
      </c>
    </row>
    <row r="3" spans="2:4 16384:16384" x14ac:dyDescent="0.25">
      <c r="B3" s="67" t="s">
        <v>2</v>
      </c>
      <c r="D3" s="7" t="s">
        <v>9347</v>
      </c>
      <c r="XFD3" t="s">
        <v>7981</v>
      </c>
    </row>
    <row r="4" spans="2:4 16384:16384" hidden="1" x14ac:dyDescent="0.25">
      <c r="B4" s="67" t="s">
        <v>3</v>
      </c>
      <c r="D4" s="72" t="s">
        <v>1</v>
      </c>
      <c r="XFD4" t="s">
        <v>8153</v>
      </c>
    </row>
    <row r="5" spans="2:4 16384:16384" ht="14.25" hidden="1" customHeight="1" x14ac:dyDescent="0.25">
      <c r="B5" s="68" t="s">
        <v>4</v>
      </c>
      <c r="D5" s="72" t="s">
        <v>7706</v>
      </c>
      <c r="XFD5" t="s">
        <v>8264</v>
      </c>
    </row>
    <row r="6" spans="2:4 16384:16384" ht="14.25" hidden="1" customHeight="1" x14ac:dyDescent="0.25">
      <c r="B6" s="69" t="s">
        <v>69</v>
      </c>
      <c r="D6" s="73" t="s">
        <v>9327</v>
      </c>
      <c r="XFD6" t="s">
        <v>8321</v>
      </c>
    </row>
    <row r="7" spans="2:4 16384:16384" ht="14.25" hidden="1" customHeight="1" x14ac:dyDescent="0.25">
      <c r="B7" s="69" t="s">
        <v>68</v>
      </c>
      <c r="D7" s="73" t="s">
        <v>9328</v>
      </c>
      <c r="XFD7" t="s">
        <v>8322</v>
      </c>
    </row>
    <row r="8" spans="2:4 16384:16384" ht="14.25" customHeight="1" x14ac:dyDescent="0.25">
      <c r="B8" s="69" t="s">
        <v>67</v>
      </c>
      <c r="D8" s="51"/>
      <c r="XFD8" t="s">
        <v>8323</v>
      </c>
    </row>
    <row r="9" spans="2:4 16384:16384" ht="14.25" hidden="1" customHeight="1" x14ac:dyDescent="0.25">
      <c r="B9" s="67" t="s">
        <v>66</v>
      </c>
      <c r="D9" s="8">
        <f>+D8</f>
        <v>0</v>
      </c>
      <c r="XFD9" t="s">
        <v>8324</v>
      </c>
    </row>
    <row r="10" spans="2:4 16384:16384" ht="14.25" hidden="1" customHeight="1" x14ac:dyDescent="0.25">
      <c r="B10" s="67" t="s">
        <v>67</v>
      </c>
      <c r="D10" s="12">
        <f>+D9</f>
        <v>0</v>
      </c>
      <c r="XFD10" t="s">
        <v>8325</v>
      </c>
    </row>
    <row r="11" spans="2:4 16384:16384" ht="14.25" hidden="1" customHeight="1" x14ac:dyDescent="0.25">
      <c r="B11" s="67" t="s">
        <v>66</v>
      </c>
      <c r="D11" s="10">
        <f>+D10</f>
        <v>0</v>
      </c>
      <c r="XFD11" t="s">
        <v>8326</v>
      </c>
    </row>
    <row r="12" spans="2:4 16384:16384" ht="14.25" hidden="1" customHeight="1" x14ac:dyDescent="0.25">
      <c r="B12" s="67" t="s">
        <v>65</v>
      </c>
      <c r="D12" s="10">
        <v>0</v>
      </c>
      <c r="XFD12" t="s">
        <v>8327</v>
      </c>
    </row>
    <row r="13" spans="2:4 16384:16384" ht="14.25" hidden="1" customHeight="1" x14ac:dyDescent="0.25">
      <c r="B13" s="67" t="s">
        <v>64</v>
      </c>
      <c r="D13" s="5">
        <v>0</v>
      </c>
      <c r="XFD13" t="s">
        <v>8328</v>
      </c>
    </row>
    <row r="14" spans="2:4 16384:16384" ht="14.25" hidden="1" customHeight="1" x14ac:dyDescent="0.25">
      <c r="B14" s="67" t="s">
        <v>63</v>
      </c>
      <c r="D14" s="9">
        <v>0</v>
      </c>
      <c r="XFD14" t="s">
        <v>7944</v>
      </c>
    </row>
    <row r="15" spans="2:4 16384:16384" ht="14.25" hidden="1" customHeight="1" x14ac:dyDescent="0.25">
      <c r="B15" s="67" t="s">
        <v>62</v>
      </c>
      <c r="D15" s="9">
        <v>0</v>
      </c>
      <c r="XFD15" t="s">
        <v>7981</v>
      </c>
    </row>
    <row r="16" spans="2:4 16384:16384" ht="14.25" customHeight="1" x14ac:dyDescent="0.25">
      <c r="B16" s="67" t="s">
        <v>61</v>
      </c>
      <c r="D16" s="125">
        <v>0</v>
      </c>
      <c r="XFD16" t="s">
        <v>8153</v>
      </c>
    </row>
    <row r="17" spans="2:4" x14ac:dyDescent="0.25">
      <c r="B17" s="67" t="s">
        <v>60</v>
      </c>
      <c r="D17" s="70">
        <v>0</v>
      </c>
    </row>
    <row r="18" spans="2:4" x14ac:dyDescent="0.25">
      <c r="B18" s="67" t="s">
        <v>59</v>
      </c>
      <c r="D18" s="70">
        <v>0</v>
      </c>
    </row>
    <row r="19" spans="2:4" x14ac:dyDescent="0.25">
      <c r="B19" s="67" t="s">
        <v>58</v>
      </c>
      <c r="D19" s="70">
        <v>0</v>
      </c>
    </row>
    <row r="20" spans="2:4" x14ac:dyDescent="0.25">
      <c r="B20" s="67" t="s">
        <v>57</v>
      </c>
      <c r="D20" s="70">
        <v>0</v>
      </c>
    </row>
    <row r="21" spans="2:4" x14ac:dyDescent="0.25">
      <c r="B21" s="67" t="s">
        <v>56</v>
      </c>
      <c r="D21" s="70">
        <v>0</v>
      </c>
    </row>
    <row r="22" spans="2:4" x14ac:dyDescent="0.25">
      <c r="B22" s="67" t="s">
        <v>19</v>
      </c>
      <c r="D22" s="70">
        <f>SUM(D13:D21)</f>
        <v>0</v>
      </c>
    </row>
    <row r="23" spans="2:4" ht="15.75" thickBot="1" x14ac:dyDescent="0.3">
      <c r="B23" s="67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35"/>
  <sheetViews>
    <sheetView workbookViewId="0">
      <selection activeCell="B3" sqref="B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7944</v>
      </c>
      <c r="B3" t="s">
        <v>9346</v>
      </c>
      <c r="C3" t="s">
        <v>1</v>
      </c>
      <c r="D3" t="s">
        <v>7706</v>
      </c>
      <c r="E3" t="s">
        <v>9348</v>
      </c>
      <c r="F3" t="s">
        <v>9349</v>
      </c>
      <c r="G3">
        <v>224</v>
      </c>
      <c r="H3">
        <v>224</v>
      </c>
      <c r="I3">
        <v>224</v>
      </c>
      <c r="J3">
        <v>224</v>
      </c>
      <c r="K3">
        <v>0</v>
      </c>
      <c r="L3" s="2">
        <v>0</v>
      </c>
      <c r="M3" s="2">
        <v>0</v>
      </c>
      <c r="N3" s="2">
        <v>0</v>
      </c>
      <c r="O3" s="2">
        <v>26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26</v>
      </c>
      <c r="V3" t="s">
        <v>55</v>
      </c>
    </row>
    <row r="4" spans="1:22" x14ac:dyDescent="0.25">
      <c r="A4" t="s">
        <v>7944</v>
      </c>
      <c r="B4" t="s">
        <v>9350</v>
      </c>
      <c r="C4" t="s">
        <v>1</v>
      </c>
      <c r="D4" t="s">
        <v>7706</v>
      </c>
      <c r="E4" t="s">
        <v>9348</v>
      </c>
      <c r="F4" t="s">
        <v>9349</v>
      </c>
      <c r="G4">
        <v>223</v>
      </c>
      <c r="H4">
        <v>223</v>
      </c>
      <c r="I4">
        <v>223</v>
      </c>
      <c r="J4">
        <v>223</v>
      </c>
      <c r="K4">
        <v>0</v>
      </c>
      <c r="L4" s="2">
        <v>0</v>
      </c>
      <c r="M4" s="2">
        <v>0</v>
      </c>
      <c r="N4" s="2">
        <v>0</v>
      </c>
      <c r="O4" s="2">
        <v>37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37</v>
      </c>
      <c r="V4" t="s">
        <v>55</v>
      </c>
    </row>
    <row r="5" spans="1:22" x14ac:dyDescent="0.25">
      <c r="A5" t="s">
        <v>7944</v>
      </c>
      <c r="B5" t="s">
        <v>9351</v>
      </c>
      <c r="C5" t="s">
        <v>1</v>
      </c>
      <c r="D5" t="s">
        <v>7706</v>
      </c>
      <c r="E5" t="s">
        <v>9348</v>
      </c>
      <c r="F5" t="s">
        <v>9349</v>
      </c>
      <c r="G5">
        <v>222</v>
      </c>
      <c r="H5">
        <v>222</v>
      </c>
      <c r="I5">
        <v>222</v>
      </c>
      <c r="J5">
        <v>222</v>
      </c>
      <c r="K5">
        <v>0</v>
      </c>
      <c r="L5" s="2">
        <v>0</v>
      </c>
      <c r="M5" s="2">
        <v>0</v>
      </c>
      <c r="N5" s="2">
        <v>0</v>
      </c>
      <c r="O5" s="2">
        <v>126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126</v>
      </c>
      <c r="V5" t="s">
        <v>55</v>
      </c>
    </row>
    <row r="6" spans="1:22" x14ac:dyDescent="0.25">
      <c r="A6" t="s">
        <v>7944</v>
      </c>
      <c r="B6" t="s">
        <v>9352</v>
      </c>
      <c r="C6" t="s">
        <v>1</v>
      </c>
      <c r="D6" t="s">
        <v>7706</v>
      </c>
      <c r="E6" t="s">
        <v>9348</v>
      </c>
      <c r="F6" t="s">
        <v>9349</v>
      </c>
      <c r="G6">
        <v>221</v>
      </c>
      <c r="H6">
        <v>221</v>
      </c>
      <c r="I6">
        <v>221</v>
      </c>
      <c r="J6">
        <v>221</v>
      </c>
      <c r="K6">
        <v>0</v>
      </c>
      <c r="L6" s="2">
        <v>0</v>
      </c>
      <c r="M6" s="2">
        <v>0</v>
      </c>
      <c r="N6" s="2">
        <v>0</v>
      </c>
      <c r="O6" s="2">
        <v>213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213</v>
      </c>
      <c r="V6" t="s">
        <v>55</v>
      </c>
    </row>
    <row r="7" spans="1:22" x14ac:dyDescent="0.25">
      <c r="A7" t="s">
        <v>7944</v>
      </c>
      <c r="B7" t="s">
        <v>9353</v>
      </c>
      <c r="C7" t="s">
        <v>1</v>
      </c>
      <c r="D7" t="s">
        <v>7706</v>
      </c>
      <c r="E7" t="s">
        <v>9348</v>
      </c>
      <c r="F7" t="s">
        <v>9349</v>
      </c>
      <c r="G7">
        <v>220</v>
      </c>
      <c r="H7">
        <v>220</v>
      </c>
      <c r="I7">
        <v>220</v>
      </c>
      <c r="J7">
        <v>220</v>
      </c>
      <c r="K7">
        <v>0</v>
      </c>
      <c r="L7" s="2">
        <v>0</v>
      </c>
      <c r="M7" s="2">
        <v>0</v>
      </c>
      <c r="N7" s="2">
        <v>0</v>
      </c>
      <c r="O7" s="2">
        <v>95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95</v>
      </c>
      <c r="V7" t="s">
        <v>55</v>
      </c>
    </row>
    <row r="8" spans="1:22" x14ac:dyDescent="0.25">
      <c r="A8" t="s">
        <v>7944</v>
      </c>
      <c r="B8" t="s">
        <v>9353</v>
      </c>
      <c r="C8" t="s">
        <v>1</v>
      </c>
      <c r="D8" t="s">
        <v>7706</v>
      </c>
      <c r="E8" t="s">
        <v>9348</v>
      </c>
      <c r="F8" t="s">
        <v>9349</v>
      </c>
      <c r="G8">
        <v>219</v>
      </c>
      <c r="H8">
        <v>219</v>
      </c>
      <c r="I8">
        <v>219</v>
      </c>
      <c r="J8">
        <v>219</v>
      </c>
      <c r="K8">
        <v>0</v>
      </c>
      <c r="L8" s="2">
        <v>0</v>
      </c>
      <c r="M8" s="2">
        <v>0</v>
      </c>
      <c r="N8" s="2">
        <v>0</v>
      </c>
      <c r="O8" s="2">
        <v>48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48</v>
      </c>
      <c r="V8" t="s">
        <v>55</v>
      </c>
    </row>
    <row r="9" spans="1:22" x14ac:dyDescent="0.25">
      <c r="A9" t="s">
        <v>7944</v>
      </c>
      <c r="B9" t="s">
        <v>9353</v>
      </c>
      <c r="C9" t="s">
        <v>1</v>
      </c>
      <c r="D9" t="s">
        <v>7706</v>
      </c>
      <c r="E9" t="s">
        <v>9348</v>
      </c>
      <c r="F9" t="s">
        <v>9349</v>
      </c>
      <c r="G9">
        <v>218</v>
      </c>
      <c r="H9">
        <v>218</v>
      </c>
      <c r="I9">
        <v>218</v>
      </c>
      <c r="J9">
        <v>218</v>
      </c>
      <c r="K9">
        <v>0</v>
      </c>
      <c r="L9" s="2">
        <v>0</v>
      </c>
      <c r="M9" s="2">
        <v>0</v>
      </c>
      <c r="N9" s="2">
        <v>0</v>
      </c>
      <c r="O9" s="2">
        <v>132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132</v>
      </c>
      <c r="V9" t="s">
        <v>55</v>
      </c>
    </row>
    <row r="10" spans="1:22" x14ac:dyDescent="0.25">
      <c r="A10" t="s">
        <v>7944</v>
      </c>
      <c r="B10" t="s">
        <v>9354</v>
      </c>
      <c r="C10" t="s">
        <v>1</v>
      </c>
      <c r="D10" t="s">
        <v>7706</v>
      </c>
      <c r="E10" t="s">
        <v>9348</v>
      </c>
      <c r="F10" t="s">
        <v>9349</v>
      </c>
      <c r="G10">
        <v>217</v>
      </c>
      <c r="H10">
        <v>217</v>
      </c>
      <c r="I10">
        <v>217</v>
      </c>
      <c r="J10">
        <v>217</v>
      </c>
      <c r="K10">
        <v>0</v>
      </c>
      <c r="L10" s="2">
        <v>0</v>
      </c>
      <c r="M10" s="2">
        <v>0</v>
      </c>
      <c r="N10" s="2">
        <v>0</v>
      </c>
      <c r="O10" s="2">
        <v>61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61</v>
      </c>
      <c r="V10" t="s">
        <v>55</v>
      </c>
    </row>
    <row r="11" spans="1:22" x14ac:dyDescent="0.25">
      <c r="A11" t="s">
        <v>7944</v>
      </c>
      <c r="B11" t="s">
        <v>9355</v>
      </c>
      <c r="C11" t="s">
        <v>1</v>
      </c>
      <c r="D11" t="s">
        <v>7706</v>
      </c>
      <c r="E11" t="s">
        <v>9348</v>
      </c>
      <c r="F11" t="s">
        <v>9349</v>
      </c>
      <c r="G11">
        <v>216</v>
      </c>
      <c r="H11">
        <v>216</v>
      </c>
      <c r="I11">
        <v>216</v>
      </c>
      <c r="J11">
        <v>216</v>
      </c>
      <c r="K11">
        <v>0</v>
      </c>
      <c r="L11" s="2">
        <v>0</v>
      </c>
      <c r="M11" s="2">
        <v>0</v>
      </c>
      <c r="N11" s="2">
        <v>0</v>
      </c>
      <c r="O11" s="2">
        <v>183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183</v>
      </c>
      <c r="V11" t="s">
        <v>55</v>
      </c>
    </row>
    <row r="12" spans="1:22" x14ac:dyDescent="0.25">
      <c r="A12" t="s">
        <v>7944</v>
      </c>
      <c r="B12" t="s">
        <v>9355</v>
      </c>
      <c r="C12" t="s">
        <v>1</v>
      </c>
      <c r="D12" t="s">
        <v>7706</v>
      </c>
      <c r="E12" t="s">
        <v>9348</v>
      </c>
      <c r="F12" t="s">
        <v>9349</v>
      </c>
      <c r="G12">
        <v>215</v>
      </c>
      <c r="H12">
        <v>215</v>
      </c>
      <c r="I12">
        <v>215</v>
      </c>
      <c r="J12">
        <v>215</v>
      </c>
      <c r="K12">
        <v>0</v>
      </c>
      <c r="L12" s="2">
        <v>0</v>
      </c>
      <c r="M12" s="2">
        <v>0</v>
      </c>
      <c r="N12" s="2">
        <v>0</v>
      </c>
      <c r="O12" s="2">
        <v>200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200</v>
      </c>
      <c r="V12" t="s">
        <v>55</v>
      </c>
    </row>
    <row r="13" spans="1:22" x14ac:dyDescent="0.25">
      <c r="A13" t="s">
        <v>7944</v>
      </c>
      <c r="B13" t="s">
        <v>9355</v>
      </c>
      <c r="C13" t="s">
        <v>1</v>
      </c>
      <c r="D13" t="s">
        <v>7706</v>
      </c>
      <c r="E13" t="s">
        <v>9348</v>
      </c>
      <c r="F13" t="s">
        <v>9349</v>
      </c>
      <c r="G13">
        <v>214</v>
      </c>
      <c r="H13">
        <v>214</v>
      </c>
      <c r="I13">
        <v>214</v>
      </c>
      <c r="J13">
        <v>214</v>
      </c>
      <c r="K13">
        <v>0</v>
      </c>
      <c r="L13" s="2">
        <v>0</v>
      </c>
      <c r="M13" s="2">
        <v>0</v>
      </c>
      <c r="N13" s="2">
        <v>0</v>
      </c>
      <c r="O13" s="2">
        <v>207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207</v>
      </c>
      <c r="V13" t="s">
        <v>55</v>
      </c>
    </row>
    <row r="14" spans="1:22" x14ac:dyDescent="0.25">
      <c r="A14" t="s">
        <v>7944</v>
      </c>
      <c r="B14" t="s">
        <v>9356</v>
      </c>
      <c r="C14" t="s">
        <v>1</v>
      </c>
      <c r="D14" t="s">
        <v>7706</v>
      </c>
      <c r="E14" t="s">
        <v>9348</v>
      </c>
      <c r="F14" t="s">
        <v>9349</v>
      </c>
      <c r="G14">
        <v>213</v>
      </c>
      <c r="H14">
        <v>213</v>
      </c>
      <c r="I14">
        <v>213</v>
      </c>
      <c r="J14">
        <v>213</v>
      </c>
      <c r="K14">
        <v>0</v>
      </c>
      <c r="L14" s="2">
        <v>0</v>
      </c>
      <c r="M14" s="2">
        <v>0</v>
      </c>
      <c r="N14" s="2">
        <v>0</v>
      </c>
      <c r="O14" s="2">
        <v>175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175</v>
      </c>
      <c r="V14" t="s">
        <v>55</v>
      </c>
    </row>
    <row r="15" spans="1:22" x14ac:dyDescent="0.25">
      <c r="A15" t="s">
        <v>7944</v>
      </c>
      <c r="B15" t="s">
        <v>9356</v>
      </c>
      <c r="C15" t="s">
        <v>1</v>
      </c>
      <c r="D15" t="s">
        <v>7706</v>
      </c>
      <c r="E15" t="s">
        <v>9348</v>
      </c>
      <c r="F15" t="s">
        <v>9349</v>
      </c>
      <c r="G15">
        <v>212</v>
      </c>
      <c r="H15">
        <v>212</v>
      </c>
      <c r="I15">
        <v>212</v>
      </c>
      <c r="J15">
        <v>212</v>
      </c>
      <c r="K15">
        <v>0</v>
      </c>
      <c r="L15" s="2">
        <v>0</v>
      </c>
      <c r="M15" s="2">
        <v>0</v>
      </c>
      <c r="N15" s="2">
        <v>0</v>
      </c>
      <c r="O15" s="2">
        <v>128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128</v>
      </c>
      <c r="V15" t="s">
        <v>55</v>
      </c>
    </row>
    <row r="16" spans="1:22" x14ac:dyDescent="0.25">
      <c r="A16" t="s">
        <v>7944</v>
      </c>
      <c r="B16" t="s">
        <v>9357</v>
      </c>
      <c r="C16" t="s">
        <v>1</v>
      </c>
      <c r="D16" t="s">
        <v>7706</v>
      </c>
      <c r="E16" t="s">
        <v>9348</v>
      </c>
      <c r="F16" t="s">
        <v>9349</v>
      </c>
      <c r="G16">
        <v>211</v>
      </c>
      <c r="H16">
        <v>211</v>
      </c>
      <c r="I16">
        <v>211</v>
      </c>
      <c r="J16">
        <v>211</v>
      </c>
      <c r="K16">
        <v>0</v>
      </c>
      <c r="L16" s="2">
        <v>0</v>
      </c>
      <c r="M16" s="2">
        <v>0</v>
      </c>
      <c r="N16" s="2">
        <v>0</v>
      </c>
      <c r="O16" s="2">
        <v>90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90</v>
      </c>
      <c r="V16" t="s">
        <v>55</v>
      </c>
    </row>
    <row r="17" spans="1:22" x14ac:dyDescent="0.25">
      <c r="A17" t="s">
        <v>7944</v>
      </c>
      <c r="B17" t="s">
        <v>9358</v>
      </c>
      <c r="C17" t="s">
        <v>1</v>
      </c>
      <c r="D17" t="s">
        <v>7706</v>
      </c>
      <c r="E17" t="s">
        <v>9348</v>
      </c>
      <c r="F17" t="s">
        <v>9349</v>
      </c>
      <c r="G17">
        <v>210</v>
      </c>
      <c r="H17">
        <v>210</v>
      </c>
      <c r="I17">
        <v>210</v>
      </c>
      <c r="J17">
        <v>210</v>
      </c>
      <c r="K17">
        <v>0</v>
      </c>
      <c r="L17" s="2">
        <v>0</v>
      </c>
      <c r="M17" s="2">
        <v>0</v>
      </c>
      <c r="N17" s="2">
        <v>0</v>
      </c>
      <c r="O17" s="2">
        <v>31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31</v>
      </c>
      <c r="V17" t="s">
        <v>55</v>
      </c>
    </row>
    <row r="18" spans="1:22" x14ac:dyDescent="0.25">
      <c r="A18" t="s">
        <v>7944</v>
      </c>
      <c r="B18" t="s">
        <v>9358</v>
      </c>
      <c r="C18" t="s">
        <v>1</v>
      </c>
      <c r="D18" t="s">
        <v>7706</v>
      </c>
      <c r="E18" t="s">
        <v>9348</v>
      </c>
      <c r="F18" t="s">
        <v>9349</v>
      </c>
      <c r="G18">
        <v>209</v>
      </c>
      <c r="H18">
        <v>209</v>
      </c>
      <c r="I18">
        <v>209</v>
      </c>
      <c r="J18">
        <v>209</v>
      </c>
      <c r="K18">
        <v>0</v>
      </c>
      <c r="L18" s="2">
        <v>0</v>
      </c>
      <c r="M18" s="2">
        <v>0</v>
      </c>
      <c r="N18" s="2">
        <v>0</v>
      </c>
      <c r="O18" s="2">
        <v>50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50</v>
      </c>
      <c r="V18" t="s">
        <v>55</v>
      </c>
    </row>
    <row r="19" spans="1:22" x14ac:dyDescent="0.25">
      <c r="A19" t="s">
        <v>7944</v>
      </c>
      <c r="B19" t="s">
        <v>9359</v>
      </c>
      <c r="C19" t="s">
        <v>1</v>
      </c>
      <c r="D19" t="s">
        <v>7706</v>
      </c>
      <c r="E19" t="s">
        <v>9348</v>
      </c>
      <c r="F19" t="s">
        <v>9349</v>
      </c>
      <c r="G19">
        <v>208</v>
      </c>
      <c r="H19">
        <v>208</v>
      </c>
      <c r="I19">
        <v>208</v>
      </c>
      <c r="J19">
        <v>208</v>
      </c>
      <c r="K19">
        <v>0</v>
      </c>
      <c r="L19" s="2">
        <v>0</v>
      </c>
      <c r="M19" s="2">
        <v>0</v>
      </c>
      <c r="N19" s="2">
        <v>0</v>
      </c>
      <c r="O19" s="2">
        <v>72.5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72.5</v>
      </c>
      <c r="V19" t="s">
        <v>55</v>
      </c>
    </row>
    <row r="20" spans="1:22" x14ac:dyDescent="0.25">
      <c r="A20" t="s">
        <v>7944</v>
      </c>
      <c r="B20" t="s">
        <v>9360</v>
      </c>
      <c r="C20" t="s">
        <v>1</v>
      </c>
      <c r="D20" t="s">
        <v>7706</v>
      </c>
      <c r="E20" t="s">
        <v>9348</v>
      </c>
      <c r="F20" t="s">
        <v>9349</v>
      </c>
      <c r="G20">
        <v>207</v>
      </c>
      <c r="H20">
        <v>207</v>
      </c>
      <c r="I20">
        <v>207</v>
      </c>
      <c r="J20">
        <v>207</v>
      </c>
      <c r="K20">
        <v>0</v>
      </c>
      <c r="L20" s="2">
        <v>0</v>
      </c>
      <c r="M20" s="2">
        <v>0</v>
      </c>
      <c r="N20" s="2">
        <v>0</v>
      </c>
      <c r="O20" s="2">
        <v>118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118</v>
      </c>
      <c r="V20" t="s">
        <v>55</v>
      </c>
    </row>
    <row r="21" spans="1:22" x14ac:dyDescent="0.25">
      <c r="A21" t="s">
        <v>7944</v>
      </c>
      <c r="B21" t="s">
        <v>9360</v>
      </c>
      <c r="C21" t="s">
        <v>1</v>
      </c>
      <c r="D21" t="s">
        <v>7706</v>
      </c>
      <c r="E21" t="s">
        <v>9348</v>
      </c>
      <c r="F21" t="s">
        <v>9349</v>
      </c>
      <c r="G21">
        <v>206</v>
      </c>
      <c r="H21">
        <v>206</v>
      </c>
      <c r="I21">
        <v>206</v>
      </c>
      <c r="J21">
        <v>206</v>
      </c>
      <c r="K21">
        <v>0</v>
      </c>
      <c r="L21" s="2">
        <v>0</v>
      </c>
      <c r="M21" s="2">
        <v>0</v>
      </c>
      <c r="N21" s="2">
        <v>0</v>
      </c>
      <c r="O21" s="2">
        <v>123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123</v>
      </c>
      <c r="V21" t="s">
        <v>55</v>
      </c>
    </row>
    <row r="22" spans="1:22" x14ac:dyDescent="0.25">
      <c r="A22" t="s">
        <v>7944</v>
      </c>
      <c r="B22" t="s">
        <v>9361</v>
      </c>
      <c r="C22" t="s">
        <v>1</v>
      </c>
      <c r="D22" t="s">
        <v>7706</v>
      </c>
      <c r="E22" t="s">
        <v>9348</v>
      </c>
      <c r="F22" t="s">
        <v>9349</v>
      </c>
      <c r="G22">
        <v>205</v>
      </c>
      <c r="H22">
        <v>205</v>
      </c>
      <c r="I22">
        <v>205</v>
      </c>
      <c r="J22">
        <v>205</v>
      </c>
      <c r="K22">
        <v>0</v>
      </c>
      <c r="L22" s="2">
        <v>0</v>
      </c>
      <c r="M22" s="2">
        <v>0</v>
      </c>
      <c r="N22" s="2">
        <v>0</v>
      </c>
      <c r="O22" s="2">
        <v>138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138</v>
      </c>
      <c r="V22" t="s">
        <v>55</v>
      </c>
    </row>
    <row r="23" spans="1:22" x14ac:dyDescent="0.25">
      <c r="A23" t="s">
        <v>7944</v>
      </c>
      <c r="B23" t="s">
        <v>9362</v>
      </c>
      <c r="C23" t="s">
        <v>1</v>
      </c>
      <c r="D23" t="s">
        <v>7706</v>
      </c>
      <c r="E23" t="s">
        <v>9348</v>
      </c>
      <c r="F23" t="s">
        <v>9349</v>
      </c>
      <c r="G23">
        <v>204</v>
      </c>
      <c r="H23">
        <v>204</v>
      </c>
      <c r="I23">
        <v>204</v>
      </c>
      <c r="J23">
        <v>204</v>
      </c>
      <c r="K23">
        <v>0</v>
      </c>
      <c r="L23" s="2">
        <v>0</v>
      </c>
      <c r="M23" s="2">
        <v>0</v>
      </c>
      <c r="N23" s="2">
        <v>0</v>
      </c>
      <c r="O23" s="2">
        <v>32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32</v>
      </c>
      <c r="V23" t="s">
        <v>55</v>
      </c>
    </row>
    <row r="24" spans="1:22" x14ac:dyDescent="0.25">
      <c r="A24" t="s">
        <v>7944</v>
      </c>
      <c r="B24" t="s">
        <v>9362</v>
      </c>
      <c r="C24" t="s">
        <v>1</v>
      </c>
      <c r="D24" t="s">
        <v>7706</v>
      </c>
      <c r="E24" t="s">
        <v>9348</v>
      </c>
      <c r="F24" t="s">
        <v>9349</v>
      </c>
      <c r="G24">
        <v>203</v>
      </c>
      <c r="H24">
        <v>203</v>
      </c>
      <c r="I24">
        <v>203</v>
      </c>
      <c r="J24">
        <v>203</v>
      </c>
      <c r="K24">
        <v>0</v>
      </c>
      <c r="L24" s="2">
        <v>0</v>
      </c>
      <c r="M24" s="2">
        <v>0</v>
      </c>
      <c r="N24" s="2">
        <v>0</v>
      </c>
      <c r="O24" s="2">
        <v>95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95</v>
      </c>
      <c r="V24" t="s">
        <v>55</v>
      </c>
    </row>
    <row r="25" spans="1:22" x14ac:dyDescent="0.25">
      <c r="A25" t="s">
        <v>7944</v>
      </c>
      <c r="B25" t="s">
        <v>9363</v>
      </c>
      <c r="C25" t="s">
        <v>1</v>
      </c>
      <c r="D25" t="s">
        <v>7706</v>
      </c>
      <c r="E25" t="s">
        <v>9348</v>
      </c>
      <c r="F25" t="s">
        <v>9349</v>
      </c>
      <c r="G25">
        <v>202</v>
      </c>
      <c r="H25">
        <v>202</v>
      </c>
      <c r="I25">
        <v>202</v>
      </c>
      <c r="J25">
        <v>202</v>
      </c>
      <c r="K25">
        <v>0</v>
      </c>
      <c r="L25" s="2">
        <v>0</v>
      </c>
      <c r="M25" s="2">
        <v>0</v>
      </c>
      <c r="N25" s="2">
        <v>0</v>
      </c>
      <c r="O25" s="2">
        <v>104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104</v>
      </c>
      <c r="V25" t="s">
        <v>55</v>
      </c>
    </row>
    <row r="26" spans="1:22" x14ac:dyDescent="0.25">
      <c r="A26" t="s">
        <v>7944</v>
      </c>
      <c r="B26" t="s">
        <v>9364</v>
      </c>
      <c r="C26" t="s">
        <v>1</v>
      </c>
      <c r="D26" t="s">
        <v>7706</v>
      </c>
      <c r="E26" t="s">
        <v>9348</v>
      </c>
      <c r="F26" t="s">
        <v>9349</v>
      </c>
      <c r="G26">
        <v>201</v>
      </c>
      <c r="H26">
        <v>201</v>
      </c>
      <c r="I26">
        <v>201</v>
      </c>
      <c r="J26">
        <v>201</v>
      </c>
      <c r="K26">
        <v>0</v>
      </c>
      <c r="L26" s="2">
        <v>0</v>
      </c>
      <c r="M26" s="2">
        <v>0</v>
      </c>
      <c r="N26" s="2">
        <v>0</v>
      </c>
      <c r="O26" s="2">
        <v>24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24</v>
      </c>
      <c r="V26" t="s">
        <v>55</v>
      </c>
    </row>
    <row r="27" spans="1:22" x14ac:dyDescent="0.25">
      <c r="A27" t="s">
        <v>7944</v>
      </c>
      <c r="B27" t="s">
        <v>9365</v>
      </c>
      <c r="C27" t="s">
        <v>1</v>
      </c>
      <c r="D27" t="s">
        <v>7706</v>
      </c>
      <c r="E27" t="s">
        <v>9348</v>
      </c>
      <c r="F27" t="s">
        <v>9349</v>
      </c>
      <c r="G27">
        <v>200</v>
      </c>
      <c r="H27">
        <v>200</v>
      </c>
      <c r="I27">
        <v>200</v>
      </c>
      <c r="J27">
        <v>200</v>
      </c>
      <c r="K27">
        <v>0</v>
      </c>
      <c r="L27" s="2">
        <v>0</v>
      </c>
      <c r="M27" s="2">
        <v>0</v>
      </c>
      <c r="N27" s="2">
        <v>0</v>
      </c>
      <c r="O27" s="2">
        <v>83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83</v>
      </c>
      <c r="V27" t="s">
        <v>55</v>
      </c>
    </row>
    <row r="28" spans="1:22" x14ac:dyDescent="0.25">
      <c r="A28" t="s">
        <v>7944</v>
      </c>
      <c r="B28" t="s">
        <v>9347</v>
      </c>
      <c r="C28" t="s">
        <v>1</v>
      </c>
      <c r="D28" t="s">
        <v>7706</v>
      </c>
      <c r="E28" t="s">
        <v>9348</v>
      </c>
      <c r="F28" t="s">
        <v>9349</v>
      </c>
      <c r="G28">
        <v>199</v>
      </c>
      <c r="H28">
        <v>199</v>
      </c>
      <c r="I28">
        <v>199</v>
      </c>
      <c r="J28">
        <v>199</v>
      </c>
      <c r="K28">
        <v>0</v>
      </c>
      <c r="L28" s="2">
        <v>0</v>
      </c>
      <c r="M28" s="2">
        <v>0</v>
      </c>
      <c r="N28" s="2">
        <v>0</v>
      </c>
      <c r="O28" s="2">
        <v>300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300</v>
      </c>
      <c r="V28" t="s">
        <v>55</v>
      </c>
    </row>
    <row r="29" spans="1:22" x14ac:dyDescent="0.25">
      <c r="A29" t="s">
        <v>7944</v>
      </c>
      <c r="B29" t="s">
        <v>9347</v>
      </c>
      <c r="C29" t="s">
        <v>1</v>
      </c>
      <c r="D29" t="s">
        <v>7706</v>
      </c>
      <c r="E29" t="s">
        <v>9348</v>
      </c>
      <c r="F29" t="s">
        <v>9349</v>
      </c>
      <c r="G29">
        <v>198</v>
      </c>
      <c r="H29">
        <v>198</v>
      </c>
      <c r="I29">
        <v>198</v>
      </c>
      <c r="J29">
        <v>198</v>
      </c>
      <c r="K29">
        <v>0</v>
      </c>
      <c r="L29" s="2">
        <v>0</v>
      </c>
      <c r="M29" s="2">
        <v>0</v>
      </c>
      <c r="N29" s="2">
        <v>0</v>
      </c>
      <c r="O29" s="2">
        <v>190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190</v>
      </c>
      <c r="V29" t="s">
        <v>55</v>
      </c>
    </row>
    <row r="30" spans="1:22" x14ac:dyDescent="0.25">
      <c r="A30" t="s">
        <v>7944</v>
      </c>
      <c r="B30" t="s">
        <v>9347</v>
      </c>
      <c r="C30" t="s">
        <v>1</v>
      </c>
      <c r="D30" t="s">
        <v>7706</v>
      </c>
      <c r="E30" t="s">
        <v>9327</v>
      </c>
      <c r="F30" t="s">
        <v>9328</v>
      </c>
      <c r="G30">
        <v>197</v>
      </c>
      <c r="H30">
        <v>197</v>
      </c>
      <c r="I30">
        <v>197</v>
      </c>
      <c r="J30">
        <v>197</v>
      </c>
      <c r="K30">
        <v>0</v>
      </c>
      <c r="L30" s="2">
        <v>0</v>
      </c>
      <c r="M30" s="2">
        <v>0</v>
      </c>
      <c r="N30" s="2">
        <v>0</v>
      </c>
      <c r="O30" s="2">
        <v>160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160</v>
      </c>
      <c r="V30" t="s">
        <v>55</v>
      </c>
    </row>
    <row r="32" spans="1:22" ht="15.75" thickBot="1" x14ac:dyDescent="0.3"/>
    <row r="33" spans="1:21" ht="15.75" thickBot="1" x14ac:dyDescent="0.3">
      <c r="A33" s="142" t="s">
        <v>76</v>
      </c>
      <c r="B33" s="143"/>
      <c r="C33" s="143"/>
      <c r="D33" s="143"/>
      <c r="E33" s="143"/>
      <c r="F33" s="143"/>
      <c r="G33" s="143"/>
      <c r="H33" s="143"/>
      <c r="I33" s="143"/>
      <c r="J33" s="143"/>
      <c r="K33" s="144"/>
      <c r="L33" s="4">
        <f>+SUBTOTAL(9,Tabla3[V EXENTA])</f>
        <v>0</v>
      </c>
      <c r="M33" s="4">
        <f>+SUBTOTAL(9,Tabla3[VENTAS NO])</f>
        <v>0</v>
      </c>
      <c r="N33" s="4">
        <f>+SUBTOTAL(9,Tabla3[V NO SUJETAS])</f>
        <v>0</v>
      </c>
      <c r="O33" s="4">
        <f>+SUBTOTAL(9,Tabla3[V GRAVADAS])</f>
        <v>3241.5</v>
      </c>
      <c r="P33" s="4">
        <f>+SUBTOTAL(9,Tabla3[EX IN CA])</f>
        <v>0</v>
      </c>
      <c r="Q33" s="4">
        <f>+SUBTOTAL(9,Tabla3[EX OUT CA])</f>
        <v>0</v>
      </c>
      <c r="R33" s="4">
        <f>+SUBTOTAL(9,Tabla3[EX SERVICE])</f>
        <v>0</v>
      </c>
      <c r="S33" s="4">
        <f>+SUBTOTAL(9,Tabla3[V ZONA FRAN])</f>
        <v>0</v>
      </c>
      <c r="T33" s="4">
        <f>+SUBTOTAL(9,Tabla3[V CTA A 3ERO])</f>
        <v>0</v>
      </c>
      <c r="U33" s="4">
        <f>+SUBTOTAL(9,Tabla3[TOTAL VENTA])</f>
        <v>3241.5</v>
      </c>
    </row>
    <row r="34" spans="1:21" x14ac:dyDescent="0.25">
      <c r="O34" s="2">
        <f>O33/1.13</f>
        <v>2868.5840707964603</v>
      </c>
    </row>
    <row r="35" spans="1:21" x14ac:dyDescent="0.25">
      <c r="O35" s="2">
        <f>O34*0.13</f>
        <v>372.91592920353986</v>
      </c>
    </row>
  </sheetData>
  <mergeCells count="1">
    <mergeCell ref="A33:K33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7" t="s">
        <v>8493</v>
      </c>
      <c r="B1" s="58" t="s">
        <v>8494</v>
      </c>
      <c r="C1" s="58" t="s">
        <v>8495</v>
      </c>
      <c r="D1" s="59" t="s">
        <v>8496</v>
      </c>
      <c r="E1" s="61" t="s">
        <v>8497</v>
      </c>
      <c r="F1" s="62" t="s">
        <v>7737</v>
      </c>
    </row>
    <row r="2" spans="1:6" x14ac:dyDescent="0.25">
      <c r="A2" t="s">
        <v>7945</v>
      </c>
      <c r="B2" t="s">
        <v>8491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8491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8491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8491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8491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8491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8491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8491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8491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8491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8491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8491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8491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8491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8491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8491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8491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8491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8491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8491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8491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8491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8491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8491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8491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8491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8491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8486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8486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8486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8486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8486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8486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8486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8486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8486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8486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8486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8486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8486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8486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8486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8486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8486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8486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8486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8486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8486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8486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8486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8487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8487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8487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8487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8487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8487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8487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8487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8487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8487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8487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8487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8487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8487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8487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8487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8487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8487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8487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8277</v>
      </c>
      <c r="B71" t="s">
        <v>8488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8276</v>
      </c>
      <c r="B72" t="s">
        <v>8488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8275</v>
      </c>
      <c r="B73" t="s">
        <v>8488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8274</v>
      </c>
      <c r="B74" t="s">
        <v>8488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8273</v>
      </c>
      <c r="B75" t="s">
        <v>8488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8272</v>
      </c>
      <c r="B76" t="s">
        <v>8488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8271</v>
      </c>
      <c r="B77" t="s">
        <v>8488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8270</v>
      </c>
      <c r="B78" t="s">
        <v>8488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8269</v>
      </c>
      <c r="B79" t="s">
        <v>8488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8266</v>
      </c>
      <c r="B80" t="s">
        <v>8488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8268</v>
      </c>
      <c r="B81" t="s">
        <v>8488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8282</v>
      </c>
      <c r="B82" t="s">
        <v>8488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8267</v>
      </c>
      <c r="B83" t="s">
        <v>8488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8265</v>
      </c>
      <c r="B84" t="s">
        <v>8488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8394</v>
      </c>
      <c r="B85" t="s">
        <v>8490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8393</v>
      </c>
      <c r="B86" t="s">
        <v>8490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8392</v>
      </c>
      <c r="B87" t="s">
        <v>8490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8400</v>
      </c>
      <c r="B88" t="s">
        <v>8490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8388</v>
      </c>
      <c r="B89" t="s">
        <v>8490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8387</v>
      </c>
      <c r="B90" t="s">
        <v>8490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8382</v>
      </c>
      <c r="B91" t="s">
        <v>8490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8380</v>
      </c>
      <c r="B92" t="s">
        <v>8490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8401</v>
      </c>
      <c r="B93" t="s">
        <v>8490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8378</v>
      </c>
      <c r="B94" t="s">
        <v>8490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8375</v>
      </c>
      <c r="B95" t="s">
        <v>8490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8370</v>
      </c>
      <c r="B96" t="s">
        <v>8490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8369</v>
      </c>
      <c r="B97" t="s">
        <v>8490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8402</v>
      </c>
      <c r="B98" t="s">
        <v>8490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8366</v>
      </c>
      <c r="B99" t="s">
        <v>8490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8357</v>
      </c>
      <c r="B100" t="s">
        <v>8490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8356</v>
      </c>
      <c r="B101" t="s">
        <v>8490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8348</v>
      </c>
      <c r="B102" t="s">
        <v>8490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8342</v>
      </c>
      <c r="B103" t="s">
        <v>8490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8445</v>
      </c>
      <c r="B104" t="s">
        <v>8489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8444</v>
      </c>
      <c r="B105" t="s">
        <v>8489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8456</v>
      </c>
      <c r="B106" t="s">
        <v>8489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8477</v>
      </c>
      <c r="B107" t="s">
        <v>8489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8455</v>
      </c>
      <c r="B108" t="s">
        <v>8489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8454</v>
      </c>
      <c r="B109" t="s">
        <v>8489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8453</v>
      </c>
      <c r="B110" t="s">
        <v>8489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8443</v>
      </c>
      <c r="B111" t="s">
        <v>8489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8452</v>
      </c>
      <c r="B112" t="s">
        <v>8489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8478</v>
      </c>
      <c r="B113" t="s">
        <v>8489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8451</v>
      </c>
      <c r="B114" t="s">
        <v>8489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8467</v>
      </c>
      <c r="B115" t="s">
        <v>8489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8450</v>
      </c>
      <c r="B116" t="s">
        <v>8489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8449</v>
      </c>
      <c r="B117" t="s">
        <v>8489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8448</v>
      </c>
      <c r="B118" t="s">
        <v>8489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8471</v>
      </c>
      <c r="B119" t="s">
        <v>8489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8447</v>
      </c>
      <c r="B120" t="s">
        <v>8489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8442</v>
      </c>
      <c r="B121" t="s">
        <v>8489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8472</v>
      </c>
      <c r="B122" t="s">
        <v>8489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8479</v>
      </c>
      <c r="B123" t="s">
        <v>8489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8446</v>
      </c>
      <c r="B124" t="s">
        <v>8489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8432</v>
      </c>
      <c r="B125" t="s">
        <v>8489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8441</v>
      </c>
      <c r="B126" t="s">
        <v>8489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8440</v>
      </c>
      <c r="B127" t="s">
        <v>8489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3" t="s">
        <v>8499</v>
      </c>
      <c r="B1" s="58" t="s">
        <v>8500</v>
      </c>
      <c r="C1" s="58" t="s">
        <v>8501</v>
      </c>
      <c r="D1" s="58" t="s">
        <v>8502</v>
      </c>
      <c r="E1" s="58" t="s">
        <v>8503</v>
      </c>
      <c r="F1" s="64" t="s">
        <v>8504</v>
      </c>
      <c r="G1" s="58" t="s">
        <v>8494</v>
      </c>
      <c r="H1" s="59" t="s">
        <v>8496</v>
      </c>
      <c r="I1" s="59" t="s">
        <v>14</v>
      </c>
      <c r="J1" s="60" t="s">
        <v>7737</v>
      </c>
      <c r="K1" s="60" t="s">
        <v>7737</v>
      </c>
    </row>
    <row r="2" spans="1:11" x14ac:dyDescent="0.25">
      <c r="E2">
        <v>17</v>
      </c>
      <c r="F2" t="s">
        <v>7954</v>
      </c>
      <c r="G2" t="s">
        <v>8491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8491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8491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8491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8491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8491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8491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8491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8491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8491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8491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8491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8491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8491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8491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8491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8491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8491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8491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8491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8491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8486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8486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8486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8486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8486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8486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8486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8486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8486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8486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8486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8486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8486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8487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8487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8487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8487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8487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8487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8487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8487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8487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8487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8487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8487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8487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8487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8487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8487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8487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8487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8277</v>
      </c>
      <c r="G54" t="s">
        <v>8488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8277</v>
      </c>
      <c r="G55" t="s">
        <v>8488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8275</v>
      </c>
      <c r="G56" t="s">
        <v>8488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8272</v>
      </c>
      <c r="G57" t="s">
        <v>8488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8271</v>
      </c>
      <c r="G58" t="s">
        <v>8488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8271</v>
      </c>
      <c r="G59" t="s">
        <v>8488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8270</v>
      </c>
      <c r="G60" t="s">
        <v>8488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8270</v>
      </c>
      <c r="G61" t="s">
        <v>8488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8266</v>
      </c>
      <c r="G62" t="s">
        <v>8488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8267</v>
      </c>
      <c r="G63" t="s">
        <v>8488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8267</v>
      </c>
      <c r="G64" t="s">
        <v>8488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8400</v>
      </c>
      <c r="G65" t="s">
        <v>8490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8393</v>
      </c>
      <c r="G66" t="s">
        <v>8490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8387</v>
      </c>
      <c r="G67" t="s">
        <v>8490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8378</v>
      </c>
      <c r="G68" t="s">
        <v>8490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8375</v>
      </c>
      <c r="G69" t="s">
        <v>8490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8375</v>
      </c>
      <c r="G70" t="s">
        <v>8490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8370</v>
      </c>
      <c r="G71" t="s">
        <v>8490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8366</v>
      </c>
      <c r="G72" t="s">
        <v>8490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8357</v>
      </c>
      <c r="G73" t="s">
        <v>8490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8348</v>
      </c>
      <c r="G74" t="s">
        <v>8490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8342</v>
      </c>
      <c r="G75" t="s">
        <v>8490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8454</v>
      </c>
      <c r="G76" t="s">
        <v>8489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8472</v>
      </c>
      <c r="G77" t="s">
        <v>8489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8444</v>
      </c>
      <c r="G78" t="s">
        <v>8489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8455</v>
      </c>
      <c r="G79" t="s">
        <v>8489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8453</v>
      </c>
      <c r="G80" t="s">
        <v>8489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8453</v>
      </c>
      <c r="G81" t="s">
        <v>8489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8452</v>
      </c>
      <c r="G82" t="s">
        <v>8489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8451</v>
      </c>
      <c r="G83" t="s">
        <v>8489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8448</v>
      </c>
      <c r="G84" t="s">
        <v>8489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8448</v>
      </c>
      <c r="G85" t="s">
        <v>8489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8447</v>
      </c>
      <c r="G86" t="s">
        <v>8489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8446</v>
      </c>
      <c r="G87" t="s">
        <v>8489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8432</v>
      </c>
      <c r="G88" t="s">
        <v>8489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8440</v>
      </c>
      <c r="G89" t="s">
        <v>8489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8326</v>
      </c>
    </row>
    <row r="4" spans="2:7" x14ac:dyDescent="0.25">
      <c r="D4" s="66" t="s">
        <v>8483</v>
      </c>
      <c r="F4"/>
      <c r="G4"/>
    </row>
    <row r="5" spans="2:7" x14ac:dyDescent="0.25">
      <c r="B5" s="20" t="s">
        <v>67</v>
      </c>
      <c r="C5" s="20" t="s">
        <v>2</v>
      </c>
      <c r="D5" s="2" t="s">
        <v>8498</v>
      </c>
      <c r="E5" s="2" t="s">
        <v>8484</v>
      </c>
      <c r="F5"/>
      <c r="G5"/>
    </row>
    <row r="6" spans="2:7" x14ac:dyDescent="0.25">
      <c r="B6">
        <v>89</v>
      </c>
      <c r="C6" t="s">
        <v>8729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8732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8731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8731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8731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8720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8720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8719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8717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8742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8742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8742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8742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8742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8742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8742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8742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8742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8742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8742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8717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8717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8717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8717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8717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8717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8717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8717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8717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8717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8717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8717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8718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8718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8718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8733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8733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8733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8733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8733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8751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8746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8746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8746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8746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8746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8746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8746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8746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8742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8742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8742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8742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8742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8742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8742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8742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8742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8742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8742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8742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8742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8742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8742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8742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8742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8742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8742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8742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8742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8742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8742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8742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8742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8742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8742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8742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8742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8742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8742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8730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8730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8730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8729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8729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8729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8729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8728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8728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8727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8727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8726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8726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8726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8725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8725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8725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8724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8724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8724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8724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8723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8723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8722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8722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8721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8721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8720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8720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8719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8719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8718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8718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8717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8717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8717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3" t="s">
        <v>8482</v>
      </c>
      <c r="B1" s="53" t="s">
        <v>17</v>
      </c>
      <c r="C1" s="54" t="s">
        <v>8485</v>
      </c>
      <c r="D1" s="54" t="s">
        <v>8492</v>
      </c>
      <c r="E1" s="54" t="s">
        <v>2</v>
      </c>
      <c r="F1" s="54" t="s">
        <v>3</v>
      </c>
      <c r="G1" s="54" t="s">
        <v>4</v>
      </c>
      <c r="H1" s="54" t="s">
        <v>69</v>
      </c>
      <c r="I1" s="54" t="s">
        <v>68</v>
      </c>
      <c r="J1" s="54" t="s">
        <v>67</v>
      </c>
      <c r="K1" s="54" t="s">
        <v>66</v>
      </c>
      <c r="L1" s="54" t="s">
        <v>77</v>
      </c>
      <c r="M1" s="54" t="s">
        <v>78</v>
      </c>
      <c r="N1" s="56" t="s">
        <v>65</v>
      </c>
      <c r="O1" s="56" t="s">
        <v>64</v>
      </c>
      <c r="P1" s="56" t="s">
        <v>63</v>
      </c>
      <c r="Q1" s="56" t="s">
        <v>62</v>
      </c>
      <c r="R1" s="56" t="s">
        <v>61</v>
      </c>
      <c r="S1" s="56" t="s">
        <v>60</v>
      </c>
      <c r="T1" s="56" t="s">
        <v>59</v>
      </c>
      <c r="U1" s="56" t="s">
        <v>58</v>
      </c>
      <c r="V1" s="56" t="s">
        <v>57</v>
      </c>
      <c r="W1" s="56" t="s">
        <v>56</v>
      </c>
      <c r="X1" s="56" t="s">
        <v>19</v>
      </c>
      <c r="Y1" s="55" t="s">
        <v>18</v>
      </c>
      <c r="Z1" s="55">
        <v>200</v>
      </c>
    </row>
    <row r="2" spans="1:26" x14ac:dyDescent="0.25">
      <c r="A2">
        <v>2022</v>
      </c>
      <c r="B2" t="s">
        <v>8328</v>
      </c>
      <c r="C2" t="str">
        <f>SUBSTITUTE(B2,"ICIEMBRE","iciembre")</f>
        <v>Diciembre</v>
      </c>
      <c r="D2">
        <f t="shared" ref="D2:D3" si="0">MONTH(E2)</f>
        <v>12</v>
      </c>
      <c r="E2" t="s">
        <v>8927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8481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8328</v>
      </c>
      <c r="C3" t="str">
        <f t="shared" ref="C3" si="1">SUBSTITUTE(B3,"ICIEMBRE","iciembre")</f>
        <v>Diciembre</v>
      </c>
      <c r="D3">
        <f t="shared" si="0"/>
        <v>12</v>
      </c>
      <c r="E3" t="s">
        <v>8927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8481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W32"/>
  <sheetViews>
    <sheetView showGridLines="0" zoomScale="110" zoomScaleNormal="110" zoomScaleSheetLayoutView="85" workbookViewId="0">
      <selection activeCell="D5" sqref="D5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8328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48" t="s">
        <v>3290</v>
      </c>
    </row>
    <row r="6" spans="2:6" x14ac:dyDescent="0.25">
      <c r="B6" s="23" t="s">
        <v>2</v>
      </c>
      <c r="D6" s="49"/>
      <c r="F6" s="13"/>
    </row>
    <row r="7" spans="2:6" hidden="1" x14ac:dyDescent="0.25">
      <c r="B7" s="23" t="s">
        <v>4</v>
      </c>
      <c r="D7" s="50"/>
    </row>
    <row r="8" spans="2:6" x14ac:dyDescent="0.25">
      <c r="B8" s="23" t="s">
        <v>68</v>
      </c>
      <c r="D8" s="50" t="s">
        <v>9341</v>
      </c>
    </row>
    <row r="9" spans="2:6" x14ac:dyDescent="0.25">
      <c r="B9" s="23" t="s">
        <v>5</v>
      </c>
      <c r="D9" s="50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D10*0.02</f>
        <v>0</v>
      </c>
      <c r="F11" s="2"/>
    </row>
    <row r="12" spans="2:6" x14ac:dyDescent="0.25">
      <c r="B12" s="23" t="s">
        <v>7900</v>
      </c>
      <c r="D12" s="30" t="s">
        <v>9342</v>
      </c>
    </row>
    <row r="21" spans="23:23" x14ac:dyDescent="0.25">
      <c r="W21" t="s">
        <v>7944</v>
      </c>
    </row>
    <row r="22" spans="23:23" x14ac:dyDescent="0.25">
      <c r="W22" t="s">
        <v>7981</v>
      </c>
    </row>
    <row r="23" spans="23:23" x14ac:dyDescent="0.25">
      <c r="W23" t="s">
        <v>8153</v>
      </c>
    </row>
    <row r="24" spans="23:23" x14ac:dyDescent="0.25">
      <c r="W24" t="s">
        <v>8264</v>
      </c>
    </row>
    <row r="25" spans="23:23" x14ac:dyDescent="0.25">
      <c r="W25" t="s">
        <v>8321</v>
      </c>
    </row>
    <row r="26" spans="23:23" x14ac:dyDescent="0.25">
      <c r="W26" t="s">
        <v>8322</v>
      </c>
    </row>
    <row r="27" spans="23:23" x14ac:dyDescent="0.25">
      <c r="W27" t="s">
        <v>8323</v>
      </c>
    </row>
    <row r="28" spans="23:23" x14ac:dyDescent="0.25">
      <c r="W28" t="s">
        <v>8324</v>
      </c>
    </row>
    <row r="29" spans="23:23" x14ac:dyDescent="0.25">
      <c r="W29" t="s">
        <v>8325</v>
      </c>
    </row>
    <row r="30" spans="23:23" x14ac:dyDescent="0.25">
      <c r="W30" t="s">
        <v>8326</v>
      </c>
    </row>
    <row r="31" spans="23:23" x14ac:dyDescent="0.25">
      <c r="W31" t="s">
        <v>8327</v>
      </c>
    </row>
    <row r="32" spans="23:23" x14ac:dyDescent="0.25">
      <c r="W32" t="s">
        <v>8328</v>
      </c>
    </row>
  </sheetData>
  <dataValidations count="3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  <dataValidation type="list" allowBlank="1" showInputMessage="1" showErrorMessage="1" sqref="D3" xr:uid="{28F8537B-CD0D-48C3-84E8-ACFC515F4F51}">
      <formula1>$W$21:$W$32</formula1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397"/>
  <sheetViews>
    <sheetView showGridLines="0" workbookViewId="0">
      <selection activeCell="J2" sqref="A2:J2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79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7" t="s">
        <v>7714</v>
      </c>
      <c r="E1" s="17" t="s">
        <v>7715</v>
      </c>
      <c r="F1" s="17" t="s">
        <v>7716</v>
      </c>
      <c r="G1" s="17" t="s">
        <v>7717</v>
      </c>
      <c r="H1" s="78" t="s">
        <v>7718</v>
      </c>
      <c r="I1" s="17" t="s">
        <v>9343</v>
      </c>
      <c r="J1" s="17" t="s">
        <v>18</v>
      </c>
    </row>
    <row r="2" spans="1:10" s="18" customFormat="1" x14ac:dyDescent="0.25">
      <c r="A2" t="s">
        <v>8328</v>
      </c>
      <c r="B2"/>
      <c r="C2" t="s">
        <v>3290</v>
      </c>
      <c r="D2" s="13">
        <v>45291</v>
      </c>
      <c r="E2"/>
      <c r="F2" t="s">
        <v>9341</v>
      </c>
      <c r="G2" t="s">
        <v>9344</v>
      </c>
      <c r="H2" s="2">
        <v>59.29</v>
      </c>
      <c r="I2" s="2">
        <v>1.1858</v>
      </c>
      <c r="J2" t="s">
        <v>9342</v>
      </c>
    </row>
    <row r="3" spans="1:10" s="18" customFormat="1" x14ac:dyDescent="0.25">
      <c r="A3" t="s">
        <v>7719</v>
      </c>
      <c r="B3"/>
      <c r="C3"/>
      <c r="D3" s="13"/>
      <c r="E3" s="15">
        <f>SUBTOTAL(109,Tabla6[Tipo de documento])</f>
        <v>0</v>
      </c>
      <c r="F3" s="15">
        <f>SUBTOTAL(109,Tabla6[Serie])</f>
        <v>0</v>
      </c>
      <c r="G3" s="15"/>
      <c r="H3" s="36">
        <f>SUBTOTAL(109,Tabla6[Monto sujeto])</f>
        <v>59.29</v>
      </c>
      <c r="I3" s="36">
        <f>SUBTOTAL(109,Tabla6[Monto Retención 2%])</f>
        <v>1.1858</v>
      </c>
      <c r="J3" s="19">
        <f>SUBTOTAL(109,Tabla6[ANEXO])</f>
        <v>0</v>
      </c>
    </row>
    <row r="4" spans="1:10" s="18" customFormat="1" x14ac:dyDescent="0.25">
      <c r="A4" s="1"/>
      <c r="B4" s="1"/>
      <c r="C4" s="1"/>
      <c r="D4" s="13"/>
      <c r="E4" s="1"/>
      <c r="F4" s="1"/>
      <c r="G4" s="19"/>
      <c r="H4" s="79"/>
      <c r="I4" s="79"/>
      <c r="J4" s="1"/>
    </row>
    <row r="5" spans="1:10" s="18" customFormat="1" x14ac:dyDescent="0.25">
      <c r="A5" s="1"/>
      <c r="B5" s="1"/>
      <c r="C5" s="1"/>
      <c r="D5" s="13"/>
      <c r="E5" s="1"/>
      <c r="F5" s="1"/>
      <c r="G5" s="19"/>
      <c r="H5" s="79"/>
      <c r="I5" s="79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79"/>
      <c r="I6" s="79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79"/>
      <c r="I7" s="79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79"/>
      <c r="I8" s="79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79"/>
      <c r="I9" s="79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79"/>
      <c r="I10" s="79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79"/>
      <c r="I11" s="79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79"/>
      <c r="I12" s="79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79"/>
      <c r="I13" s="79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79"/>
      <c r="I14" s="79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79"/>
      <c r="I15" s="79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79"/>
      <c r="I16" s="79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79"/>
      <c r="I17" s="79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79"/>
      <c r="I18" s="79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79"/>
      <c r="I19" s="79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79"/>
      <c r="I20" s="79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79"/>
      <c r="I21" s="79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79"/>
      <c r="I22" s="79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79"/>
      <c r="I23" s="79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79"/>
      <c r="I24" s="79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79"/>
      <c r="I25" s="79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79"/>
      <c r="I26" s="79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79"/>
      <c r="I27" s="79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79"/>
      <c r="I28" s="79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79"/>
      <c r="I29" s="79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79"/>
      <c r="I30" s="79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79"/>
      <c r="I31" s="79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79"/>
      <c r="I32" s="79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79"/>
      <c r="I33" s="79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79"/>
      <c r="I34" s="79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79"/>
      <c r="I35" s="79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79"/>
      <c r="I36" s="79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79"/>
      <c r="I37" s="79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79"/>
      <c r="I38" s="79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79"/>
      <c r="I39" s="79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79"/>
      <c r="I40" s="79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79"/>
      <c r="I41" s="79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79"/>
      <c r="I42" s="79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79"/>
      <c r="I43" s="79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79"/>
      <c r="I44" s="79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79"/>
      <c r="I45" s="79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79"/>
      <c r="I46" s="79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79"/>
      <c r="I47" s="79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79"/>
      <c r="I48" s="79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79"/>
      <c r="I49" s="79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79"/>
      <c r="I50" s="79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79"/>
      <c r="I51" s="79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79"/>
      <c r="I52" s="79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79"/>
      <c r="I53" s="79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79"/>
      <c r="I54" s="79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79"/>
      <c r="I55" s="79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79"/>
      <c r="I56" s="79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79"/>
      <c r="I57" s="79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79"/>
      <c r="I58" s="79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79"/>
      <c r="I59" s="79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79"/>
      <c r="I60" s="79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79"/>
      <c r="I61" s="79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79"/>
      <c r="I62" s="79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79"/>
      <c r="I63" s="79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79"/>
      <c r="I64" s="79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79"/>
      <c r="I65" s="79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79"/>
      <c r="I66" s="79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79"/>
      <c r="I67" s="79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79"/>
      <c r="I68" s="79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79"/>
      <c r="I69" s="79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79"/>
      <c r="I70" s="79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79"/>
      <c r="I71" s="79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79"/>
      <c r="I72" s="79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79"/>
      <c r="I73" s="79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79"/>
      <c r="I74" s="79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79"/>
      <c r="I75" s="79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79"/>
      <c r="I76" s="79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79"/>
      <c r="I77" s="79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79"/>
      <c r="I78" s="79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79"/>
      <c r="I79" s="79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79"/>
      <c r="I80" s="79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79"/>
      <c r="I81" s="79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79"/>
      <c r="I82" s="79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79"/>
      <c r="I83" s="79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79"/>
      <c r="I84" s="79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79"/>
      <c r="I85" s="79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79"/>
      <c r="I86" s="79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79"/>
      <c r="I87" s="79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79"/>
      <c r="I88" s="79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79"/>
      <c r="I89" s="79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79"/>
      <c r="I90" s="79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79"/>
      <c r="I91" s="79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79"/>
      <c r="I92" s="79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79"/>
      <c r="I93" s="79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79"/>
      <c r="I94" s="79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79"/>
      <c r="I95" s="79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79"/>
      <c r="I96" s="79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79"/>
      <c r="I97" s="79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79"/>
      <c r="I98" s="79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79"/>
      <c r="I99" s="79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79"/>
      <c r="I100" s="79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79"/>
      <c r="I101" s="79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79"/>
      <c r="I102" s="79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79"/>
      <c r="I103" s="79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79"/>
      <c r="I104" s="79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79"/>
      <c r="I105" s="79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79"/>
      <c r="I106" s="79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79"/>
      <c r="I107" s="79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79"/>
      <c r="I108" s="79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79"/>
      <c r="I109" s="79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79"/>
      <c r="I110" s="79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79"/>
      <c r="I111" s="79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79"/>
      <c r="I112" s="79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79"/>
      <c r="I113" s="79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79"/>
      <c r="I114" s="79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79"/>
      <c r="I115" s="79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79"/>
      <c r="I116" s="79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79"/>
      <c r="I117" s="79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79"/>
      <c r="I118" s="79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79"/>
      <c r="I119" s="79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79"/>
      <c r="I120" s="79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79"/>
      <c r="I121" s="79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79"/>
      <c r="I122" s="79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79"/>
      <c r="I123" s="79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79"/>
      <c r="I124" s="79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79"/>
      <c r="I125" s="79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79"/>
      <c r="I126" s="79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79"/>
      <c r="I127" s="79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79"/>
      <c r="I128" s="79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79"/>
      <c r="I129" s="79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79"/>
      <c r="I130" s="79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79"/>
      <c r="I131" s="79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79"/>
      <c r="I132" s="79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79"/>
      <c r="I133" s="79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79"/>
      <c r="I134" s="79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79"/>
      <c r="I135" s="79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79"/>
      <c r="I136" s="79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79"/>
      <c r="I137" s="79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79"/>
      <c r="I138" s="79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79"/>
      <c r="I139" s="79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79"/>
      <c r="I140" s="79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79"/>
      <c r="I141" s="79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79"/>
      <c r="I142" s="79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79"/>
      <c r="I143" s="79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79"/>
      <c r="I144" s="79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79"/>
      <c r="I145" s="79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79"/>
      <c r="I146" s="79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79"/>
      <c r="I147" s="79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79"/>
      <c r="I148" s="79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79"/>
      <c r="I149" s="79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79"/>
      <c r="I150" s="79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79"/>
      <c r="I151" s="79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79"/>
      <c r="I152" s="79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79"/>
      <c r="I153" s="79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79"/>
      <c r="I154" s="79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79"/>
      <c r="I155" s="79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79"/>
      <c r="I156" s="79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79"/>
      <c r="I157" s="79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79"/>
      <c r="I158" s="79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79"/>
      <c r="I159" s="79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79"/>
      <c r="I160" s="79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79"/>
      <c r="I161" s="79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79"/>
      <c r="I162" s="79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79"/>
      <c r="I163" s="79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79"/>
      <c r="I164" s="79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79"/>
      <c r="I165" s="79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79"/>
      <c r="I166" s="79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79"/>
      <c r="I167" s="79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79"/>
      <c r="I168" s="79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79"/>
      <c r="I169" s="79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79"/>
      <c r="I170" s="79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79"/>
      <c r="I171" s="79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79"/>
      <c r="I172" s="79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79"/>
      <c r="I173" s="79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79"/>
      <c r="I174" s="79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79"/>
      <c r="I175" s="79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79"/>
      <c r="I176" s="79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79"/>
      <c r="I177" s="79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79"/>
      <c r="I178" s="79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79"/>
      <c r="I179" s="79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79"/>
      <c r="I180" s="79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79"/>
      <c r="I181" s="79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79"/>
      <c r="I182" s="79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79"/>
      <c r="I183" s="79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79"/>
      <c r="I184" s="79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79"/>
      <c r="I185" s="79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79"/>
      <c r="I186" s="79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79"/>
      <c r="I187" s="79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79"/>
      <c r="I188" s="79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79"/>
      <c r="I189" s="79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79"/>
      <c r="I190" s="79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79"/>
      <c r="I191" s="79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79"/>
      <c r="I192" s="79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79"/>
      <c r="I193" s="79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79"/>
      <c r="I194" s="79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79"/>
      <c r="I195" s="79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79"/>
      <c r="I196" s="79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79"/>
      <c r="I197" s="79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79"/>
      <c r="I198" s="79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79"/>
      <c r="I199" s="79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79"/>
      <c r="I200" s="79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79"/>
      <c r="I201" s="79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79"/>
      <c r="I202" s="79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79"/>
      <c r="I203" s="79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79"/>
      <c r="I204" s="79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79"/>
      <c r="I205" s="79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79"/>
      <c r="I206" s="79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79"/>
      <c r="I207" s="79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79"/>
      <c r="I208" s="79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79"/>
      <c r="I209" s="79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79"/>
      <c r="I210" s="79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79"/>
      <c r="I211" s="79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79"/>
      <c r="I212" s="79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79"/>
      <c r="I213" s="79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79"/>
      <c r="I214" s="79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79"/>
      <c r="I215" s="79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79"/>
      <c r="I216" s="79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79"/>
      <c r="I217" s="79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79"/>
      <c r="I218" s="79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79"/>
      <c r="I219" s="79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79"/>
      <c r="I220" s="79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79"/>
      <c r="I221" s="79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79"/>
      <c r="I222" s="79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79"/>
      <c r="I223" s="79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79"/>
      <c r="I224" s="79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79"/>
      <c r="I225" s="79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79"/>
      <c r="I226" s="79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79"/>
      <c r="I227" s="79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79"/>
      <c r="I228" s="79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79"/>
      <c r="I229" s="79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79"/>
      <c r="I230" s="79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79"/>
      <c r="I231" s="79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79"/>
      <c r="I232" s="79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79"/>
      <c r="I233" s="79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79"/>
      <c r="I234" s="79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79"/>
      <c r="I235" s="79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79"/>
      <c r="I236" s="79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79"/>
      <c r="I237" s="79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79"/>
      <c r="I238" s="79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79"/>
      <c r="I239" s="79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79"/>
      <c r="I240" s="79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79"/>
      <c r="I241" s="79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79"/>
      <c r="I242" s="79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79"/>
      <c r="I243" s="79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79"/>
      <c r="I244" s="79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79"/>
      <c r="I245" s="79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79"/>
      <c r="I246" s="79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79"/>
      <c r="I247" s="79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79"/>
      <c r="I248" s="79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79"/>
      <c r="I249" s="79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79"/>
      <c r="I250" s="79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79"/>
      <c r="I251" s="79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79"/>
      <c r="I252" s="79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79"/>
      <c r="I253" s="79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79"/>
      <c r="I254" s="79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79"/>
      <c r="I255" s="79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79"/>
      <c r="I256" s="79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79"/>
      <c r="I257" s="79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79"/>
      <c r="I258" s="79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79"/>
      <c r="I259" s="79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79"/>
      <c r="I260" s="79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79"/>
      <c r="I261" s="79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79"/>
      <c r="I262" s="79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79"/>
      <c r="I263" s="79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79"/>
      <c r="I264" s="79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79"/>
      <c r="I265" s="79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79"/>
      <c r="I266" s="79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79"/>
      <c r="I267" s="79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79"/>
      <c r="I268" s="79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79"/>
      <c r="I269" s="79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79"/>
      <c r="I270" s="79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79"/>
      <c r="I271" s="79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79"/>
      <c r="I272" s="79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79"/>
      <c r="I273" s="79"/>
      <c r="J273" s="1"/>
    </row>
    <row r="274" spans="1:10" s="18" customFormat="1" x14ac:dyDescent="0.25">
      <c r="A274" s="1"/>
      <c r="B274" s="1"/>
      <c r="C274" s="1"/>
      <c r="D274" s="13"/>
      <c r="E274" s="1"/>
      <c r="F274" s="1"/>
      <c r="G274" s="19"/>
      <c r="H274" s="79"/>
      <c r="I274" s="79"/>
      <c r="J274" s="1"/>
    </row>
    <row r="275" spans="1:10" s="18" customFormat="1" x14ac:dyDescent="0.25">
      <c r="A275" s="1"/>
      <c r="B275" s="1"/>
      <c r="C275" s="1"/>
      <c r="D275" s="13"/>
      <c r="E275" s="1"/>
      <c r="F275" s="1"/>
      <c r="G275" s="19"/>
      <c r="H275" s="79"/>
      <c r="I275" s="79"/>
      <c r="J275" s="1"/>
    </row>
    <row r="276" spans="1:10" s="18" customFormat="1" x14ac:dyDescent="0.25">
      <c r="A276" s="1"/>
      <c r="B276" s="1"/>
      <c r="C276" s="1"/>
      <c r="D276" s="13"/>
      <c r="E276" s="1"/>
      <c r="F276" s="1"/>
      <c r="G276" s="19"/>
      <c r="H276" s="79"/>
      <c r="I276" s="79"/>
      <c r="J276" s="1"/>
    </row>
    <row r="277" spans="1:10" s="18" customFormat="1" x14ac:dyDescent="0.25">
      <c r="A277" s="1"/>
      <c r="B277" s="1"/>
      <c r="C277" s="1"/>
      <c r="D277" s="13"/>
      <c r="E277" s="1"/>
      <c r="F277" s="1"/>
      <c r="G277" s="19"/>
      <c r="H277" s="79"/>
      <c r="I277" s="79"/>
      <c r="J277" s="1"/>
    </row>
    <row r="278" spans="1:10" s="18" customFormat="1" x14ac:dyDescent="0.25">
      <c r="A278" s="1"/>
      <c r="B278" s="1"/>
      <c r="C278" s="1"/>
      <c r="D278" s="13"/>
      <c r="E278" s="1"/>
      <c r="F278" s="1"/>
      <c r="G278" s="19"/>
      <c r="H278" s="79"/>
      <c r="I278" s="79"/>
      <c r="J278" s="1"/>
    </row>
    <row r="279" spans="1:10" s="18" customFormat="1" x14ac:dyDescent="0.25">
      <c r="A279" s="1"/>
      <c r="B279" s="1"/>
      <c r="C279" s="1"/>
      <c r="D279" s="13"/>
      <c r="E279" s="1"/>
      <c r="F279" s="1"/>
      <c r="G279" s="19"/>
      <c r="H279" s="79"/>
      <c r="I279" s="79"/>
      <c r="J279" s="1"/>
    </row>
    <row r="280" spans="1:10" s="18" customFormat="1" x14ac:dyDescent="0.25">
      <c r="A280" s="1"/>
      <c r="B280" s="1"/>
      <c r="C280" s="1"/>
      <c r="D280" s="13"/>
      <c r="E280" s="1"/>
      <c r="F280" s="1"/>
      <c r="G280" s="19"/>
      <c r="H280" s="79"/>
      <c r="I280" s="79"/>
      <c r="J280" s="1"/>
    </row>
    <row r="281" spans="1:10" s="18" customFormat="1" x14ac:dyDescent="0.25">
      <c r="A281" s="1"/>
      <c r="B281" s="1"/>
      <c r="C281" s="1"/>
      <c r="D281" s="13"/>
      <c r="E281" s="1"/>
      <c r="F281" s="1"/>
      <c r="G281" s="19"/>
      <c r="H281" s="79"/>
      <c r="I281" s="79"/>
      <c r="J281" s="1"/>
    </row>
    <row r="282" spans="1:10" s="18" customFormat="1" x14ac:dyDescent="0.25">
      <c r="A282" s="1"/>
      <c r="B282" s="1"/>
      <c r="C282" s="1"/>
      <c r="D282" s="13"/>
      <c r="E282" s="1"/>
      <c r="F282" s="1"/>
      <c r="G282" s="19"/>
      <c r="H282" s="79"/>
      <c r="I282" s="79"/>
      <c r="J282" s="1"/>
    </row>
    <row r="283" spans="1:10" s="18" customFormat="1" x14ac:dyDescent="0.25">
      <c r="A283" s="1"/>
      <c r="B283" s="1"/>
      <c r="C283" s="1"/>
      <c r="D283" s="13"/>
      <c r="E283" s="1"/>
      <c r="F283" s="1"/>
      <c r="G283" s="19"/>
      <c r="H283" s="79"/>
      <c r="I283" s="79"/>
      <c r="J283" s="1"/>
    </row>
    <row r="284" spans="1:10" s="18" customFormat="1" x14ac:dyDescent="0.25">
      <c r="A284" s="1"/>
      <c r="B284" s="1"/>
      <c r="C284" s="1"/>
      <c r="D284" s="13"/>
      <c r="E284" s="1"/>
      <c r="F284" s="1"/>
      <c r="G284" s="19"/>
      <c r="H284" s="79"/>
      <c r="I284" s="79"/>
      <c r="J284" s="1"/>
    </row>
    <row r="285" spans="1:10" s="18" customFormat="1" x14ac:dyDescent="0.25">
      <c r="A285" s="1"/>
      <c r="B285" s="1"/>
      <c r="C285" s="1"/>
      <c r="D285" s="13"/>
      <c r="E285" s="1"/>
      <c r="F285" s="1"/>
      <c r="G285" s="19"/>
      <c r="H285" s="79"/>
      <c r="I285" s="79"/>
      <c r="J285" s="1"/>
    </row>
    <row r="286" spans="1:10" s="18" customFormat="1" x14ac:dyDescent="0.25">
      <c r="A286" s="1"/>
      <c r="B286" s="1"/>
      <c r="C286" s="1"/>
      <c r="D286" s="13"/>
      <c r="E286" s="1"/>
      <c r="F286" s="1"/>
      <c r="G286" s="19"/>
      <c r="H286" s="79"/>
      <c r="I286" s="79"/>
      <c r="J286" s="1"/>
    </row>
    <row r="287" spans="1:10" s="18" customFormat="1" x14ac:dyDescent="0.25">
      <c r="A287" s="1"/>
      <c r="B287" s="1"/>
      <c r="C287" s="1"/>
      <c r="D287" s="13"/>
      <c r="E287" s="1"/>
      <c r="F287" s="1"/>
      <c r="G287" s="19"/>
      <c r="H287" s="79"/>
      <c r="I287" s="79"/>
      <c r="J287" s="1"/>
    </row>
    <row r="288" spans="1:10" s="18" customFormat="1" x14ac:dyDescent="0.25">
      <c r="A288" s="1"/>
      <c r="B288" s="1"/>
      <c r="C288" s="1"/>
      <c r="D288" s="13"/>
      <c r="E288" s="1"/>
      <c r="F288" s="1"/>
      <c r="G288" s="19"/>
      <c r="H288" s="79"/>
      <c r="I288" s="79"/>
      <c r="J288" s="1"/>
    </row>
    <row r="289" spans="1:10" s="18" customFormat="1" x14ac:dyDescent="0.25">
      <c r="A289" s="1"/>
      <c r="B289" s="1"/>
      <c r="C289" s="1"/>
      <c r="D289" s="13"/>
      <c r="E289" s="1"/>
      <c r="F289" s="1"/>
      <c r="G289" s="19"/>
      <c r="H289" s="79"/>
      <c r="I289" s="79"/>
      <c r="J289" s="1"/>
    </row>
    <row r="290" spans="1:10" s="18" customFormat="1" x14ac:dyDescent="0.25">
      <c r="A290" s="1"/>
      <c r="B290" s="1"/>
      <c r="C290" s="1"/>
      <c r="D290" s="13"/>
      <c r="E290" s="1"/>
      <c r="F290" s="1"/>
      <c r="G290" s="19"/>
      <c r="H290" s="79"/>
      <c r="I290" s="79"/>
      <c r="J290" s="1"/>
    </row>
    <row r="291" spans="1:10" s="18" customFormat="1" x14ac:dyDescent="0.25">
      <c r="A291" s="1"/>
      <c r="B291" s="1"/>
      <c r="C291" s="1"/>
      <c r="D291" s="13"/>
      <c r="E291" s="1"/>
      <c r="F291" s="1"/>
      <c r="G291" s="19"/>
      <c r="H291" s="79"/>
      <c r="I291" s="79"/>
      <c r="J291" s="1"/>
    </row>
    <row r="292" spans="1:10" s="18" customFormat="1" x14ac:dyDescent="0.25">
      <c r="A292" s="1"/>
      <c r="B292" s="1"/>
      <c r="C292" s="1"/>
      <c r="D292" s="13"/>
      <c r="E292" s="1"/>
      <c r="F292" s="1"/>
      <c r="G292" s="19"/>
      <c r="H292" s="79"/>
      <c r="I292" s="79"/>
      <c r="J292" s="1"/>
    </row>
    <row r="293" spans="1:10" s="18" customFormat="1" x14ac:dyDescent="0.25">
      <c r="A293" s="1"/>
      <c r="B293" s="1"/>
      <c r="C293" s="1"/>
      <c r="D293" s="13"/>
      <c r="E293" s="1"/>
      <c r="F293" s="1"/>
      <c r="G293" s="19"/>
      <c r="H293" s="79"/>
      <c r="I293" s="79"/>
      <c r="J293" s="1"/>
    </row>
    <row r="294" spans="1:10" s="18" customFormat="1" x14ac:dyDescent="0.25">
      <c r="A294" s="1"/>
      <c r="B294" s="1"/>
      <c r="C294" s="1"/>
      <c r="D294" s="13"/>
      <c r="E294" s="1"/>
      <c r="F294" s="1"/>
      <c r="G294" s="19"/>
      <c r="H294" s="79"/>
      <c r="I294" s="79"/>
      <c r="J294" s="1"/>
    </row>
    <row r="295" spans="1:10" s="18" customFormat="1" x14ac:dyDescent="0.25">
      <c r="A295" s="1"/>
      <c r="B295" s="1"/>
      <c r="C295" s="1"/>
      <c r="D295" s="13"/>
      <c r="E295" s="1"/>
      <c r="F295" s="1"/>
      <c r="G295" s="19"/>
      <c r="H295" s="79"/>
      <c r="I295" s="79"/>
      <c r="J295" s="1"/>
    </row>
    <row r="296" spans="1:10" s="18" customFormat="1" x14ac:dyDescent="0.25">
      <c r="A296" s="1"/>
      <c r="B296" s="1"/>
      <c r="C296" s="1"/>
      <c r="D296" s="13"/>
      <c r="E296" s="1"/>
      <c r="F296" s="1"/>
      <c r="G296" s="19"/>
      <c r="H296" s="79"/>
      <c r="I296" s="79"/>
      <c r="J296" s="1"/>
    </row>
    <row r="297" spans="1:10" s="18" customFormat="1" x14ac:dyDescent="0.25">
      <c r="A297" s="1"/>
      <c r="B297" s="1"/>
      <c r="C297" s="1"/>
      <c r="D297" s="13"/>
      <c r="E297" s="1"/>
      <c r="F297" s="1"/>
      <c r="G297" s="19"/>
      <c r="H297" s="79"/>
      <c r="I297" s="79"/>
      <c r="J297" s="1"/>
    </row>
    <row r="298" spans="1:10" s="18" customFormat="1" x14ac:dyDescent="0.25">
      <c r="A298" s="1"/>
      <c r="B298" s="1"/>
      <c r="C298" s="1"/>
      <c r="D298" s="13"/>
      <c r="E298" s="1"/>
      <c r="F298" s="1"/>
      <c r="G298" s="19"/>
      <c r="H298" s="79"/>
      <c r="I298" s="79"/>
      <c r="J298" s="1"/>
    </row>
    <row r="299" spans="1:10" s="18" customFormat="1" x14ac:dyDescent="0.25">
      <c r="A299" s="1"/>
      <c r="B299" s="1"/>
      <c r="C299" s="1"/>
      <c r="D299" s="13"/>
      <c r="E299" s="1"/>
      <c r="F299" s="1"/>
      <c r="G299" s="19"/>
      <c r="H299" s="79"/>
      <c r="I299" s="79"/>
      <c r="J299" s="1"/>
    </row>
    <row r="300" spans="1:10" s="18" customFormat="1" x14ac:dyDescent="0.25">
      <c r="A300" s="1"/>
      <c r="B300" s="1"/>
      <c r="C300" s="1"/>
      <c r="D300" s="13"/>
      <c r="E300" s="1"/>
      <c r="F300" s="1"/>
      <c r="G300" s="19"/>
      <c r="H300" s="79"/>
      <c r="I300" s="79"/>
      <c r="J300" s="1"/>
    </row>
    <row r="301" spans="1:10" s="18" customFormat="1" x14ac:dyDescent="0.25">
      <c r="A301" s="1"/>
      <c r="B301" s="1"/>
      <c r="C301" s="1"/>
      <c r="D301" s="13"/>
      <c r="E301" s="1"/>
      <c r="F301" s="1"/>
      <c r="G301" s="19"/>
      <c r="H301" s="79"/>
      <c r="I301" s="79"/>
      <c r="J301" s="1"/>
    </row>
    <row r="302" spans="1:10" s="18" customFormat="1" x14ac:dyDescent="0.25">
      <c r="A302" s="1"/>
      <c r="B302" s="1"/>
      <c r="C302" s="1"/>
      <c r="D302" s="13"/>
      <c r="E302" s="1"/>
      <c r="F302" s="1"/>
      <c r="G302" s="19"/>
      <c r="H302" s="79"/>
      <c r="I302" s="79"/>
      <c r="J302" s="1"/>
    </row>
    <row r="303" spans="1:10" s="18" customFormat="1" x14ac:dyDescent="0.25">
      <c r="A303" s="1"/>
      <c r="B303" s="1"/>
      <c r="C303" s="1"/>
      <c r="D303" s="13"/>
      <c r="E303" s="1"/>
      <c r="F303" s="1"/>
      <c r="G303" s="19"/>
      <c r="H303" s="79"/>
      <c r="I303" s="79"/>
      <c r="J303" s="1"/>
    </row>
    <row r="304" spans="1:10" s="18" customFormat="1" x14ac:dyDescent="0.25">
      <c r="A304" s="1"/>
      <c r="B304" s="1"/>
      <c r="C304" s="1"/>
      <c r="D304" s="13"/>
      <c r="E304" s="1"/>
      <c r="F304" s="1"/>
      <c r="G304" s="19"/>
      <c r="H304" s="79"/>
      <c r="I304" s="79"/>
      <c r="J304" s="1"/>
    </row>
    <row r="305" spans="1:10" s="18" customFormat="1" x14ac:dyDescent="0.25">
      <c r="A305" s="1"/>
      <c r="B305" s="1"/>
      <c r="C305" s="1"/>
      <c r="D305" s="13"/>
      <c r="E305" s="1"/>
      <c r="F305" s="1"/>
      <c r="G305" s="19"/>
      <c r="H305" s="79"/>
      <c r="I305" s="79"/>
      <c r="J305" s="1"/>
    </row>
    <row r="306" spans="1:10" s="18" customFormat="1" x14ac:dyDescent="0.25">
      <c r="A306" s="1"/>
      <c r="B306" s="1"/>
      <c r="C306" s="1"/>
      <c r="D306" s="13"/>
      <c r="E306" s="1"/>
      <c r="F306" s="1"/>
      <c r="G306" s="19"/>
      <c r="H306" s="79"/>
      <c r="I306" s="79"/>
      <c r="J306" s="1"/>
    </row>
    <row r="307" spans="1:10" s="18" customFormat="1" x14ac:dyDescent="0.25">
      <c r="A307" s="1"/>
      <c r="B307" s="1"/>
      <c r="C307" s="1"/>
      <c r="D307" s="13"/>
      <c r="E307" s="1"/>
      <c r="F307" s="1"/>
      <c r="G307" s="19"/>
      <c r="H307" s="79"/>
      <c r="I307" s="79"/>
      <c r="J307" s="1"/>
    </row>
    <row r="308" spans="1:10" s="18" customFormat="1" x14ac:dyDescent="0.25">
      <c r="A308" s="1"/>
      <c r="B308" s="1"/>
      <c r="C308" s="1"/>
      <c r="D308" s="13"/>
      <c r="E308" s="1"/>
      <c r="F308" s="1"/>
      <c r="G308" s="19"/>
      <c r="H308" s="79"/>
      <c r="I308" s="79"/>
      <c r="J308" s="1"/>
    </row>
    <row r="309" spans="1:10" s="18" customFormat="1" x14ac:dyDescent="0.25">
      <c r="A309" s="1"/>
      <c r="B309" s="1"/>
      <c r="C309" s="1"/>
      <c r="D309" s="13"/>
      <c r="E309" s="1"/>
      <c r="F309" s="1"/>
      <c r="G309" s="19"/>
      <c r="H309" s="79"/>
      <c r="I309" s="79"/>
      <c r="J309" s="1"/>
    </row>
    <row r="310" spans="1:10" s="18" customFormat="1" x14ac:dyDescent="0.25">
      <c r="A310" s="1"/>
      <c r="B310" s="1"/>
      <c r="C310" s="1"/>
      <c r="D310" s="13"/>
      <c r="E310" s="1"/>
      <c r="F310" s="1"/>
      <c r="G310" s="19"/>
      <c r="H310" s="79"/>
      <c r="I310" s="79"/>
      <c r="J310" s="1"/>
    </row>
    <row r="311" spans="1:10" s="18" customFormat="1" x14ac:dyDescent="0.25">
      <c r="A311" s="1"/>
      <c r="B311" s="1"/>
      <c r="C311" s="1"/>
      <c r="D311" s="13"/>
      <c r="E311" s="1"/>
      <c r="F311" s="1"/>
      <c r="G311" s="19"/>
      <c r="H311" s="79"/>
      <c r="I311" s="79"/>
      <c r="J311" s="1"/>
    </row>
    <row r="312" spans="1:10" s="18" customFormat="1" x14ac:dyDescent="0.25">
      <c r="A312" s="1"/>
      <c r="B312" s="1"/>
      <c r="C312" s="1"/>
      <c r="D312" s="13"/>
      <c r="E312" s="1"/>
      <c r="F312" s="1"/>
      <c r="G312" s="19"/>
      <c r="H312" s="79"/>
      <c r="I312" s="79"/>
      <c r="J312" s="1"/>
    </row>
    <row r="313" spans="1:10" s="18" customFormat="1" x14ac:dyDescent="0.25">
      <c r="A313" s="1"/>
      <c r="B313" s="1"/>
      <c r="C313" s="1"/>
      <c r="D313" s="13"/>
      <c r="E313" s="1"/>
      <c r="F313" s="1"/>
      <c r="G313" s="19"/>
      <c r="H313" s="79"/>
      <c r="I313" s="79"/>
      <c r="J313" s="1"/>
    </row>
    <row r="314" spans="1:10" s="18" customFormat="1" x14ac:dyDescent="0.25">
      <c r="A314" s="1"/>
      <c r="B314" s="1"/>
      <c r="C314" s="1"/>
      <c r="D314" s="13"/>
      <c r="E314" s="1"/>
      <c r="F314" s="1"/>
      <c r="G314" s="19"/>
      <c r="H314" s="79"/>
      <c r="I314" s="79"/>
      <c r="J314" s="1"/>
    </row>
    <row r="315" spans="1:10" s="18" customFormat="1" x14ac:dyDescent="0.25">
      <c r="A315" s="1"/>
      <c r="B315" s="1"/>
      <c r="C315" s="1"/>
      <c r="D315" s="13"/>
      <c r="E315" s="1"/>
      <c r="F315" s="1"/>
      <c r="G315" s="19"/>
      <c r="H315" s="79"/>
      <c r="I315" s="79"/>
      <c r="J315" s="1"/>
    </row>
    <row r="316" spans="1:10" s="18" customFormat="1" x14ac:dyDescent="0.25">
      <c r="A316" s="1"/>
      <c r="B316" s="1"/>
      <c r="C316" s="1"/>
      <c r="D316" s="13"/>
      <c r="E316" s="1"/>
      <c r="F316" s="1"/>
      <c r="G316" s="19"/>
      <c r="H316" s="79"/>
      <c r="I316" s="79"/>
      <c r="J316" s="1"/>
    </row>
    <row r="317" spans="1:10" s="18" customFormat="1" x14ac:dyDescent="0.25">
      <c r="A317" s="1"/>
      <c r="B317" s="1"/>
      <c r="C317" s="1"/>
      <c r="D317" s="13"/>
      <c r="E317" s="1"/>
      <c r="F317" s="1"/>
      <c r="G317" s="19"/>
      <c r="H317" s="79"/>
      <c r="I317" s="79"/>
      <c r="J317" s="1"/>
    </row>
    <row r="318" spans="1:10" s="18" customFormat="1" x14ac:dyDescent="0.25">
      <c r="A318" s="1"/>
      <c r="B318" s="1"/>
      <c r="C318" s="1"/>
      <c r="D318" s="13"/>
      <c r="E318" s="1"/>
      <c r="F318" s="1"/>
      <c r="G318" s="19"/>
      <c r="H318" s="79"/>
      <c r="I318" s="79"/>
      <c r="J318" s="1"/>
    </row>
    <row r="319" spans="1:10" s="18" customFormat="1" x14ac:dyDescent="0.25">
      <c r="A319" s="1"/>
      <c r="B319" s="1"/>
      <c r="C319" s="1"/>
      <c r="D319" s="13"/>
      <c r="E319" s="1"/>
      <c r="F319" s="1"/>
      <c r="G319" s="19"/>
      <c r="H319" s="79"/>
      <c r="I319" s="79"/>
      <c r="J319" s="1"/>
    </row>
    <row r="320" spans="1:10" s="18" customFormat="1" x14ac:dyDescent="0.25">
      <c r="A320" s="1"/>
      <c r="B320" s="1"/>
      <c r="C320" s="1"/>
      <c r="D320" s="13"/>
      <c r="E320" s="1"/>
      <c r="F320" s="1"/>
      <c r="G320" s="19"/>
      <c r="H320" s="79"/>
      <c r="I320" s="79"/>
      <c r="J320" s="1"/>
    </row>
    <row r="321" spans="1:10" s="18" customFormat="1" x14ac:dyDescent="0.25">
      <c r="A321" s="1"/>
      <c r="B321" s="1"/>
      <c r="C321" s="1"/>
      <c r="D321" s="13"/>
      <c r="E321" s="1"/>
      <c r="F321" s="1"/>
      <c r="G321" s="19"/>
      <c r="H321" s="79"/>
      <c r="I321" s="79"/>
      <c r="J321" s="1"/>
    </row>
    <row r="322" spans="1:10" s="18" customFormat="1" x14ac:dyDescent="0.25">
      <c r="A322" s="1"/>
      <c r="B322" s="1"/>
      <c r="C322" s="1"/>
      <c r="D322" s="13"/>
      <c r="E322" s="1"/>
      <c r="F322" s="1"/>
      <c r="G322" s="19"/>
      <c r="H322" s="79"/>
      <c r="I322" s="79"/>
      <c r="J322" s="1"/>
    </row>
    <row r="323" spans="1:10" s="18" customFormat="1" x14ac:dyDescent="0.25">
      <c r="A323" s="1"/>
      <c r="B323" s="1"/>
      <c r="C323" s="1"/>
      <c r="D323" s="13"/>
      <c r="E323" s="1"/>
      <c r="F323" s="1"/>
      <c r="G323" s="19"/>
      <c r="H323" s="79"/>
      <c r="I323" s="79"/>
      <c r="J323" s="1"/>
    </row>
    <row r="324" spans="1:10" s="18" customFormat="1" x14ac:dyDescent="0.25">
      <c r="A324" s="1"/>
      <c r="B324" s="1"/>
      <c r="C324" s="1"/>
      <c r="D324" s="13"/>
      <c r="E324" s="1"/>
      <c r="F324" s="1"/>
      <c r="G324" s="19"/>
      <c r="H324" s="79"/>
      <c r="I324" s="79"/>
      <c r="J324" s="1"/>
    </row>
    <row r="325" spans="1:10" s="18" customFormat="1" x14ac:dyDescent="0.25">
      <c r="A325" s="1"/>
      <c r="B325" s="1"/>
      <c r="C325" s="1"/>
      <c r="D325" s="13"/>
      <c r="E325" s="1"/>
      <c r="F325" s="1"/>
      <c r="G325" s="19"/>
      <c r="H325" s="79"/>
      <c r="I325" s="79"/>
      <c r="J325" s="1"/>
    </row>
    <row r="326" spans="1:10" s="18" customFormat="1" x14ac:dyDescent="0.25">
      <c r="A326" s="1"/>
      <c r="B326" s="1"/>
      <c r="C326" s="1"/>
      <c r="D326" s="13"/>
      <c r="E326" s="1"/>
      <c r="F326" s="1"/>
      <c r="G326" s="19"/>
      <c r="H326" s="79"/>
      <c r="I326" s="79"/>
      <c r="J326" s="1"/>
    </row>
    <row r="327" spans="1:10" s="18" customFormat="1" x14ac:dyDescent="0.25">
      <c r="A327" s="1"/>
      <c r="B327" s="1"/>
      <c r="C327" s="1"/>
      <c r="D327" s="13"/>
      <c r="E327" s="1"/>
      <c r="F327" s="1"/>
      <c r="G327" s="19"/>
      <c r="H327" s="79"/>
      <c r="I327" s="79"/>
      <c r="J327" s="1"/>
    </row>
    <row r="328" spans="1:10" s="18" customFormat="1" x14ac:dyDescent="0.25">
      <c r="A328" s="1"/>
      <c r="B328" s="1"/>
      <c r="C328" s="1"/>
      <c r="D328" s="13"/>
      <c r="E328" s="1"/>
      <c r="F328" s="1"/>
      <c r="G328" s="19"/>
      <c r="H328" s="79"/>
      <c r="I328" s="79"/>
      <c r="J328" s="1"/>
    </row>
    <row r="329" spans="1:10" s="18" customFormat="1" x14ac:dyDescent="0.25">
      <c r="A329" s="1"/>
      <c r="B329" s="1"/>
      <c r="C329" s="1"/>
      <c r="D329" s="13"/>
      <c r="E329" s="1"/>
      <c r="F329" s="1"/>
      <c r="G329" s="19"/>
      <c r="H329" s="79"/>
      <c r="I329" s="79"/>
      <c r="J329" s="1"/>
    </row>
    <row r="330" spans="1:10" s="18" customFormat="1" x14ac:dyDescent="0.25">
      <c r="A330" s="1"/>
      <c r="B330" s="1"/>
      <c r="C330" s="1"/>
      <c r="D330" s="13"/>
      <c r="E330" s="1"/>
      <c r="F330" s="1"/>
      <c r="G330" s="19"/>
      <c r="H330" s="79"/>
      <c r="I330" s="79"/>
      <c r="J330" s="1"/>
    </row>
    <row r="331" spans="1:10" s="18" customFormat="1" x14ac:dyDescent="0.25">
      <c r="A331" s="1"/>
      <c r="B331" s="1"/>
      <c r="C331" s="1"/>
      <c r="D331" s="13"/>
      <c r="E331" s="1"/>
      <c r="F331" s="1"/>
      <c r="G331" s="19"/>
      <c r="H331" s="79"/>
      <c r="I331" s="79"/>
      <c r="J331" s="1"/>
    </row>
    <row r="332" spans="1:10" s="18" customFormat="1" x14ac:dyDescent="0.25">
      <c r="A332" s="1"/>
      <c r="B332" s="1"/>
      <c r="C332" s="1"/>
      <c r="D332" s="13"/>
      <c r="E332" s="1"/>
      <c r="F332" s="1"/>
      <c r="G332" s="19"/>
      <c r="H332" s="79"/>
      <c r="I332" s="79"/>
      <c r="J332" s="1"/>
    </row>
    <row r="333" spans="1:10" s="18" customFormat="1" x14ac:dyDescent="0.25">
      <c r="A333" s="1"/>
      <c r="B333" s="1"/>
      <c r="C333" s="1"/>
      <c r="D333" s="13"/>
      <c r="E333" s="1"/>
      <c r="F333" s="1"/>
      <c r="G333" s="19"/>
      <c r="H333" s="79"/>
      <c r="I333" s="79"/>
      <c r="J333" s="1"/>
    </row>
    <row r="334" spans="1:10" s="18" customFormat="1" x14ac:dyDescent="0.25">
      <c r="A334" s="1"/>
      <c r="B334" s="1"/>
      <c r="C334" s="1"/>
      <c r="D334" s="13"/>
      <c r="E334" s="1"/>
      <c r="F334" s="1"/>
      <c r="G334" s="19"/>
      <c r="H334" s="79"/>
      <c r="I334" s="79"/>
      <c r="J334" s="1"/>
    </row>
    <row r="335" spans="1:10" s="18" customFormat="1" x14ac:dyDescent="0.25">
      <c r="A335" s="1"/>
      <c r="B335" s="1"/>
      <c r="C335" s="1"/>
      <c r="D335" s="13"/>
      <c r="E335" s="1"/>
      <c r="F335" s="1"/>
      <c r="G335" s="19"/>
      <c r="H335" s="79"/>
      <c r="I335" s="79"/>
      <c r="J335" s="1"/>
    </row>
    <row r="336" spans="1:10" s="18" customFormat="1" x14ac:dyDescent="0.25">
      <c r="A336" s="1"/>
      <c r="B336" s="1"/>
      <c r="C336" s="1"/>
      <c r="D336" s="13"/>
      <c r="E336" s="1"/>
      <c r="F336" s="1"/>
      <c r="G336" s="19"/>
      <c r="H336" s="79"/>
      <c r="I336" s="79"/>
      <c r="J336" s="1"/>
    </row>
    <row r="337" spans="1:10" s="18" customFormat="1" x14ac:dyDescent="0.25">
      <c r="A337" s="1"/>
      <c r="B337" s="1"/>
      <c r="C337" s="1"/>
      <c r="D337" s="13"/>
      <c r="E337" s="1"/>
      <c r="F337" s="1"/>
      <c r="G337" s="19"/>
      <c r="H337" s="79"/>
      <c r="I337" s="79"/>
      <c r="J337" s="1"/>
    </row>
    <row r="338" spans="1:10" s="18" customFormat="1" x14ac:dyDescent="0.25">
      <c r="A338" s="1"/>
      <c r="B338" s="1"/>
      <c r="C338" s="1"/>
      <c r="D338" s="13"/>
      <c r="E338" s="1"/>
      <c r="F338" s="1"/>
      <c r="G338" s="19"/>
      <c r="H338" s="79"/>
      <c r="I338" s="79"/>
      <c r="J338" s="1"/>
    </row>
    <row r="339" spans="1:10" s="18" customFormat="1" x14ac:dyDescent="0.25">
      <c r="A339" s="1"/>
      <c r="B339" s="1"/>
      <c r="C339" s="1"/>
      <c r="D339" s="13"/>
      <c r="E339" s="1"/>
      <c r="F339" s="1"/>
      <c r="G339" s="19"/>
      <c r="H339" s="79"/>
      <c r="I339" s="79"/>
      <c r="J339" s="1"/>
    </row>
    <row r="340" spans="1:10" s="18" customFormat="1" x14ac:dyDescent="0.25">
      <c r="A340" s="1"/>
      <c r="B340" s="1"/>
      <c r="C340" s="1"/>
      <c r="D340" s="13"/>
      <c r="E340" s="1"/>
      <c r="F340" s="1"/>
      <c r="G340" s="19"/>
      <c r="H340" s="79"/>
      <c r="I340" s="79"/>
      <c r="J340" s="1"/>
    </row>
    <row r="341" spans="1:10" s="18" customFormat="1" x14ac:dyDescent="0.25">
      <c r="A341" s="1"/>
      <c r="B341" s="1"/>
      <c r="C341" s="1"/>
      <c r="D341" s="13"/>
      <c r="E341" s="1"/>
      <c r="F341" s="1"/>
      <c r="G341" s="19"/>
      <c r="H341" s="79"/>
      <c r="I341" s="79"/>
      <c r="J341" s="1"/>
    </row>
    <row r="342" spans="1:10" s="18" customFormat="1" x14ac:dyDescent="0.25">
      <c r="A342" s="1"/>
      <c r="B342" s="1"/>
      <c r="C342" s="1"/>
      <c r="D342" s="13"/>
      <c r="E342" s="1"/>
      <c r="F342" s="1"/>
      <c r="G342" s="19"/>
      <c r="H342" s="79"/>
      <c r="I342" s="79"/>
      <c r="J342" s="1"/>
    </row>
    <row r="343" spans="1:10" s="18" customFormat="1" x14ac:dyDescent="0.25">
      <c r="A343" s="1"/>
      <c r="B343" s="1"/>
      <c r="C343" s="1"/>
      <c r="D343" s="13"/>
      <c r="E343" s="1"/>
      <c r="F343" s="1"/>
      <c r="G343" s="19"/>
      <c r="H343" s="79"/>
      <c r="I343" s="79"/>
      <c r="J343" s="1"/>
    </row>
    <row r="344" spans="1:10" s="18" customFormat="1" x14ac:dyDescent="0.25">
      <c r="A344" s="1"/>
      <c r="B344" s="1"/>
      <c r="C344" s="1"/>
      <c r="D344" s="13"/>
      <c r="E344" s="1"/>
      <c r="F344" s="1"/>
      <c r="G344" s="19"/>
      <c r="H344" s="79"/>
      <c r="I344" s="79"/>
      <c r="J344" s="1"/>
    </row>
    <row r="345" spans="1:10" s="18" customFormat="1" x14ac:dyDescent="0.25">
      <c r="A345" s="1"/>
      <c r="B345" s="1"/>
      <c r="C345" s="1"/>
      <c r="D345" s="13"/>
      <c r="E345" s="1"/>
      <c r="F345" s="1"/>
      <c r="G345" s="19"/>
      <c r="H345" s="79"/>
      <c r="I345" s="79"/>
      <c r="J345" s="1"/>
    </row>
    <row r="346" spans="1:10" s="18" customFormat="1" x14ac:dyDescent="0.25">
      <c r="A346" s="1"/>
      <c r="B346" s="1"/>
      <c r="C346" s="1"/>
      <c r="D346" s="13"/>
      <c r="E346" s="1"/>
      <c r="F346" s="1"/>
      <c r="G346" s="19"/>
      <c r="H346" s="79"/>
      <c r="I346" s="79"/>
      <c r="J346" s="1"/>
    </row>
    <row r="347" spans="1:10" s="18" customFormat="1" x14ac:dyDescent="0.25">
      <c r="A347" s="1"/>
      <c r="B347" s="1"/>
      <c r="C347" s="1"/>
      <c r="D347" s="13"/>
      <c r="E347" s="1"/>
      <c r="F347" s="1"/>
      <c r="G347" s="19"/>
      <c r="H347" s="79"/>
      <c r="I347" s="79"/>
      <c r="J347" s="1"/>
    </row>
    <row r="348" spans="1:10" s="18" customFormat="1" x14ac:dyDescent="0.25">
      <c r="A348" s="1"/>
      <c r="B348" s="1"/>
      <c r="C348" s="1"/>
      <c r="D348" s="13"/>
      <c r="E348" s="1"/>
      <c r="F348" s="1"/>
      <c r="G348" s="19"/>
      <c r="H348" s="79"/>
      <c r="I348" s="79"/>
      <c r="J348" s="1"/>
    </row>
    <row r="349" spans="1:10" s="18" customFormat="1" x14ac:dyDescent="0.25">
      <c r="A349" s="1"/>
      <c r="B349" s="1"/>
      <c r="C349" s="1"/>
      <c r="D349" s="13"/>
      <c r="E349" s="1"/>
      <c r="F349" s="1"/>
      <c r="G349" s="19"/>
      <c r="H349" s="79"/>
      <c r="I349" s="79"/>
      <c r="J349" s="1"/>
    </row>
    <row r="350" spans="1:10" s="18" customFormat="1" x14ac:dyDescent="0.25">
      <c r="A350" s="1"/>
      <c r="B350" s="1"/>
      <c r="C350" s="1"/>
      <c r="D350" s="13"/>
      <c r="E350" s="1"/>
      <c r="F350" s="1"/>
      <c r="G350" s="19"/>
      <c r="H350" s="79"/>
      <c r="I350" s="79"/>
      <c r="J350" s="1"/>
    </row>
    <row r="351" spans="1:10" s="18" customFormat="1" x14ac:dyDescent="0.25">
      <c r="A351" s="1"/>
      <c r="B351" s="1"/>
      <c r="C351" s="1"/>
      <c r="D351" s="13"/>
      <c r="E351" s="1"/>
      <c r="F351" s="1"/>
      <c r="G351" s="19"/>
      <c r="H351" s="79"/>
      <c r="I351" s="79"/>
      <c r="J351" s="1"/>
    </row>
    <row r="352" spans="1:10" s="18" customFormat="1" x14ac:dyDescent="0.25">
      <c r="A352" s="1"/>
      <c r="B352" s="1"/>
      <c r="C352" s="1"/>
      <c r="D352" s="13"/>
      <c r="E352" s="1"/>
      <c r="F352" s="1"/>
      <c r="G352" s="19"/>
      <c r="H352" s="79"/>
      <c r="I352" s="79"/>
      <c r="J352" s="1"/>
    </row>
    <row r="353" spans="1:10" s="18" customFormat="1" x14ac:dyDescent="0.25">
      <c r="A353" s="1"/>
      <c r="B353" s="1"/>
      <c r="C353" s="1"/>
      <c r="D353" s="13"/>
      <c r="E353" s="1"/>
      <c r="F353" s="1"/>
      <c r="G353" s="19"/>
      <c r="H353" s="79"/>
      <c r="I353" s="79"/>
      <c r="J353" s="1"/>
    </row>
    <row r="354" spans="1:10" s="18" customFormat="1" x14ac:dyDescent="0.25">
      <c r="A354" s="1"/>
      <c r="B354" s="1"/>
      <c r="C354" s="1"/>
      <c r="D354" s="13"/>
      <c r="E354" s="1"/>
      <c r="F354" s="1"/>
      <c r="G354" s="19"/>
      <c r="H354" s="79"/>
      <c r="I354" s="79"/>
      <c r="J354" s="1"/>
    </row>
    <row r="355" spans="1:10" s="18" customFormat="1" x14ac:dyDescent="0.25">
      <c r="A355" s="1"/>
      <c r="B355" s="1"/>
      <c r="C355" s="1"/>
      <c r="D355" s="13"/>
      <c r="E355" s="1"/>
      <c r="F355" s="1"/>
      <c r="G355" s="19"/>
      <c r="H355" s="79"/>
      <c r="I355" s="79"/>
      <c r="J355" s="1"/>
    </row>
    <row r="356" spans="1:10" s="18" customFormat="1" x14ac:dyDescent="0.25">
      <c r="A356" s="1"/>
      <c r="B356" s="1"/>
      <c r="C356" s="1"/>
      <c r="D356" s="13"/>
      <c r="E356" s="1"/>
      <c r="F356" s="1"/>
      <c r="G356" s="19"/>
      <c r="H356" s="79"/>
      <c r="I356" s="79"/>
      <c r="J356" s="1"/>
    </row>
    <row r="357" spans="1:10" s="18" customFormat="1" x14ac:dyDescent="0.25">
      <c r="A357" s="1"/>
      <c r="B357" s="1"/>
      <c r="C357" s="1"/>
      <c r="D357" s="13"/>
      <c r="E357" s="1"/>
      <c r="F357" s="1"/>
      <c r="G357" s="19"/>
      <c r="H357" s="79"/>
      <c r="I357" s="79"/>
      <c r="J357" s="1"/>
    </row>
    <row r="358" spans="1:10" s="18" customFormat="1" x14ac:dyDescent="0.25">
      <c r="A358" s="1"/>
      <c r="B358" s="1"/>
      <c r="C358" s="1"/>
      <c r="D358" s="13"/>
      <c r="E358" s="1"/>
      <c r="F358" s="1"/>
      <c r="G358" s="19"/>
      <c r="H358" s="79"/>
      <c r="I358" s="79"/>
      <c r="J358" s="1"/>
    </row>
    <row r="359" spans="1:10" s="18" customFormat="1" x14ac:dyDescent="0.25">
      <c r="A359" s="1"/>
      <c r="B359" s="1"/>
      <c r="C359" s="1"/>
      <c r="D359" s="13"/>
      <c r="E359" s="1"/>
      <c r="F359" s="1"/>
      <c r="G359" s="19"/>
      <c r="H359" s="79"/>
      <c r="I359" s="79"/>
      <c r="J359" s="1"/>
    </row>
    <row r="360" spans="1:10" s="18" customFormat="1" x14ac:dyDescent="0.25">
      <c r="A360" s="1"/>
      <c r="B360" s="1"/>
      <c r="C360" s="1"/>
      <c r="D360" s="13"/>
      <c r="E360" s="1"/>
      <c r="F360" s="1"/>
      <c r="G360" s="19"/>
      <c r="H360" s="79"/>
      <c r="I360" s="79"/>
      <c r="J360" s="1"/>
    </row>
    <row r="361" spans="1:10" s="18" customFormat="1" x14ac:dyDescent="0.25">
      <c r="A361" s="1"/>
      <c r="B361" s="1"/>
      <c r="C361" s="1"/>
      <c r="D361" s="13"/>
      <c r="E361" s="1"/>
      <c r="F361" s="1"/>
      <c r="G361" s="19"/>
      <c r="H361" s="79"/>
      <c r="I361" s="79"/>
      <c r="J361" s="1"/>
    </row>
    <row r="362" spans="1:10" s="18" customFormat="1" x14ac:dyDescent="0.25">
      <c r="A362" s="1"/>
      <c r="B362" s="1"/>
      <c r="C362" s="1"/>
      <c r="D362" s="13"/>
      <c r="E362" s="1"/>
      <c r="F362" s="1"/>
      <c r="G362" s="19"/>
      <c r="H362" s="79"/>
      <c r="I362" s="79"/>
      <c r="J362" s="1"/>
    </row>
    <row r="363" spans="1:10" s="18" customFormat="1" x14ac:dyDescent="0.25">
      <c r="A363" s="1"/>
      <c r="B363" s="1"/>
      <c r="C363" s="1"/>
      <c r="D363" s="13"/>
      <c r="E363" s="1"/>
      <c r="F363" s="1"/>
      <c r="G363" s="19"/>
      <c r="H363" s="79"/>
      <c r="I363" s="79"/>
      <c r="J363" s="1"/>
    </row>
    <row r="364" spans="1:10" s="18" customFormat="1" x14ac:dyDescent="0.25">
      <c r="A364" s="1"/>
      <c r="B364" s="1"/>
      <c r="C364" s="1"/>
      <c r="D364" s="13"/>
      <c r="E364" s="1"/>
      <c r="F364" s="1"/>
      <c r="G364" s="19"/>
      <c r="H364" s="79"/>
      <c r="I364" s="79"/>
      <c r="J364" s="1"/>
    </row>
    <row r="365" spans="1:10" s="18" customFormat="1" x14ac:dyDescent="0.25">
      <c r="A365" s="1"/>
      <c r="B365" s="1"/>
      <c r="C365" s="1"/>
      <c r="D365" s="13"/>
      <c r="E365" s="1"/>
      <c r="F365" s="1"/>
      <c r="G365" s="19"/>
      <c r="H365" s="79"/>
      <c r="I365" s="79"/>
      <c r="J365" s="1"/>
    </row>
    <row r="366" spans="1:10" s="18" customFormat="1" x14ac:dyDescent="0.25">
      <c r="A366" s="1"/>
      <c r="B366" s="1"/>
      <c r="C366" s="1"/>
      <c r="D366" s="13"/>
      <c r="E366" s="1"/>
      <c r="F366" s="1"/>
      <c r="G366" s="19"/>
      <c r="H366" s="79"/>
      <c r="I366" s="79"/>
      <c r="J366" s="1"/>
    </row>
    <row r="367" spans="1:10" s="18" customFormat="1" x14ac:dyDescent="0.25">
      <c r="A367" s="1"/>
      <c r="B367" s="1"/>
      <c r="C367" s="1"/>
      <c r="D367" s="13"/>
      <c r="E367" s="1"/>
      <c r="F367" s="1"/>
      <c r="G367" s="19"/>
      <c r="H367" s="79"/>
      <c r="I367" s="79"/>
      <c r="J367" s="1"/>
    </row>
    <row r="368" spans="1:10" s="18" customFormat="1" x14ac:dyDescent="0.25">
      <c r="A368" s="1"/>
      <c r="B368" s="1"/>
      <c r="C368" s="1"/>
      <c r="D368" s="13"/>
      <c r="E368" s="1"/>
      <c r="F368" s="1"/>
      <c r="G368" s="19"/>
      <c r="H368" s="79"/>
      <c r="I368" s="79"/>
      <c r="J368" s="1"/>
    </row>
    <row r="369" spans="1:10" s="18" customFormat="1" x14ac:dyDescent="0.25">
      <c r="A369" s="1"/>
      <c r="B369" s="1"/>
      <c r="C369" s="1"/>
      <c r="D369" s="13"/>
      <c r="E369" s="1"/>
      <c r="F369" s="1"/>
      <c r="G369" s="19"/>
      <c r="H369" s="79"/>
      <c r="I369" s="79"/>
      <c r="J369" s="1"/>
    </row>
    <row r="370" spans="1:10" s="18" customFormat="1" x14ac:dyDescent="0.25">
      <c r="A370" s="1"/>
      <c r="B370" s="1"/>
      <c r="C370" s="1"/>
      <c r="D370" s="13"/>
      <c r="E370" s="1"/>
      <c r="F370" s="1"/>
      <c r="G370" s="19"/>
      <c r="H370" s="79"/>
      <c r="I370" s="79"/>
      <c r="J370" s="1"/>
    </row>
    <row r="371" spans="1:10" s="18" customFormat="1" x14ac:dyDescent="0.25">
      <c r="A371" s="1"/>
      <c r="B371" s="1"/>
      <c r="C371" s="1"/>
      <c r="D371" s="13"/>
      <c r="E371" s="1"/>
      <c r="F371" s="1"/>
      <c r="G371" s="19"/>
      <c r="H371" s="79"/>
      <c r="I371" s="79"/>
      <c r="J371" s="1"/>
    </row>
    <row r="372" spans="1:10" s="18" customFormat="1" x14ac:dyDescent="0.25">
      <c r="A372" s="1"/>
      <c r="B372" s="1"/>
      <c r="C372" s="1"/>
      <c r="D372" s="13"/>
      <c r="E372" s="1"/>
      <c r="F372" s="1"/>
      <c r="G372" s="19"/>
      <c r="H372" s="79"/>
      <c r="I372" s="79"/>
      <c r="J372" s="1"/>
    </row>
    <row r="373" spans="1:10" s="18" customFormat="1" x14ac:dyDescent="0.25">
      <c r="A373" s="1"/>
      <c r="B373" s="1"/>
      <c r="C373" s="1"/>
      <c r="D373" s="13"/>
      <c r="E373" s="1"/>
      <c r="F373" s="1"/>
      <c r="G373" s="19"/>
      <c r="H373" s="79"/>
      <c r="I373" s="79"/>
      <c r="J373" s="1"/>
    </row>
    <row r="374" spans="1:10" s="18" customFormat="1" x14ac:dyDescent="0.25">
      <c r="A374" s="1"/>
      <c r="B374" s="1"/>
      <c r="C374" s="1"/>
      <c r="D374" s="13"/>
      <c r="E374" s="1"/>
      <c r="F374" s="1"/>
      <c r="G374" s="19"/>
      <c r="H374" s="79"/>
      <c r="I374" s="79"/>
      <c r="J374" s="1"/>
    </row>
    <row r="375" spans="1:10" s="18" customFormat="1" x14ac:dyDescent="0.25">
      <c r="A375" s="1"/>
      <c r="B375" s="1"/>
      <c r="C375" s="1"/>
      <c r="D375" s="13"/>
      <c r="E375" s="1"/>
      <c r="F375" s="1"/>
      <c r="G375" s="19"/>
      <c r="H375" s="79"/>
      <c r="I375" s="79"/>
      <c r="J375" s="1"/>
    </row>
    <row r="376" spans="1:10" s="18" customFormat="1" x14ac:dyDescent="0.25">
      <c r="A376" s="1"/>
      <c r="B376" s="1"/>
      <c r="C376" s="1"/>
      <c r="D376" s="13"/>
      <c r="E376" s="1"/>
      <c r="F376" s="1"/>
      <c r="G376" s="19"/>
      <c r="H376" s="79"/>
      <c r="I376" s="79"/>
      <c r="J376" s="1"/>
    </row>
    <row r="377" spans="1:10" s="18" customFormat="1" x14ac:dyDescent="0.25">
      <c r="A377" s="1"/>
      <c r="B377" s="1"/>
      <c r="C377" s="1"/>
      <c r="D377" s="13"/>
      <c r="E377" s="1"/>
      <c r="F377" s="1"/>
      <c r="G377" s="19"/>
      <c r="H377" s="79"/>
      <c r="I377" s="79"/>
      <c r="J377" s="1"/>
    </row>
    <row r="378" spans="1:10" s="18" customFormat="1" x14ac:dyDescent="0.25">
      <c r="A378" s="1"/>
      <c r="B378" s="1"/>
      <c r="C378" s="1"/>
      <c r="D378" s="13"/>
      <c r="E378" s="1"/>
      <c r="F378" s="1"/>
      <c r="G378" s="19"/>
      <c r="H378" s="79"/>
      <c r="I378" s="79"/>
      <c r="J378" s="1"/>
    </row>
    <row r="379" spans="1:10" s="18" customFormat="1" x14ac:dyDescent="0.25">
      <c r="A379" s="1"/>
      <c r="B379" s="1"/>
      <c r="C379" s="1"/>
      <c r="D379" s="13"/>
      <c r="E379" s="1"/>
      <c r="F379" s="1"/>
      <c r="G379" s="19"/>
      <c r="H379" s="79"/>
      <c r="I379" s="79"/>
      <c r="J379" s="1"/>
    </row>
    <row r="380" spans="1:10" s="18" customFormat="1" x14ac:dyDescent="0.25">
      <c r="A380" s="1"/>
      <c r="B380" s="1"/>
      <c r="C380" s="1"/>
      <c r="D380" s="13"/>
      <c r="E380" s="1"/>
      <c r="F380" s="1"/>
      <c r="G380" s="19"/>
      <c r="H380" s="79"/>
      <c r="I380" s="79"/>
      <c r="J380" s="1"/>
    </row>
    <row r="381" spans="1:10" s="18" customFormat="1" x14ac:dyDescent="0.25">
      <c r="A381" s="1"/>
      <c r="B381" s="1"/>
      <c r="C381" s="1"/>
      <c r="D381" s="13"/>
      <c r="E381" s="1"/>
      <c r="F381" s="1"/>
      <c r="G381" s="19"/>
      <c r="H381" s="79"/>
      <c r="I381" s="79"/>
      <c r="J381" s="1"/>
    </row>
    <row r="382" spans="1:10" s="18" customFormat="1" x14ac:dyDescent="0.25">
      <c r="A382" s="1"/>
      <c r="B382" s="1"/>
      <c r="C382" s="1"/>
      <c r="D382" s="13"/>
      <c r="E382" s="1"/>
      <c r="F382" s="1"/>
      <c r="G382" s="19"/>
      <c r="H382" s="79"/>
      <c r="I382" s="79"/>
      <c r="J382" s="1"/>
    </row>
    <row r="383" spans="1:10" s="18" customFormat="1" x14ac:dyDescent="0.25">
      <c r="A383" s="1"/>
      <c r="B383" s="1"/>
      <c r="C383" s="1"/>
      <c r="D383" s="13"/>
      <c r="E383" s="1"/>
      <c r="F383" s="1"/>
      <c r="G383" s="19"/>
      <c r="H383" s="79"/>
      <c r="I383" s="79"/>
      <c r="J383" s="1"/>
    </row>
    <row r="384" spans="1:10" s="18" customFormat="1" x14ac:dyDescent="0.25">
      <c r="A384" s="1"/>
      <c r="B384" s="1"/>
      <c r="C384" s="1"/>
      <c r="D384" s="13"/>
      <c r="E384" s="1"/>
      <c r="F384" s="1"/>
      <c r="G384" s="19"/>
      <c r="H384" s="79"/>
      <c r="I384" s="79"/>
      <c r="J384" s="1"/>
    </row>
    <row r="385" spans="1:10" s="18" customFormat="1" x14ac:dyDescent="0.25">
      <c r="A385" s="1"/>
      <c r="B385" s="1"/>
      <c r="C385" s="1"/>
      <c r="D385" s="13"/>
      <c r="E385" s="1"/>
      <c r="F385" s="1"/>
      <c r="G385" s="19"/>
      <c r="H385" s="79"/>
      <c r="I385" s="79"/>
      <c r="J385" s="1"/>
    </row>
    <row r="386" spans="1:10" s="18" customFormat="1" x14ac:dyDescent="0.25">
      <c r="A386" s="1"/>
      <c r="B386" s="1"/>
      <c r="C386" s="1"/>
      <c r="D386" s="13"/>
      <c r="E386" s="1"/>
      <c r="F386" s="1"/>
      <c r="G386" s="19"/>
      <c r="H386" s="79"/>
      <c r="I386" s="79"/>
      <c r="J386" s="1"/>
    </row>
    <row r="387" spans="1:10" s="18" customFormat="1" x14ac:dyDescent="0.25">
      <c r="A387" s="1"/>
      <c r="B387" s="1"/>
      <c r="C387" s="1"/>
      <c r="D387" s="13"/>
      <c r="E387" s="1"/>
      <c r="F387" s="1"/>
      <c r="G387" s="19"/>
      <c r="H387" s="79"/>
      <c r="I387" s="79"/>
      <c r="J387" s="1"/>
    </row>
    <row r="388" spans="1:10" s="18" customFormat="1" x14ac:dyDescent="0.25">
      <c r="A388" s="1"/>
      <c r="B388" s="1"/>
      <c r="C388" s="1"/>
      <c r="D388" s="13"/>
      <c r="E388" s="1"/>
      <c r="F388" s="1"/>
      <c r="G388" s="19"/>
      <c r="H388" s="79"/>
      <c r="I388" s="79"/>
      <c r="J388" s="1"/>
    </row>
    <row r="389" spans="1:10" s="18" customFormat="1" x14ac:dyDescent="0.25">
      <c r="A389" s="1"/>
      <c r="B389" s="1"/>
      <c r="C389" s="1"/>
      <c r="D389" s="13"/>
      <c r="E389" s="1"/>
      <c r="F389" s="1"/>
      <c r="G389" s="19"/>
      <c r="H389" s="79"/>
      <c r="I389" s="79"/>
      <c r="J389" s="1"/>
    </row>
    <row r="390" spans="1:10" s="18" customFormat="1" x14ac:dyDescent="0.25">
      <c r="A390" s="1"/>
      <c r="B390" s="1"/>
      <c r="C390" s="1"/>
      <c r="D390" s="13"/>
      <c r="E390" s="1"/>
      <c r="F390" s="1"/>
      <c r="G390" s="19"/>
      <c r="H390" s="79"/>
      <c r="I390" s="79"/>
      <c r="J390" s="1"/>
    </row>
    <row r="391" spans="1:10" s="18" customFormat="1" x14ac:dyDescent="0.25">
      <c r="A391" s="1"/>
      <c r="B391" s="1"/>
      <c r="C391" s="1"/>
      <c r="D391" s="13"/>
      <c r="E391" s="1"/>
      <c r="F391" s="1"/>
      <c r="G391" s="19"/>
      <c r="H391" s="79"/>
      <c r="I391" s="79"/>
      <c r="J391" s="1"/>
    </row>
    <row r="392" spans="1:10" s="18" customFormat="1" x14ac:dyDescent="0.25">
      <c r="A392" s="1"/>
      <c r="B392" s="1"/>
      <c r="C392" s="1"/>
      <c r="D392" s="13"/>
      <c r="E392" s="1"/>
      <c r="F392" s="1"/>
      <c r="G392" s="19"/>
      <c r="H392" s="79"/>
      <c r="I392" s="79"/>
      <c r="J392" s="1"/>
    </row>
    <row r="393" spans="1:10" s="18" customFormat="1" x14ac:dyDescent="0.25">
      <c r="A393" s="1"/>
      <c r="B393" s="1"/>
      <c r="C393" s="1"/>
      <c r="D393" s="13"/>
      <c r="E393" s="1"/>
      <c r="F393" s="1"/>
      <c r="G393" s="19"/>
      <c r="H393" s="79"/>
      <c r="I393" s="79"/>
      <c r="J393" s="1"/>
    </row>
    <row r="394" spans="1:10" s="18" customFormat="1" x14ac:dyDescent="0.25">
      <c r="A394" s="1"/>
      <c r="B394" s="1"/>
      <c r="C394" s="1"/>
      <c r="D394" s="13"/>
      <c r="E394" s="1"/>
      <c r="F394" s="1"/>
      <c r="G394" s="19"/>
      <c r="H394" s="79"/>
      <c r="I394" s="79"/>
      <c r="J394" s="1"/>
    </row>
    <row r="395" spans="1:10" s="18" customFormat="1" x14ac:dyDescent="0.25">
      <c r="A395" s="1"/>
      <c r="B395" s="1"/>
      <c r="C395" s="1"/>
      <c r="D395" s="13"/>
      <c r="E395" s="1"/>
      <c r="F395" s="1"/>
      <c r="G395" s="19"/>
      <c r="H395" s="79"/>
      <c r="I395" s="79"/>
      <c r="J395" s="1"/>
    </row>
    <row r="396" spans="1:10" s="18" customFormat="1" x14ac:dyDescent="0.25">
      <c r="A396" s="1"/>
      <c r="B396" s="1"/>
      <c r="C396" s="1"/>
      <c r="D396" s="13"/>
      <c r="E396" s="1"/>
      <c r="F396" s="1"/>
      <c r="G396" s="19"/>
      <c r="H396" s="79"/>
      <c r="I396" s="79"/>
      <c r="J396" s="1"/>
    </row>
    <row r="397" spans="1:10" s="18" customFormat="1" x14ac:dyDescent="0.25">
      <c r="A397" s="1"/>
      <c r="B397" s="1"/>
      <c r="C397" s="1"/>
      <c r="D397" s="13"/>
      <c r="E397" s="1"/>
      <c r="F397" s="1"/>
      <c r="G397" s="19"/>
      <c r="H397" s="79"/>
      <c r="I397" s="79"/>
      <c r="J397" s="1"/>
    </row>
  </sheetData>
  <phoneticPr fontId="8" type="noConversion"/>
  <conditionalFormatting sqref="G1:G2">
    <cfRule type="duplicateValues" dxfId="85" priority="207"/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8770</v>
      </c>
      <c r="E1" s="17" t="s">
        <v>8771</v>
      </c>
      <c r="F1" s="17" t="s">
        <v>8687</v>
      </c>
      <c r="G1" s="17" t="s">
        <v>8688</v>
      </c>
      <c r="H1" s="17" t="s">
        <v>8574</v>
      </c>
      <c r="I1" s="17" t="s">
        <v>8573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8575</v>
      </c>
      <c r="P1" s="17" t="s">
        <v>7736</v>
      </c>
      <c r="Q1" s="17" t="s">
        <v>7737</v>
      </c>
    </row>
    <row r="2" spans="1:17" s="18" customFormat="1" x14ac:dyDescent="0.25">
      <c r="A2" t="s">
        <v>8327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8327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4"/>
      <c r="O4" s="2"/>
      <c r="P4" s="74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4587"/>
  <sheetViews>
    <sheetView topLeftCell="A4551" workbookViewId="0">
      <selection activeCell="B4588" sqref="B4588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8283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8287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8349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8803</v>
      </c>
      <c r="B427" t="s">
        <v>8804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8805</v>
      </c>
      <c r="B429" t="s">
        <v>8806</v>
      </c>
    </row>
    <row r="430" spans="1:2" x14ac:dyDescent="0.25">
      <c r="A430" s="1" t="s">
        <v>8626</v>
      </c>
      <c r="B430" t="s">
        <v>8807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8284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8480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8437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8531</v>
      </c>
      <c r="B533" t="s">
        <v>8532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8853</v>
      </c>
      <c r="B536" t="s">
        <v>8854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8507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8301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1563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" t="s">
        <v>7728</v>
      </c>
      <c r="B4062" t="s">
        <v>7729</v>
      </c>
    </row>
    <row r="4063" spans="1:2" x14ac:dyDescent="0.25">
      <c r="A4063" s="1" t="s">
        <v>7730</v>
      </c>
      <c r="B4063" t="s">
        <v>7731</v>
      </c>
    </row>
    <row r="4064" spans="1:2" x14ac:dyDescent="0.25">
      <c r="A4064" s="1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" t="s">
        <v>7978</v>
      </c>
      <c r="B4078" t="s">
        <v>7979</v>
      </c>
    </row>
    <row r="4079" spans="1:2" x14ac:dyDescent="0.25">
      <c r="A4079" s="1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" t="s">
        <v>7986</v>
      </c>
      <c r="B4081" t="s">
        <v>7987</v>
      </c>
    </row>
    <row r="4082" spans="1:2" x14ac:dyDescent="0.25">
      <c r="A4082" s="1" t="s">
        <v>7988</v>
      </c>
      <c r="B4082" t="s">
        <v>7989</v>
      </c>
    </row>
    <row r="4083" spans="1:2" x14ac:dyDescent="0.25">
      <c r="A4083" s="1" t="s">
        <v>7990</v>
      </c>
      <c r="B4083" t="s">
        <v>7991</v>
      </c>
    </row>
    <row r="4084" spans="1:2" x14ac:dyDescent="0.25">
      <c r="A4084" s="1" t="s">
        <v>7992</v>
      </c>
      <c r="B4084" t="s">
        <v>7993</v>
      </c>
    </row>
    <row r="4085" spans="1:2" x14ac:dyDescent="0.25">
      <c r="A4085" s="1" t="s">
        <v>7994</v>
      </c>
      <c r="B4085" t="s">
        <v>7995</v>
      </c>
    </row>
    <row r="4086" spans="1:2" x14ac:dyDescent="0.25">
      <c r="A4086" s="1" t="s">
        <v>7996</v>
      </c>
      <c r="B4086" t="s">
        <v>7997</v>
      </c>
    </row>
    <row r="4087" spans="1:2" x14ac:dyDescent="0.25">
      <c r="A4087" s="1" t="s">
        <v>7998</v>
      </c>
      <c r="B4087" t="s">
        <v>7999</v>
      </c>
    </row>
    <row r="4088" spans="1:2" x14ac:dyDescent="0.25">
      <c r="A4088" s="1" t="s">
        <v>8000</v>
      </c>
      <c r="B4088" t="s">
        <v>8001</v>
      </c>
    </row>
    <row r="4089" spans="1:2" x14ac:dyDescent="0.25">
      <c r="A4089" s="1" t="s">
        <v>8002</v>
      </c>
      <c r="B4089" t="s">
        <v>8003</v>
      </c>
    </row>
    <row r="4090" spans="1:2" x14ac:dyDescent="0.25">
      <c r="A4090" s="1" t="s">
        <v>8004</v>
      </c>
      <c r="B4090" t="s">
        <v>8005</v>
      </c>
    </row>
    <row r="4091" spans="1:2" x14ac:dyDescent="0.25">
      <c r="A4091" s="1" t="s">
        <v>8006</v>
      </c>
      <c r="B4091" t="s">
        <v>8007</v>
      </c>
    </row>
    <row r="4092" spans="1:2" x14ac:dyDescent="0.25">
      <c r="A4092" s="1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" t="s">
        <v>8016</v>
      </c>
      <c r="B4095" t="s">
        <v>8017</v>
      </c>
    </row>
    <row r="4096" spans="1:2" x14ac:dyDescent="0.25">
      <c r="A4096" s="1" t="s">
        <v>8018</v>
      </c>
      <c r="B4096" t="s">
        <v>8019</v>
      </c>
    </row>
    <row r="4097" spans="1:2" x14ac:dyDescent="0.25">
      <c r="A4097" s="1" t="s">
        <v>8020</v>
      </c>
      <c r="B4097" t="s">
        <v>8021</v>
      </c>
    </row>
    <row r="4098" spans="1:2" x14ac:dyDescent="0.25">
      <c r="A4098" s="1" t="s">
        <v>8022</v>
      </c>
      <c r="B4098" t="s">
        <v>811</v>
      </c>
    </row>
    <row r="4099" spans="1:2" x14ac:dyDescent="0.25">
      <c r="A4099" s="1" t="s">
        <v>8023</v>
      </c>
      <c r="B4099" t="s">
        <v>8024</v>
      </c>
    </row>
    <row r="4100" spans="1:2" x14ac:dyDescent="0.25">
      <c r="A4100" s="1" t="s">
        <v>8025</v>
      </c>
      <c r="B4100" t="s">
        <v>8026</v>
      </c>
    </row>
    <row r="4101" spans="1:2" x14ac:dyDescent="0.25">
      <c r="A4101" s="1" t="s">
        <v>8027</v>
      </c>
      <c r="B4101" t="s">
        <v>8028</v>
      </c>
    </row>
    <row r="4102" spans="1:2" x14ac:dyDescent="0.25">
      <c r="A4102" s="1" t="s">
        <v>8029</v>
      </c>
      <c r="B4102" t="s">
        <v>8030</v>
      </c>
    </row>
    <row r="4103" spans="1:2" x14ac:dyDescent="0.25">
      <c r="A4103" s="1" t="s">
        <v>8031</v>
      </c>
      <c r="B4103" t="s">
        <v>8032</v>
      </c>
    </row>
    <row r="4104" spans="1:2" x14ac:dyDescent="0.25">
      <c r="A4104" s="1" t="s">
        <v>8033</v>
      </c>
      <c r="B4104" t="s">
        <v>8034</v>
      </c>
    </row>
    <row r="4105" spans="1:2" x14ac:dyDescent="0.25">
      <c r="A4105" s="1" t="s">
        <v>8035</v>
      </c>
      <c r="B4105" t="s">
        <v>8036</v>
      </c>
    </row>
    <row r="4106" spans="1:2" x14ac:dyDescent="0.25">
      <c r="A4106" s="1" t="s">
        <v>8285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8278</v>
      </c>
      <c r="B4182" t="s">
        <v>8279</v>
      </c>
    </row>
    <row r="4183" spans="1:2" x14ac:dyDescent="0.25">
      <c r="A4183" s="1" t="s">
        <v>8280</v>
      </c>
      <c r="B4183" t="s">
        <v>8281</v>
      </c>
    </row>
    <row r="4184" spans="1:2" x14ac:dyDescent="0.25">
      <c r="A4184" s="1" t="s">
        <v>8286</v>
      </c>
      <c r="B4184" t="s">
        <v>1079</v>
      </c>
    </row>
    <row r="4185" spans="1:2" x14ac:dyDescent="0.25">
      <c r="A4185" s="1" t="s">
        <v>8288</v>
      </c>
      <c r="B4185" t="s">
        <v>8289</v>
      </c>
    </row>
    <row r="4186" spans="1:2" x14ac:dyDescent="0.25">
      <c r="A4186" s="1" t="s">
        <v>8290</v>
      </c>
      <c r="B4186" t="s">
        <v>8291</v>
      </c>
    </row>
    <row r="4187" spans="1:2" x14ac:dyDescent="0.25">
      <c r="A4187" s="1" t="s">
        <v>8292</v>
      </c>
      <c r="B4187" t="s">
        <v>8293</v>
      </c>
    </row>
    <row r="4188" spans="1:2" x14ac:dyDescent="0.25">
      <c r="A4188" s="1" t="s">
        <v>8294</v>
      </c>
      <c r="B4188" t="s">
        <v>8295</v>
      </c>
    </row>
    <row r="4189" spans="1:2" x14ac:dyDescent="0.25">
      <c r="A4189" s="1" t="s">
        <v>8296</v>
      </c>
      <c r="B4189" t="s">
        <v>8297</v>
      </c>
    </row>
    <row r="4190" spans="1:2" x14ac:dyDescent="0.25">
      <c r="A4190" s="1" t="s">
        <v>8298</v>
      </c>
      <c r="B4190" t="s">
        <v>8299</v>
      </c>
    </row>
    <row r="4191" spans="1:2" x14ac:dyDescent="0.25">
      <c r="A4191" s="1" t="s">
        <v>8300</v>
      </c>
      <c r="B4191" t="s">
        <v>691</v>
      </c>
    </row>
    <row r="4192" spans="1:2" x14ac:dyDescent="0.25">
      <c r="A4192" s="1" t="s">
        <v>8302</v>
      </c>
      <c r="B4192" t="s">
        <v>8303</v>
      </c>
    </row>
    <row r="4193" spans="1:2" x14ac:dyDescent="0.25">
      <c r="A4193" s="1" t="s">
        <v>8304</v>
      </c>
      <c r="B4193" t="s">
        <v>8305</v>
      </c>
    </row>
    <row r="4194" spans="1:2" x14ac:dyDescent="0.25">
      <c r="A4194" s="1" t="s">
        <v>8306</v>
      </c>
      <c r="B4194" t="s">
        <v>8307</v>
      </c>
    </row>
    <row r="4195" spans="1:2" x14ac:dyDescent="0.25">
      <c r="A4195" s="1" t="s">
        <v>8308</v>
      </c>
      <c r="B4195" t="s">
        <v>8309</v>
      </c>
    </row>
    <row r="4196" spans="1:2" x14ac:dyDescent="0.25">
      <c r="A4196" s="1" t="s">
        <v>8310</v>
      </c>
      <c r="B4196" t="s">
        <v>8311</v>
      </c>
    </row>
    <row r="4197" spans="1:2" x14ac:dyDescent="0.25">
      <c r="A4197" s="1" t="s">
        <v>8312</v>
      </c>
      <c r="B4197" t="s">
        <v>8313</v>
      </c>
    </row>
    <row r="4198" spans="1:2" x14ac:dyDescent="0.25">
      <c r="A4198" s="1" t="s">
        <v>8314</v>
      </c>
      <c r="B4198" t="s">
        <v>8315</v>
      </c>
    </row>
    <row r="4199" spans="1:2" x14ac:dyDescent="0.25">
      <c r="A4199" s="1" t="s">
        <v>8316</v>
      </c>
      <c r="B4199" t="s">
        <v>8317</v>
      </c>
    </row>
    <row r="4200" spans="1:2" x14ac:dyDescent="0.25">
      <c r="A4200" s="1" t="s">
        <v>8318</v>
      </c>
      <c r="B4200" t="s">
        <v>8319</v>
      </c>
    </row>
    <row r="4201" spans="1:2" x14ac:dyDescent="0.25">
      <c r="A4201" s="1" t="s">
        <v>8320</v>
      </c>
      <c r="B4201" t="s">
        <v>7936</v>
      </c>
    </row>
    <row r="4202" spans="1:2" x14ac:dyDescent="0.25">
      <c r="A4202" s="1" t="s">
        <v>8330</v>
      </c>
      <c r="B4202" t="s">
        <v>8331</v>
      </c>
    </row>
    <row r="4203" spans="1:2" x14ac:dyDescent="0.25">
      <c r="A4203" s="1" t="s">
        <v>8332</v>
      </c>
      <c r="B4203" t="s">
        <v>8333</v>
      </c>
    </row>
    <row r="4204" spans="1:2" x14ac:dyDescent="0.25">
      <c r="A4204" s="1" t="s">
        <v>8334</v>
      </c>
      <c r="B4204" t="s">
        <v>8335</v>
      </c>
    </row>
    <row r="4205" spans="1:2" x14ac:dyDescent="0.25">
      <c r="A4205" s="1" t="s">
        <v>8336</v>
      </c>
      <c r="B4205" t="s">
        <v>8337</v>
      </c>
    </row>
    <row r="4206" spans="1:2" x14ac:dyDescent="0.25">
      <c r="A4206" s="1" t="s">
        <v>8338</v>
      </c>
      <c r="B4206" t="s">
        <v>8339</v>
      </c>
    </row>
    <row r="4207" spans="1:2" x14ac:dyDescent="0.25">
      <c r="A4207" s="1" t="s">
        <v>8340</v>
      </c>
      <c r="B4207" t="s">
        <v>8341</v>
      </c>
    </row>
    <row r="4208" spans="1:2" x14ac:dyDescent="0.25">
      <c r="A4208" s="1" t="s">
        <v>8343</v>
      </c>
      <c r="B4208" t="s">
        <v>8344</v>
      </c>
    </row>
    <row r="4209" spans="1:2" x14ac:dyDescent="0.25">
      <c r="A4209" s="1" t="s">
        <v>8345</v>
      </c>
      <c r="B4209" t="s">
        <v>6502</v>
      </c>
    </row>
    <row r="4210" spans="1:2" x14ac:dyDescent="0.25">
      <c r="A4210" s="1" t="s">
        <v>8346</v>
      </c>
      <c r="B4210" t="s">
        <v>8347</v>
      </c>
    </row>
    <row r="4211" spans="1:2" x14ac:dyDescent="0.25">
      <c r="A4211" s="1" t="s">
        <v>8350</v>
      </c>
      <c r="B4211" t="s">
        <v>8351</v>
      </c>
    </row>
    <row r="4212" spans="1:2" x14ac:dyDescent="0.25">
      <c r="A4212" s="1" t="s">
        <v>8352</v>
      </c>
      <c r="B4212" t="s">
        <v>8353</v>
      </c>
    </row>
    <row r="4213" spans="1:2" x14ac:dyDescent="0.25">
      <c r="A4213" s="1" t="s">
        <v>8354</v>
      </c>
      <c r="B4213" t="s">
        <v>8355</v>
      </c>
    </row>
    <row r="4214" spans="1:2" x14ac:dyDescent="0.25">
      <c r="A4214" s="1" t="s">
        <v>8358</v>
      </c>
      <c r="B4214" t="s">
        <v>8359</v>
      </c>
    </row>
    <row r="4215" spans="1:2" x14ac:dyDescent="0.25">
      <c r="A4215" s="22" t="s">
        <v>8360</v>
      </c>
      <c r="B4215" t="s">
        <v>8361</v>
      </c>
    </row>
    <row r="4216" spans="1:2" x14ac:dyDescent="0.25">
      <c r="A4216" s="1" t="s">
        <v>8362</v>
      </c>
      <c r="B4216" t="s">
        <v>8363</v>
      </c>
    </row>
    <row r="4217" spans="1:2" x14ac:dyDescent="0.25">
      <c r="A4217" s="1" t="s">
        <v>8364</v>
      </c>
      <c r="B4217" t="s">
        <v>8365</v>
      </c>
    </row>
    <row r="4218" spans="1:2" x14ac:dyDescent="0.25">
      <c r="A4218" s="1" t="s">
        <v>8367</v>
      </c>
      <c r="B4218" t="s">
        <v>8368</v>
      </c>
    </row>
    <row r="4219" spans="1:2" x14ac:dyDescent="0.25">
      <c r="A4219" s="1" t="s">
        <v>8371</v>
      </c>
      <c r="B4219" t="s">
        <v>8372</v>
      </c>
    </row>
    <row r="4220" spans="1:2" x14ac:dyDescent="0.25">
      <c r="A4220" s="1" t="s">
        <v>8373</v>
      </c>
      <c r="B4220" t="s">
        <v>8374</v>
      </c>
    </row>
    <row r="4221" spans="1:2" x14ac:dyDescent="0.25">
      <c r="A4221" s="1" t="s">
        <v>8376</v>
      </c>
      <c r="B4221" t="s">
        <v>8377</v>
      </c>
    </row>
    <row r="4222" spans="1:2" x14ac:dyDescent="0.25">
      <c r="A4222" s="1" t="s">
        <v>8379</v>
      </c>
      <c r="B4222" t="s">
        <v>7825</v>
      </c>
    </row>
    <row r="4223" spans="1:2" x14ac:dyDescent="0.25">
      <c r="A4223" s="1" t="s">
        <v>8381</v>
      </c>
      <c r="B4223" t="s">
        <v>1155</v>
      </c>
    </row>
    <row r="4224" spans="1:2" x14ac:dyDescent="0.25">
      <c r="A4224" s="1" t="s">
        <v>8383</v>
      </c>
      <c r="B4224" t="s">
        <v>8384</v>
      </c>
    </row>
    <row r="4225" spans="1:2" x14ac:dyDescent="0.25">
      <c r="A4225" s="1" t="s">
        <v>8385</v>
      </c>
      <c r="B4225" t="s">
        <v>8386</v>
      </c>
    </row>
    <row r="4226" spans="1:2" x14ac:dyDescent="0.25">
      <c r="A4226" s="1" t="s">
        <v>8389</v>
      </c>
      <c r="B4226" t="s">
        <v>225</v>
      </c>
    </row>
    <row r="4227" spans="1:2" x14ac:dyDescent="0.25">
      <c r="A4227" s="1" t="s">
        <v>8390</v>
      </c>
      <c r="B4227" t="s">
        <v>8391</v>
      </c>
    </row>
    <row r="4228" spans="1:2" x14ac:dyDescent="0.25">
      <c r="A4228" s="1" t="s">
        <v>8395</v>
      </c>
      <c r="B4228" t="s">
        <v>895</v>
      </c>
    </row>
    <row r="4229" spans="1:2" x14ac:dyDescent="0.25">
      <c r="A4229" s="1" t="s">
        <v>8396</v>
      </c>
      <c r="B4229" t="s">
        <v>8397</v>
      </c>
    </row>
    <row r="4230" spans="1:2" x14ac:dyDescent="0.25">
      <c r="A4230" s="1" t="s">
        <v>8398</v>
      </c>
      <c r="B4230" t="s">
        <v>8399</v>
      </c>
    </row>
    <row r="4231" spans="1:2" x14ac:dyDescent="0.25">
      <c r="A4231" s="1" t="s">
        <v>8404</v>
      </c>
      <c r="B4231" t="s">
        <v>8403</v>
      </c>
    </row>
    <row r="4232" spans="1:2" x14ac:dyDescent="0.25">
      <c r="A4232" s="1" t="s">
        <v>8406</v>
      </c>
      <c r="B4232" t="s">
        <v>8407</v>
      </c>
    </row>
    <row r="4233" spans="1:2" x14ac:dyDescent="0.25">
      <c r="A4233" s="1" t="s">
        <v>8408</v>
      </c>
      <c r="B4233" t="s">
        <v>8409</v>
      </c>
    </row>
    <row r="4234" spans="1:2" x14ac:dyDescent="0.25">
      <c r="A4234" s="1" t="s">
        <v>8411</v>
      </c>
      <c r="B4234" t="s">
        <v>8412</v>
      </c>
    </row>
    <row r="4235" spans="1:2" x14ac:dyDescent="0.25">
      <c r="A4235" s="1" t="s">
        <v>8413</v>
      </c>
      <c r="B4235" t="s">
        <v>8414</v>
      </c>
    </row>
    <row r="4236" spans="1:2" x14ac:dyDescent="0.25">
      <c r="A4236" s="1" t="s">
        <v>8415</v>
      </c>
      <c r="B4236" t="s">
        <v>8416</v>
      </c>
    </row>
    <row r="4237" spans="1:2" x14ac:dyDescent="0.25">
      <c r="A4237" s="1" t="s">
        <v>8417</v>
      </c>
      <c r="B4237" t="s">
        <v>8418</v>
      </c>
    </row>
    <row r="4238" spans="1:2" x14ac:dyDescent="0.25">
      <c r="A4238" s="1" t="s">
        <v>8419</v>
      </c>
      <c r="B4238" t="s">
        <v>8420</v>
      </c>
    </row>
    <row r="4239" spans="1:2" x14ac:dyDescent="0.25">
      <c r="A4239" s="1" t="s">
        <v>8422</v>
      </c>
      <c r="B4239" t="s">
        <v>8421</v>
      </c>
    </row>
    <row r="4240" spans="1:2" x14ac:dyDescent="0.25">
      <c r="A4240" s="1" t="s">
        <v>8423</v>
      </c>
      <c r="B4240" t="s">
        <v>1072</v>
      </c>
    </row>
    <row r="4241" spans="1:2" x14ac:dyDescent="0.25">
      <c r="A4241" s="1" t="s">
        <v>8424</v>
      </c>
      <c r="B4241" t="s">
        <v>8425</v>
      </c>
    </row>
    <row r="4242" spans="1:2" x14ac:dyDescent="0.25">
      <c r="A4242" s="1" t="s">
        <v>8426</v>
      </c>
      <c r="B4242" t="s">
        <v>8427</v>
      </c>
    </row>
    <row r="4243" spans="1:2" x14ac:dyDescent="0.25">
      <c r="A4243" s="120" t="s">
        <v>8428</v>
      </c>
      <c r="B4243" t="s">
        <v>8429</v>
      </c>
    </row>
    <row r="4244" spans="1:2" x14ac:dyDescent="0.25">
      <c r="A4244" s="1" t="s">
        <v>8430</v>
      </c>
      <c r="B4244" t="s">
        <v>8431</v>
      </c>
    </row>
    <row r="4245" spans="1:2" x14ac:dyDescent="0.25">
      <c r="A4245" s="1" t="s">
        <v>8433</v>
      </c>
      <c r="B4245" t="s">
        <v>8434</v>
      </c>
    </row>
    <row r="4246" spans="1:2" x14ac:dyDescent="0.25">
      <c r="A4246" s="1" t="s">
        <v>8435</v>
      </c>
      <c r="B4246" t="s">
        <v>8436</v>
      </c>
    </row>
    <row r="4247" spans="1:2" x14ac:dyDescent="0.25">
      <c r="A4247" s="1" t="s">
        <v>8438</v>
      </c>
      <c r="B4247" t="s">
        <v>8439</v>
      </c>
    </row>
    <row r="4248" spans="1:2" x14ac:dyDescent="0.25">
      <c r="A4248" s="1" t="s">
        <v>8457</v>
      </c>
      <c r="B4248" t="s">
        <v>8458</v>
      </c>
    </row>
    <row r="4249" spans="1:2" x14ac:dyDescent="0.25">
      <c r="A4249" s="1" t="s">
        <v>8459</v>
      </c>
      <c r="B4249" t="s">
        <v>8460</v>
      </c>
    </row>
    <row r="4250" spans="1:2" x14ac:dyDescent="0.25">
      <c r="A4250" s="1" t="s">
        <v>8461</v>
      </c>
      <c r="B4250" t="s">
        <v>8462</v>
      </c>
    </row>
    <row r="4251" spans="1:2" x14ac:dyDescent="0.25">
      <c r="A4251" s="1" t="s">
        <v>8463</v>
      </c>
      <c r="B4251" t="s">
        <v>8464</v>
      </c>
    </row>
    <row r="4252" spans="1:2" x14ac:dyDescent="0.25">
      <c r="A4252" s="1" t="s">
        <v>8465</v>
      </c>
      <c r="B4252" t="s">
        <v>8466</v>
      </c>
    </row>
    <row r="4253" spans="1:2" x14ac:dyDescent="0.25">
      <c r="A4253" s="1" t="s">
        <v>8468</v>
      </c>
      <c r="B4253" t="s">
        <v>8469</v>
      </c>
    </row>
    <row r="4254" spans="1:2" x14ac:dyDescent="0.25">
      <c r="A4254" s="1" t="s">
        <v>8473</v>
      </c>
      <c r="B4254" t="s">
        <v>8474</v>
      </c>
    </row>
    <row r="4255" spans="1:2" x14ac:dyDescent="0.25">
      <c r="A4255" s="1" t="s">
        <v>8475</v>
      </c>
      <c r="B4255" t="s">
        <v>8476</v>
      </c>
    </row>
    <row r="4256" spans="1:2" x14ac:dyDescent="0.25">
      <c r="A4256" s="1" t="s">
        <v>8527</v>
      </c>
      <c r="B4256" s="52" t="s">
        <v>8528</v>
      </c>
    </row>
    <row r="4257" spans="1:2" x14ac:dyDescent="0.25">
      <c r="A4257" s="1" t="s">
        <v>8529</v>
      </c>
      <c r="B4257" t="s">
        <v>8530</v>
      </c>
    </row>
    <row r="4258" spans="1:2" x14ac:dyDescent="0.25">
      <c r="A4258" s="1" t="s">
        <v>8533</v>
      </c>
      <c r="B4258" t="s">
        <v>8534</v>
      </c>
    </row>
    <row r="4259" spans="1:2" x14ac:dyDescent="0.25">
      <c r="A4259" s="1" t="s">
        <v>8535</v>
      </c>
      <c r="B4259" t="s">
        <v>8536</v>
      </c>
    </row>
    <row r="4260" spans="1:2" x14ac:dyDescent="0.25">
      <c r="A4260" s="1" t="s">
        <v>8537</v>
      </c>
      <c r="B4260" t="s">
        <v>8538</v>
      </c>
    </row>
    <row r="4261" spans="1:2" x14ac:dyDescent="0.25">
      <c r="A4261" s="1" t="s">
        <v>8539</v>
      </c>
      <c r="B4261" t="s">
        <v>974</v>
      </c>
    </row>
    <row r="4262" spans="1:2" x14ac:dyDescent="0.25">
      <c r="A4262" s="1" t="s">
        <v>8540</v>
      </c>
      <c r="B4262" t="s">
        <v>8541</v>
      </c>
    </row>
    <row r="4263" spans="1:2" x14ac:dyDescent="0.25">
      <c r="A4263" s="1" t="s">
        <v>8542</v>
      </c>
      <c r="B4263" t="s">
        <v>8543</v>
      </c>
    </row>
    <row r="4264" spans="1:2" x14ac:dyDescent="0.25">
      <c r="A4264" s="1" t="s">
        <v>8544</v>
      </c>
      <c r="B4264" t="s">
        <v>8545</v>
      </c>
    </row>
    <row r="4265" spans="1:2" x14ac:dyDescent="0.25">
      <c r="A4265" s="1" t="s">
        <v>8546</v>
      </c>
      <c r="B4265" t="s">
        <v>8547</v>
      </c>
    </row>
    <row r="4266" spans="1:2" x14ac:dyDescent="0.25">
      <c r="A4266" s="1" t="s">
        <v>8548</v>
      </c>
      <c r="B4266" t="s">
        <v>8549</v>
      </c>
    </row>
    <row r="4267" spans="1:2" x14ac:dyDescent="0.25">
      <c r="A4267" s="1" t="s">
        <v>8550</v>
      </c>
      <c r="B4267" t="s">
        <v>8551</v>
      </c>
    </row>
    <row r="4268" spans="1:2" x14ac:dyDescent="0.25">
      <c r="A4268" s="1" t="s">
        <v>8552</v>
      </c>
      <c r="B4268" t="s">
        <v>8553</v>
      </c>
    </row>
    <row r="4269" spans="1:2" x14ac:dyDescent="0.25">
      <c r="A4269" s="1" t="s">
        <v>8557</v>
      </c>
      <c r="B4269" t="s">
        <v>8558</v>
      </c>
    </row>
    <row r="4270" spans="1:2" x14ac:dyDescent="0.25">
      <c r="A4270" t="s">
        <v>8572</v>
      </c>
      <c r="B4270" t="s">
        <v>8560</v>
      </c>
    </row>
    <row r="4271" spans="1:2" x14ac:dyDescent="0.25">
      <c r="A4271" s="1" t="s">
        <v>8561</v>
      </c>
      <c r="B4271" t="s">
        <v>8562</v>
      </c>
    </row>
    <row r="4272" spans="1:2" x14ac:dyDescent="0.25">
      <c r="A4272" s="1" t="s">
        <v>8564</v>
      </c>
      <c r="B4272" t="s">
        <v>8565</v>
      </c>
    </row>
    <row r="4273" spans="1:2" x14ac:dyDescent="0.25">
      <c r="A4273" s="1" t="s">
        <v>8567</v>
      </c>
      <c r="B4273" t="s">
        <v>8568</v>
      </c>
    </row>
    <row r="4274" spans="1:2" x14ac:dyDescent="0.25">
      <c r="A4274" s="1" t="s">
        <v>8625</v>
      </c>
      <c r="B4274" t="s">
        <v>8624</v>
      </c>
    </row>
    <row r="4275" spans="1:2" x14ac:dyDescent="0.25">
      <c r="A4275" s="1" t="s">
        <v>8623</v>
      </c>
      <c r="B4275" t="s">
        <v>8622</v>
      </c>
    </row>
    <row r="4276" spans="1:2" x14ac:dyDescent="0.25">
      <c r="A4276" s="1" t="s">
        <v>7761</v>
      </c>
      <c r="B4276" t="s">
        <v>8628</v>
      </c>
    </row>
    <row r="4277" spans="1:2" x14ac:dyDescent="0.25">
      <c r="A4277" s="1" t="s">
        <v>8621</v>
      </c>
      <c r="B4277" t="s">
        <v>8620</v>
      </c>
    </row>
    <row r="4278" spans="1:2" x14ac:dyDescent="0.25">
      <c r="A4278" s="1" t="s">
        <v>8619</v>
      </c>
      <c r="B4278" t="s">
        <v>8618</v>
      </c>
    </row>
    <row r="4279" spans="1:2" x14ac:dyDescent="0.25">
      <c r="A4279" s="1" t="s">
        <v>8617</v>
      </c>
      <c r="B4279" t="s">
        <v>8616</v>
      </c>
    </row>
    <row r="4280" spans="1:2" x14ac:dyDescent="0.25">
      <c r="A4280" s="1" t="s">
        <v>348</v>
      </c>
      <c r="B4280" t="s">
        <v>8629</v>
      </c>
    </row>
    <row r="4281" spans="1:2" x14ac:dyDescent="0.25">
      <c r="A4281" s="1" t="s">
        <v>8615</v>
      </c>
      <c r="B4281" t="s">
        <v>8614</v>
      </c>
    </row>
    <row r="4282" spans="1:2" x14ac:dyDescent="0.25">
      <c r="A4282" s="1" t="s">
        <v>8613</v>
      </c>
      <c r="B4282" t="s">
        <v>8612</v>
      </c>
    </row>
    <row r="4283" spans="1:2" x14ac:dyDescent="0.25">
      <c r="A4283" s="1" t="s">
        <v>390</v>
      </c>
      <c r="B4283" t="s">
        <v>8630</v>
      </c>
    </row>
    <row r="4284" spans="1:2" x14ac:dyDescent="0.25">
      <c r="A4284" s="1" t="s">
        <v>8610</v>
      </c>
      <c r="B4284" t="s">
        <v>8611</v>
      </c>
    </row>
    <row r="4285" spans="1:2" x14ac:dyDescent="0.25">
      <c r="A4285" s="1" t="s">
        <v>8608</v>
      </c>
      <c r="B4285" t="s">
        <v>8609</v>
      </c>
    </row>
    <row r="4286" spans="1:2" x14ac:dyDescent="0.25">
      <c r="A4286" s="1" t="s">
        <v>8606</v>
      </c>
      <c r="B4286" t="s">
        <v>8605</v>
      </c>
    </row>
    <row r="4287" spans="1:2" x14ac:dyDescent="0.25">
      <c r="A4287" s="1" t="s">
        <v>8602</v>
      </c>
      <c r="B4287" t="s">
        <v>8601</v>
      </c>
    </row>
    <row r="4288" spans="1:2" x14ac:dyDescent="0.25">
      <c r="A4288" s="1" t="s">
        <v>8600</v>
      </c>
      <c r="B4288" t="s">
        <v>8599</v>
      </c>
    </row>
    <row r="4289" spans="1:2" x14ac:dyDescent="0.25">
      <c r="A4289" s="1" t="s">
        <v>8586</v>
      </c>
      <c r="B4289" t="s">
        <v>8587</v>
      </c>
    </row>
    <row r="4290" spans="1:2" x14ac:dyDescent="0.25">
      <c r="A4290" s="1" t="s">
        <v>8604</v>
      </c>
      <c r="B4290" t="s">
        <v>8507</v>
      </c>
    </row>
    <row r="4291" spans="1:2" x14ac:dyDescent="0.25">
      <c r="A4291" s="1" t="s">
        <v>8607</v>
      </c>
      <c r="B4291" t="s">
        <v>8028</v>
      </c>
    </row>
    <row r="4292" spans="1:2" x14ac:dyDescent="0.25">
      <c r="A4292" s="1" t="s">
        <v>8646</v>
      </c>
      <c r="B4292" t="s">
        <v>8647</v>
      </c>
    </row>
    <row r="4293" spans="1:2" x14ac:dyDescent="0.25">
      <c r="A4293" s="1" t="s">
        <v>8648</v>
      </c>
      <c r="B4293" t="s">
        <v>8649</v>
      </c>
    </row>
    <row r="4294" spans="1:2" x14ac:dyDescent="0.25">
      <c r="A4294" s="14" t="s">
        <v>8650</v>
      </c>
      <c r="B4294" t="s">
        <v>8651</v>
      </c>
    </row>
    <row r="4295" spans="1:2" x14ac:dyDescent="0.25">
      <c r="A4295" s="14" t="s">
        <v>8652</v>
      </c>
      <c r="B4295" t="s">
        <v>1050</v>
      </c>
    </row>
    <row r="4296" spans="1:2" x14ac:dyDescent="0.25">
      <c r="A4296" s="1" t="s">
        <v>8653</v>
      </c>
      <c r="B4296" t="s">
        <v>8654</v>
      </c>
    </row>
    <row r="4297" spans="1:2" x14ac:dyDescent="0.25">
      <c r="A4297" s="16" t="s">
        <v>8655</v>
      </c>
      <c r="B4297" t="s">
        <v>8656</v>
      </c>
    </row>
    <row r="4298" spans="1:2" x14ac:dyDescent="0.25">
      <c r="A4298" s="1" t="s">
        <v>8657</v>
      </c>
      <c r="B4298" t="s">
        <v>8658</v>
      </c>
    </row>
    <row r="4299" spans="1:2" x14ac:dyDescent="0.25">
      <c r="A4299" s="1" t="s">
        <v>8659</v>
      </c>
      <c r="B4299" t="s">
        <v>8660</v>
      </c>
    </row>
    <row r="4300" spans="1:2" x14ac:dyDescent="0.25">
      <c r="A4300" s="22" t="s">
        <v>8661</v>
      </c>
      <c r="B4300" t="s">
        <v>8662</v>
      </c>
    </row>
    <row r="4301" spans="1:2" x14ac:dyDescent="0.25">
      <c r="A4301" s="1" t="s">
        <v>8666</v>
      </c>
      <c r="B4301" t="s">
        <v>8667</v>
      </c>
    </row>
    <row r="4302" spans="1:2" x14ac:dyDescent="0.25">
      <c r="A4302" s="1" t="s">
        <v>8668</v>
      </c>
      <c r="B4302" t="s">
        <v>8669</v>
      </c>
    </row>
    <row r="4303" spans="1:2" x14ac:dyDescent="0.25">
      <c r="A4303" s="1" t="s">
        <v>8670</v>
      </c>
      <c r="B4303" t="s">
        <v>8671</v>
      </c>
    </row>
    <row r="4304" spans="1:2" x14ac:dyDescent="0.25">
      <c r="A4304" s="1" t="s">
        <v>8673</v>
      </c>
      <c r="B4304" t="s">
        <v>8674</v>
      </c>
    </row>
    <row r="4305" spans="1:2" x14ac:dyDescent="0.25">
      <c r="A4305" s="1" t="s">
        <v>8675</v>
      </c>
      <c r="B4305" t="s">
        <v>7889</v>
      </c>
    </row>
    <row r="4306" spans="1:2" x14ac:dyDescent="0.25">
      <c r="A4306" s="1" t="s">
        <v>8676</v>
      </c>
      <c r="B4306" t="s">
        <v>8677</v>
      </c>
    </row>
    <row r="4307" spans="1:2" x14ac:dyDescent="0.25">
      <c r="A4307" s="1" t="s">
        <v>8678</v>
      </c>
      <c r="B4307" t="s">
        <v>8679</v>
      </c>
    </row>
    <row r="4308" spans="1:2" x14ac:dyDescent="0.25">
      <c r="A4308" s="1" t="s">
        <v>8683</v>
      </c>
      <c r="B4308" t="s">
        <v>8684</v>
      </c>
    </row>
    <row r="4309" spans="1:2" x14ac:dyDescent="0.25">
      <c r="A4309" s="1" t="s">
        <v>8686</v>
      </c>
      <c r="B4309" t="s">
        <v>1559</v>
      </c>
    </row>
    <row r="4310" spans="1:2" x14ac:dyDescent="0.25">
      <c r="A4310" s="122" t="s">
        <v>8689</v>
      </c>
      <c r="B4310" t="s">
        <v>819</v>
      </c>
    </row>
    <row r="4311" spans="1:2" x14ac:dyDescent="0.25">
      <c r="A4311" s="1" t="s">
        <v>8690</v>
      </c>
      <c r="B4311" t="s">
        <v>8691</v>
      </c>
    </row>
    <row r="4312" spans="1:2" x14ac:dyDescent="0.25">
      <c r="A4312" s="14" t="s">
        <v>8692</v>
      </c>
      <c r="B4312" t="s">
        <v>1212</v>
      </c>
    </row>
    <row r="4313" spans="1:2" x14ac:dyDescent="0.25">
      <c r="A4313" s="14" t="s">
        <v>8693</v>
      </c>
      <c r="B4313" t="s">
        <v>8694</v>
      </c>
    </row>
    <row r="4314" spans="1:2" x14ac:dyDescent="0.25">
      <c r="A4314" s="1" t="s">
        <v>8695</v>
      </c>
      <c r="B4314" t="s">
        <v>8696</v>
      </c>
    </row>
    <row r="4315" spans="1:2" x14ac:dyDescent="0.25">
      <c r="A4315" s="14" t="s">
        <v>8697</v>
      </c>
      <c r="B4315" t="s">
        <v>8698</v>
      </c>
    </row>
    <row r="4316" spans="1:2" x14ac:dyDescent="0.25">
      <c r="A4316" s="14" t="s">
        <v>8699</v>
      </c>
      <c r="B4316" t="s">
        <v>8700</v>
      </c>
    </row>
    <row r="4317" spans="1:2" x14ac:dyDescent="0.25">
      <c r="A4317" s="14" t="s">
        <v>8701</v>
      </c>
      <c r="B4317" t="s">
        <v>8702</v>
      </c>
    </row>
    <row r="4318" spans="1:2" x14ac:dyDescent="0.25">
      <c r="A4318" s="14" t="s">
        <v>8703</v>
      </c>
      <c r="B4318" t="s">
        <v>8704</v>
      </c>
    </row>
    <row r="4319" spans="1:2" x14ac:dyDescent="0.25">
      <c r="A4319" s="14" t="s">
        <v>8705</v>
      </c>
      <c r="B4319" t="s">
        <v>8706</v>
      </c>
    </row>
    <row r="4320" spans="1:2" x14ac:dyDescent="0.25">
      <c r="A4320" s="14" t="s">
        <v>8707</v>
      </c>
      <c r="B4320" t="s">
        <v>8708</v>
      </c>
    </row>
    <row r="4321" spans="1:2" x14ac:dyDescent="0.25">
      <c r="A4321" s="14" t="s">
        <v>8709</v>
      </c>
      <c r="B4321" t="s">
        <v>8710</v>
      </c>
    </row>
    <row r="4322" spans="1:2" x14ac:dyDescent="0.25">
      <c r="A4322" s="14" t="s">
        <v>8711</v>
      </c>
      <c r="B4322" t="s">
        <v>8712</v>
      </c>
    </row>
    <row r="4323" spans="1:2" x14ac:dyDescent="0.25">
      <c r="A4323" s="14" t="s">
        <v>8713</v>
      </c>
      <c r="B4323" t="s">
        <v>8714</v>
      </c>
    </row>
    <row r="4324" spans="1:2" x14ac:dyDescent="0.25">
      <c r="A4324" s="14" t="s">
        <v>8715</v>
      </c>
      <c r="B4324" t="s">
        <v>8716</v>
      </c>
    </row>
    <row r="4325" spans="1:2" x14ac:dyDescent="0.25">
      <c r="A4325" s="14" t="s">
        <v>8735</v>
      </c>
      <c r="B4325" t="s">
        <v>8736</v>
      </c>
    </row>
    <row r="4326" spans="1:2" x14ac:dyDescent="0.25">
      <c r="A4326" s="14" t="s">
        <v>8737</v>
      </c>
      <c r="B4326" t="s">
        <v>8738</v>
      </c>
    </row>
    <row r="4327" spans="1:2" x14ac:dyDescent="0.25">
      <c r="A4327" s="1" t="s">
        <v>8740</v>
      </c>
      <c r="B4327" t="s">
        <v>8741</v>
      </c>
    </row>
    <row r="4328" spans="1:2" x14ac:dyDescent="0.25">
      <c r="A4328" s="1" t="s">
        <v>8744</v>
      </c>
      <c r="B4328" t="s">
        <v>7936</v>
      </c>
    </row>
    <row r="4329" spans="1:2" x14ac:dyDescent="0.25">
      <c r="A4329" s="1" t="s">
        <v>8747</v>
      </c>
      <c r="B4329" t="s">
        <v>8748</v>
      </c>
    </row>
    <row r="4330" spans="1:2" x14ac:dyDescent="0.25">
      <c r="A4330" s="14" t="s">
        <v>8749</v>
      </c>
      <c r="B4330" t="s">
        <v>8750</v>
      </c>
    </row>
    <row r="4331" spans="1:2" x14ac:dyDescent="0.25">
      <c r="A4331" s="14" t="s">
        <v>8754</v>
      </c>
      <c r="B4331" t="s">
        <v>8755</v>
      </c>
    </row>
    <row r="4332" spans="1:2" x14ac:dyDescent="0.25">
      <c r="A4332" s="14" t="s">
        <v>8808</v>
      </c>
      <c r="B4332" t="s">
        <v>8809</v>
      </c>
    </row>
    <row r="4333" spans="1:2" x14ac:dyDescent="0.25">
      <c r="A4333" s="14" t="s">
        <v>8810</v>
      </c>
      <c r="B4333" t="s">
        <v>8811</v>
      </c>
    </row>
    <row r="4334" spans="1:2" x14ac:dyDescent="0.25">
      <c r="A4334" s="14" t="s">
        <v>8812</v>
      </c>
      <c r="B4334" t="s">
        <v>8813</v>
      </c>
    </row>
    <row r="4335" spans="1:2" x14ac:dyDescent="0.25">
      <c r="A4335" s="14" t="s">
        <v>8814</v>
      </c>
      <c r="B4335" t="s">
        <v>8815</v>
      </c>
    </row>
    <row r="4336" spans="1:2" x14ac:dyDescent="0.25">
      <c r="A4336" s="14" t="s">
        <v>8816</v>
      </c>
      <c r="B4336" t="s">
        <v>8817</v>
      </c>
    </row>
    <row r="4337" spans="1:2" x14ac:dyDescent="0.25">
      <c r="A4337" s="14" t="s">
        <v>8818</v>
      </c>
      <c r="B4337" t="s">
        <v>8819</v>
      </c>
    </row>
    <row r="4338" spans="1:2" x14ac:dyDescent="0.25">
      <c r="A4338" s="14" t="s">
        <v>8820</v>
      </c>
      <c r="B4338" t="s">
        <v>8821</v>
      </c>
    </row>
    <row r="4339" spans="1:2" x14ac:dyDescent="0.25">
      <c r="A4339" s="14" t="s">
        <v>8822</v>
      </c>
      <c r="B4339" t="s">
        <v>8823</v>
      </c>
    </row>
    <row r="4340" spans="1:2" x14ac:dyDescent="0.25">
      <c r="A4340" s="14" t="s">
        <v>8824</v>
      </c>
      <c r="B4340" t="s">
        <v>8825</v>
      </c>
    </row>
    <row r="4341" spans="1:2" x14ac:dyDescent="0.25">
      <c r="A4341" s="1" t="s">
        <v>8826</v>
      </c>
      <c r="B4341" t="s">
        <v>8827</v>
      </c>
    </row>
    <row r="4342" spans="1:2" x14ac:dyDescent="0.25">
      <c r="A4342" s="1" t="s">
        <v>8828</v>
      </c>
      <c r="B4342" t="s">
        <v>8829</v>
      </c>
    </row>
    <row r="4343" spans="1:2" x14ac:dyDescent="0.25">
      <c r="A4343" s="1" t="s">
        <v>8830</v>
      </c>
      <c r="B4343" t="s">
        <v>8831</v>
      </c>
    </row>
    <row r="4344" spans="1:2" x14ac:dyDescent="0.25">
      <c r="A4344" s="22" t="s">
        <v>8856</v>
      </c>
      <c r="B4344" t="s">
        <v>8857</v>
      </c>
    </row>
    <row r="4345" spans="1:2" x14ac:dyDescent="0.25">
      <c r="A4345" s="1" t="s">
        <v>8858</v>
      </c>
      <c r="B4345" t="s">
        <v>8859</v>
      </c>
    </row>
    <row r="4346" spans="1:2" x14ac:dyDescent="0.25">
      <c r="A4346" s="1" t="s">
        <v>8860</v>
      </c>
      <c r="B4346" t="s">
        <v>8861</v>
      </c>
    </row>
    <row r="4347" spans="1:2" x14ac:dyDescent="0.25">
      <c r="A4347" s="1" t="s">
        <v>8862</v>
      </c>
      <c r="B4347" t="s">
        <v>8863</v>
      </c>
    </row>
    <row r="4348" spans="1:2" x14ac:dyDescent="0.25">
      <c r="A4348" s="1" t="s">
        <v>8864</v>
      </c>
      <c r="B4348" t="s">
        <v>8865</v>
      </c>
    </row>
    <row r="4349" spans="1:2" x14ac:dyDescent="0.25">
      <c r="A4349" s="1" t="s">
        <v>8868</v>
      </c>
      <c r="B4349" t="s">
        <v>8869</v>
      </c>
    </row>
    <row r="4350" spans="1:2" x14ac:dyDescent="0.25">
      <c r="A4350" s="1" t="s">
        <v>8870</v>
      </c>
      <c r="B4350" t="s">
        <v>8871</v>
      </c>
    </row>
    <row r="4351" spans="1:2" x14ac:dyDescent="0.25">
      <c r="A4351" s="1" t="s">
        <v>8873</v>
      </c>
      <c r="B4351" t="s">
        <v>8874</v>
      </c>
    </row>
    <row r="4352" spans="1:2" x14ac:dyDescent="0.25">
      <c r="A4352" s="1" t="s">
        <v>8876</v>
      </c>
      <c r="B4352" t="s">
        <v>8877</v>
      </c>
    </row>
    <row r="4353" spans="1:2" x14ac:dyDescent="0.25">
      <c r="A4353" s="1" t="s">
        <v>8878</v>
      </c>
      <c r="B4353" t="s">
        <v>8879</v>
      </c>
    </row>
    <row r="4354" spans="1:2" x14ac:dyDescent="0.25">
      <c r="A4354" s="1" t="s">
        <v>8880</v>
      </c>
      <c r="B4354" t="s">
        <v>8881</v>
      </c>
    </row>
    <row r="4355" spans="1:2" x14ac:dyDescent="0.25">
      <c r="A4355" s="1" t="s">
        <v>8889</v>
      </c>
      <c r="B4355" t="s">
        <v>8890</v>
      </c>
    </row>
    <row r="4356" spans="1:2" x14ac:dyDescent="0.25">
      <c r="A4356" s="1" t="s">
        <v>8891</v>
      </c>
      <c r="B4356" t="s">
        <v>8892</v>
      </c>
    </row>
    <row r="4357" spans="1:2" x14ac:dyDescent="0.25">
      <c r="A4357" s="1" t="s">
        <v>8893</v>
      </c>
      <c r="B4357" t="s">
        <v>8894</v>
      </c>
    </row>
    <row r="4358" spans="1:2" x14ac:dyDescent="0.25">
      <c r="A4358" s="1" t="s">
        <v>8895</v>
      </c>
      <c r="B4358" t="s">
        <v>8896</v>
      </c>
    </row>
    <row r="4359" spans="1:2" x14ac:dyDescent="0.25">
      <c r="A4359" s="1" t="s">
        <v>8897</v>
      </c>
      <c r="B4359" t="s">
        <v>8898</v>
      </c>
    </row>
    <row r="4360" spans="1:2" x14ac:dyDescent="0.25">
      <c r="A4360" s="1" t="s">
        <v>8899</v>
      </c>
      <c r="B4360" t="s">
        <v>8900</v>
      </c>
    </row>
    <row r="4361" spans="1:2" x14ac:dyDescent="0.25">
      <c r="A4361" s="1" t="s">
        <v>8901</v>
      </c>
      <c r="B4361" t="s">
        <v>8902</v>
      </c>
    </row>
    <row r="4362" spans="1:2" x14ac:dyDescent="0.25">
      <c r="A4362" s="1" t="s">
        <v>8903</v>
      </c>
      <c r="B4362" t="s">
        <v>8904</v>
      </c>
    </row>
    <row r="4363" spans="1:2" x14ac:dyDescent="0.25">
      <c r="A4363" s="1" t="s">
        <v>8905</v>
      </c>
      <c r="B4363" t="s">
        <v>8906</v>
      </c>
    </row>
    <row r="4364" spans="1:2" x14ac:dyDescent="0.25">
      <c r="A4364" s="1" t="s">
        <v>8907</v>
      </c>
      <c r="B4364" t="s">
        <v>8908</v>
      </c>
    </row>
    <row r="4365" spans="1:2" x14ac:dyDescent="0.25">
      <c r="A4365" s="1" t="s">
        <v>8909</v>
      </c>
      <c r="B4365" t="s">
        <v>8910</v>
      </c>
    </row>
    <row r="4366" spans="1:2" x14ac:dyDescent="0.25">
      <c r="A4366" s="1" t="s">
        <v>8911</v>
      </c>
      <c r="B4366" t="s">
        <v>8912</v>
      </c>
    </row>
    <row r="4367" spans="1:2" x14ac:dyDescent="0.25">
      <c r="A4367" s="121" t="s">
        <v>8913</v>
      </c>
      <c r="B4367" t="s">
        <v>8914</v>
      </c>
    </row>
    <row r="4368" spans="1:2" x14ac:dyDescent="0.25">
      <c r="A4368" s="1" t="s">
        <v>8929</v>
      </c>
      <c r="B4368" t="s">
        <v>8930</v>
      </c>
    </row>
    <row r="4369" spans="1:2" x14ac:dyDescent="0.25">
      <c r="A4369" s="1" t="s">
        <v>8931</v>
      </c>
      <c r="B4369" t="s">
        <v>8932</v>
      </c>
    </row>
    <row r="4370" spans="1:2" x14ac:dyDescent="0.25">
      <c r="A4370" s="1" t="s">
        <v>8933</v>
      </c>
      <c r="B4370" t="s">
        <v>1301</v>
      </c>
    </row>
    <row r="4371" spans="1:2" x14ac:dyDescent="0.25">
      <c r="A4371" s="1" t="s">
        <v>8934</v>
      </c>
      <c r="B4371" t="s">
        <v>8935</v>
      </c>
    </row>
    <row r="4372" spans="1:2" x14ac:dyDescent="0.25">
      <c r="A4372" s="1" t="s">
        <v>8936</v>
      </c>
      <c r="B4372" t="s">
        <v>8937</v>
      </c>
    </row>
    <row r="4373" spans="1:2" x14ac:dyDescent="0.25">
      <c r="A4373" s="1" t="s">
        <v>8939</v>
      </c>
      <c r="B4373" t="s">
        <v>8940</v>
      </c>
    </row>
    <row r="4374" spans="1:2" x14ac:dyDescent="0.25">
      <c r="A4374" s="1" t="s">
        <v>8941</v>
      </c>
      <c r="B4374" t="s">
        <v>7936</v>
      </c>
    </row>
    <row r="4375" spans="1:2" x14ac:dyDescent="0.25">
      <c r="A4375" s="1" t="s">
        <v>8944</v>
      </c>
      <c r="B4375" t="s">
        <v>7936</v>
      </c>
    </row>
    <row r="4376" spans="1:2" x14ac:dyDescent="0.25">
      <c r="A4376" s="1" t="s">
        <v>8945</v>
      </c>
      <c r="B4376" t="s">
        <v>8946</v>
      </c>
    </row>
    <row r="4377" spans="1:2" x14ac:dyDescent="0.25">
      <c r="A4377" s="1" t="s">
        <v>8949</v>
      </c>
      <c r="B4377" t="s">
        <v>8950</v>
      </c>
    </row>
    <row r="4378" spans="1:2" x14ac:dyDescent="0.25">
      <c r="A4378" s="22" t="s">
        <v>8954</v>
      </c>
      <c r="B4378" t="s">
        <v>8955</v>
      </c>
    </row>
    <row r="4379" spans="1:2" x14ac:dyDescent="0.25">
      <c r="A4379" s="1" t="s">
        <v>8956</v>
      </c>
      <c r="B4379" t="s">
        <v>8957</v>
      </c>
    </row>
    <row r="4380" spans="1:2" x14ac:dyDescent="0.25">
      <c r="A4380" s="1" t="s">
        <v>8958</v>
      </c>
      <c r="B4380" t="s">
        <v>8959</v>
      </c>
    </row>
    <row r="4381" spans="1:2" x14ac:dyDescent="0.25">
      <c r="A4381" s="1" t="s">
        <v>8960</v>
      </c>
      <c r="B4381" t="s">
        <v>8961</v>
      </c>
    </row>
    <row r="4382" spans="1:2" x14ac:dyDescent="0.25">
      <c r="A4382" s="1" t="s">
        <v>8962</v>
      </c>
      <c r="B4382" t="s">
        <v>8963</v>
      </c>
    </row>
    <row r="4383" spans="1:2" x14ac:dyDescent="0.25">
      <c r="A4383" s="1" t="s">
        <v>8161</v>
      </c>
      <c r="B4383" t="s">
        <v>8964</v>
      </c>
    </row>
    <row r="4384" spans="1:2" x14ac:dyDescent="0.25">
      <c r="A4384" s="1" t="s">
        <v>8965</v>
      </c>
      <c r="B4384" t="s">
        <v>8966</v>
      </c>
    </row>
    <row r="4385" spans="1:2" x14ac:dyDescent="0.25">
      <c r="A4385" s="1" t="s">
        <v>8967</v>
      </c>
      <c r="B4385" t="s">
        <v>8968</v>
      </c>
    </row>
    <row r="4386" spans="1:2" x14ac:dyDescent="0.25">
      <c r="A4386" s="1" t="s">
        <v>8969</v>
      </c>
      <c r="B4386" t="s">
        <v>8970</v>
      </c>
    </row>
    <row r="4387" spans="1:2" x14ac:dyDescent="0.25">
      <c r="A4387" s="1" t="s">
        <v>8971</v>
      </c>
      <c r="B4387" t="s">
        <v>8972</v>
      </c>
    </row>
    <row r="4388" spans="1:2" x14ac:dyDescent="0.25">
      <c r="A4388" s="22" t="s">
        <v>8974</v>
      </c>
      <c r="B4388" t="s">
        <v>8975</v>
      </c>
    </row>
    <row r="4389" spans="1:2" x14ac:dyDescent="0.25">
      <c r="A4389" s="22" t="s">
        <v>8976</v>
      </c>
      <c r="B4389" t="s">
        <v>8977</v>
      </c>
    </row>
    <row r="4390" spans="1:2" x14ac:dyDescent="0.25">
      <c r="A4390" s="1" t="s">
        <v>8978</v>
      </c>
      <c r="B4390" t="s">
        <v>8979</v>
      </c>
    </row>
    <row r="4391" spans="1:2" x14ac:dyDescent="0.25">
      <c r="A4391" s="1" t="s">
        <v>8973</v>
      </c>
      <c r="B4391" t="s">
        <v>8980</v>
      </c>
    </row>
    <row r="4392" spans="1:2" x14ac:dyDescent="0.25">
      <c r="A4392" s="1" t="s">
        <v>8981</v>
      </c>
      <c r="B4392" t="s">
        <v>8982</v>
      </c>
    </row>
    <row r="4393" spans="1:2" x14ac:dyDescent="0.25">
      <c r="A4393" s="1" t="s">
        <v>8983</v>
      </c>
      <c r="B4393" t="s">
        <v>8984</v>
      </c>
    </row>
    <row r="4394" spans="1:2" x14ac:dyDescent="0.25">
      <c r="A4394" s="1" t="s">
        <v>8985</v>
      </c>
      <c r="B4394" t="s">
        <v>8986</v>
      </c>
    </row>
    <row r="4395" spans="1:2" x14ac:dyDescent="0.25">
      <c r="A4395" s="1" t="s">
        <v>8987</v>
      </c>
      <c r="B4395" t="s">
        <v>8988</v>
      </c>
    </row>
    <row r="4396" spans="1:2" x14ac:dyDescent="0.25">
      <c r="A4396" s="1" t="s">
        <v>8989</v>
      </c>
      <c r="B4396" t="s">
        <v>8990</v>
      </c>
    </row>
    <row r="4397" spans="1:2" x14ac:dyDescent="0.25">
      <c r="A4397" s="1" t="s">
        <v>8991</v>
      </c>
      <c r="B4397" t="s">
        <v>197</v>
      </c>
    </row>
    <row r="4398" spans="1:2" x14ac:dyDescent="0.25">
      <c r="A4398" s="1" t="s">
        <v>8992</v>
      </c>
      <c r="B4398" t="s">
        <v>8993</v>
      </c>
    </row>
    <row r="4399" spans="1:2" x14ac:dyDescent="0.25">
      <c r="A4399" s="1" t="s">
        <v>8994</v>
      </c>
      <c r="B4399" t="s">
        <v>8995</v>
      </c>
    </row>
    <row r="4400" spans="1:2" x14ac:dyDescent="0.25">
      <c r="A4400" s="1" t="s">
        <v>8996</v>
      </c>
      <c r="B4400" t="s">
        <v>8997</v>
      </c>
    </row>
    <row r="4401" spans="1:2" x14ac:dyDescent="0.25">
      <c r="A4401" s="1" t="s">
        <v>8998</v>
      </c>
      <c r="B4401" t="s">
        <v>8999</v>
      </c>
    </row>
    <row r="4402" spans="1:2" x14ac:dyDescent="0.25">
      <c r="A4402" s="1" t="s">
        <v>9000</v>
      </c>
      <c r="B4402" t="s">
        <v>9001</v>
      </c>
    </row>
    <row r="4403" spans="1:2" x14ac:dyDescent="0.25">
      <c r="A4403" s="1" t="s">
        <v>9002</v>
      </c>
      <c r="B4403" t="s">
        <v>9003</v>
      </c>
    </row>
    <row r="4404" spans="1:2" x14ac:dyDescent="0.25">
      <c r="A4404" s="1" t="s">
        <v>9004</v>
      </c>
      <c r="B4404" t="s">
        <v>9005</v>
      </c>
    </row>
    <row r="4405" spans="1:2" x14ac:dyDescent="0.25">
      <c r="A4405" s="1" t="s">
        <v>9006</v>
      </c>
      <c r="B4405" t="s">
        <v>6526</v>
      </c>
    </row>
    <row r="4406" spans="1:2" x14ac:dyDescent="0.25">
      <c r="A4406" s="1" t="s">
        <v>9007</v>
      </c>
      <c r="B4406" t="s">
        <v>9008</v>
      </c>
    </row>
    <row r="4407" spans="1:2" x14ac:dyDescent="0.25">
      <c r="A4407" s="1" t="s">
        <v>9009</v>
      </c>
      <c r="B4407" t="s">
        <v>9010</v>
      </c>
    </row>
    <row r="4408" spans="1:2" x14ac:dyDescent="0.25">
      <c r="A4408" s="1" t="s">
        <v>9011</v>
      </c>
      <c r="B4408" t="s">
        <v>1447</v>
      </c>
    </row>
    <row r="4409" spans="1:2" x14ac:dyDescent="0.25">
      <c r="A4409" s="1" t="s">
        <v>9012</v>
      </c>
      <c r="B4409" t="s">
        <v>9013</v>
      </c>
    </row>
    <row r="4410" spans="1:2" x14ac:dyDescent="0.25">
      <c r="A4410" s="1" t="s">
        <v>9014</v>
      </c>
      <c r="B4410" t="s">
        <v>9015</v>
      </c>
    </row>
    <row r="4411" spans="1:2" x14ac:dyDescent="0.25">
      <c r="A4411" s="1" t="s">
        <v>9016</v>
      </c>
      <c r="B4411" t="s">
        <v>9017</v>
      </c>
    </row>
    <row r="4412" spans="1:2" x14ac:dyDescent="0.25">
      <c r="A4412" s="1" t="s">
        <v>9027</v>
      </c>
      <c r="B4412" t="s">
        <v>9026</v>
      </c>
    </row>
    <row r="4413" spans="1:2" x14ac:dyDescent="0.25">
      <c r="A4413" s="1" t="s">
        <v>9029</v>
      </c>
      <c r="B4413" t="s">
        <v>9028</v>
      </c>
    </row>
    <row r="4414" spans="1:2" x14ac:dyDescent="0.25">
      <c r="A4414" s="1" t="s">
        <v>9030</v>
      </c>
      <c r="B4414" t="s">
        <v>9042</v>
      </c>
    </row>
    <row r="4415" spans="1:2" x14ac:dyDescent="0.25">
      <c r="A4415" s="1" t="s">
        <v>9031</v>
      </c>
      <c r="B4415" t="s">
        <v>9043</v>
      </c>
    </row>
    <row r="4416" spans="1:2" x14ac:dyDescent="0.25">
      <c r="A4416" s="1" t="s">
        <v>9032</v>
      </c>
      <c r="B4416" t="s">
        <v>9044</v>
      </c>
    </row>
    <row r="4417" spans="1:2" x14ac:dyDescent="0.25">
      <c r="A4417" s="1" t="s">
        <v>9033</v>
      </c>
      <c r="B4417" t="s">
        <v>9045</v>
      </c>
    </row>
    <row r="4418" spans="1:2" x14ac:dyDescent="0.25">
      <c r="A4418" s="1" t="s">
        <v>9034</v>
      </c>
      <c r="B4418" t="s">
        <v>9046</v>
      </c>
    </row>
    <row r="4419" spans="1:2" x14ac:dyDescent="0.25">
      <c r="A4419" s="1" t="s">
        <v>9035</v>
      </c>
      <c r="B4419" t="s">
        <v>9047</v>
      </c>
    </row>
    <row r="4420" spans="1:2" x14ac:dyDescent="0.25">
      <c r="A4420" s="1" t="s">
        <v>9036</v>
      </c>
      <c r="B4420" t="s">
        <v>9048</v>
      </c>
    </row>
    <row r="4421" spans="1:2" x14ac:dyDescent="0.25">
      <c r="A4421" s="1" t="s">
        <v>9037</v>
      </c>
      <c r="B4421" t="s">
        <v>9049</v>
      </c>
    </row>
    <row r="4422" spans="1:2" x14ac:dyDescent="0.25">
      <c r="A4422" s="1" t="s">
        <v>9038</v>
      </c>
      <c r="B4422" t="s">
        <v>9050</v>
      </c>
    </row>
    <row r="4423" spans="1:2" x14ac:dyDescent="0.25">
      <c r="A4423" s="1" t="s">
        <v>9039</v>
      </c>
      <c r="B4423" t="s">
        <v>9051</v>
      </c>
    </row>
    <row r="4424" spans="1:2" x14ac:dyDescent="0.25">
      <c r="A4424" s="1" t="s">
        <v>9040</v>
      </c>
      <c r="B4424" t="s">
        <v>9052</v>
      </c>
    </row>
    <row r="4425" spans="1:2" x14ac:dyDescent="0.25">
      <c r="A4425" s="1" t="s">
        <v>9041</v>
      </c>
      <c r="B4425" t="s">
        <v>9053</v>
      </c>
    </row>
    <row r="4426" spans="1:2" x14ac:dyDescent="0.25">
      <c r="A4426" s="1" t="s">
        <v>9054</v>
      </c>
      <c r="B4426" t="s">
        <v>9055</v>
      </c>
    </row>
    <row r="4427" spans="1:2" x14ac:dyDescent="0.25">
      <c r="A4427" s="1" t="s">
        <v>9056</v>
      </c>
      <c r="B4427" t="s">
        <v>9057</v>
      </c>
    </row>
    <row r="4428" spans="1:2" x14ac:dyDescent="0.25">
      <c r="A4428" s="1" t="s">
        <v>9058</v>
      </c>
      <c r="B4428" t="s">
        <v>9059</v>
      </c>
    </row>
    <row r="4429" spans="1:2" x14ac:dyDescent="0.25">
      <c r="A4429" s="1" t="s">
        <v>9060</v>
      </c>
      <c r="B4429" t="s">
        <v>9061</v>
      </c>
    </row>
    <row r="4430" spans="1:2" x14ac:dyDescent="0.25">
      <c r="A4430" s="1" t="s">
        <v>9062</v>
      </c>
      <c r="B4430" t="s">
        <v>9063</v>
      </c>
    </row>
    <row r="4431" spans="1:2" x14ac:dyDescent="0.25">
      <c r="A4431" s="1" t="s">
        <v>9064</v>
      </c>
      <c r="B4431" t="s">
        <v>9065</v>
      </c>
    </row>
    <row r="4432" spans="1:2" x14ac:dyDescent="0.25">
      <c r="A4432" s="1" t="s">
        <v>9066</v>
      </c>
      <c r="B4432" t="s">
        <v>9067</v>
      </c>
    </row>
    <row r="4433" spans="1:2" x14ac:dyDescent="0.25">
      <c r="A4433" s="1" t="s">
        <v>9068</v>
      </c>
      <c r="B4433" t="s">
        <v>9069</v>
      </c>
    </row>
    <row r="4434" spans="1:2" x14ac:dyDescent="0.25">
      <c r="A4434" s="1" t="s">
        <v>9070</v>
      </c>
      <c r="B4434" t="s">
        <v>9071</v>
      </c>
    </row>
    <row r="4435" spans="1:2" x14ac:dyDescent="0.25">
      <c r="A4435" s="1" t="s">
        <v>9072</v>
      </c>
      <c r="B4435" t="s">
        <v>9073</v>
      </c>
    </row>
    <row r="4436" spans="1:2" x14ac:dyDescent="0.25">
      <c r="A4436" s="1" t="s">
        <v>9074</v>
      </c>
      <c r="B4436" t="s">
        <v>9075</v>
      </c>
    </row>
    <row r="4437" spans="1:2" x14ac:dyDescent="0.25">
      <c r="A4437" s="1" t="s">
        <v>52</v>
      </c>
      <c r="B4437" t="s">
        <v>9076</v>
      </c>
    </row>
    <row r="4438" spans="1:2" x14ac:dyDescent="0.25">
      <c r="A4438" s="1" t="s">
        <v>9077</v>
      </c>
      <c r="B4438" t="s">
        <v>9078</v>
      </c>
    </row>
    <row r="4439" spans="1:2" x14ac:dyDescent="0.25">
      <c r="A4439" s="1" t="s">
        <v>9079</v>
      </c>
      <c r="B4439" t="s">
        <v>9080</v>
      </c>
    </row>
    <row r="4440" spans="1:2" x14ac:dyDescent="0.25">
      <c r="A4440" s="1" t="s">
        <v>9081</v>
      </c>
      <c r="B4440" t="s">
        <v>9082</v>
      </c>
    </row>
    <row r="4441" spans="1:2" x14ac:dyDescent="0.25">
      <c r="A4441" s="1" t="s">
        <v>9083</v>
      </c>
      <c r="B4441" t="s">
        <v>9084</v>
      </c>
    </row>
    <row r="4442" spans="1:2" x14ac:dyDescent="0.25">
      <c r="A4442" s="1" t="s">
        <v>9085</v>
      </c>
      <c r="B4442" t="s">
        <v>9086</v>
      </c>
    </row>
    <row r="4443" spans="1:2" x14ac:dyDescent="0.25">
      <c r="A4443" s="1" t="s">
        <v>9087</v>
      </c>
      <c r="B4443" t="s">
        <v>9088</v>
      </c>
    </row>
    <row r="4444" spans="1:2" x14ac:dyDescent="0.25">
      <c r="A4444" s="1" t="s">
        <v>49</v>
      </c>
      <c r="B4444" t="s">
        <v>9089</v>
      </c>
    </row>
    <row r="4445" spans="1:2" x14ac:dyDescent="0.25">
      <c r="A4445" s="1" t="s">
        <v>9090</v>
      </c>
      <c r="B4445" t="s">
        <v>9091</v>
      </c>
    </row>
    <row r="4446" spans="1:2" x14ac:dyDescent="0.25">
      <c r="A4446" s="1" t="s">
        <v>9092</v>
      </c>
      <c r="B4446" t="s">
        <v>9093</v>
      </c>
    </row>
    <row r="4447" spans="1:2" x14ac:dyDescent="0.25">
      <c r="A4447" s="1" t="s">
        <v>48</v>
      </c>
      <c r="B4447" t="s">
        <v>9094</v>
      </c>
    </row>
    <row r="4448" spans="1:2" x14ac:dyDescent="0.25">
      <c r="A4448" s="1" t="s">
        <v>9095</v>
      </c>
      <c r="B4448" t="s">
        <v>9096</v>
      </c>
    </row>
    <row r="4449" spans="1:2" x14ac:dyDescent="0.25">
      <c r="A4449" s="1" t="s">
        <v>7810</v>
      </c>
      <c r="B4449" t="s">
        <v>9097</v>
      </c>
    </row>
    <row r="4450" spans="1:2" x14ac:dyDescent="0.25">
      <c r="A4450" s="1" t="s">
        <v>9098</v>
      </c>
      <c r="B4450" t="s">
        <v>9099</v>
      </c>
    </row>
    <row r="4451" spans="1:2" x14ac:dyDescent="0.25">
      <c r="A4451" s="1" t="s">
        <v>1696</v>
      </c>
      <c r="B4451" t="s">
        <v>9100</v>
      </c>
    </row>
    <row r="4452" spans="1:2" x14ac:dyDescent="0.25">
      <c r="A4452" s="1" t="s">
        <v>46</v>
      </c>
      <c r="B4452" t="s">
        <v>9101</v>
      </c>
    </row>
    <row r="4453" spans="1:2" x14ac:dyDescent="0.25">
      <c r="A4453" s="1" t="s">
        <v>9102</v>
      </c>
      <c r="B4453" t="s">
        <v>9103</v>
      </c>
    </row>
    <row r="4454" spans="1:2" x14ac:dyDescent="0.25">
      <c r="A4454" s="1" t="s">
        <v>9104</v>
      </c>
      <c r="B4454" t="s">
        <v>9105</v>
      </c>
    </row>
    <row r="4455" spans="1:2" x14ac:dyDescent="0.25">
      <c r="A4455" s="1" t="s">
        <v>9106</v>
      </c>
      <c r="B4455" t="s">
        <v>9107</v>
      </c>
    </row>
    <row r="4456" spans="1:2" x14ac:dyDescent="0.25">
      <c r="A4456" s="1" t="s">
        <v>9108</v>
      </c>
      <c r="B4456" t="s">
        <v>9109</v>
      </c>
    </row>
    <row r="4457" spans="1:2" x14ac:dyDescent="0.25">
      <c r="A4457" s="1" t="s">
        <v>9110</v>
      </c>
      <c r="B4457" t="s">
        <v>9111</v>
      </c>
    </row>
    <row r="4458" spans="1:2" x14ac:dyDescent="0.25">
      <c r="A4458" s="1" t="s">
        <v>9112</v>
      </c>
      <c r="B4458" t="s">
        <v>9113</v>
      </c>
    </row>
    <row r="4459" spans="1:2" x14ac:dyDescent="0.25">
      <c r="A4459" s="1" t="s">
        <v>9114</v>
      </c>
      <c r="B4459" t="s">
        <v>9115</v>
      </c>
    </row>
    <row r="4460" spans="1:2" x14ac:dyDescent="0.25">
      <c r="A4460" s="1" t="s">
        <v>45</v>
      </c>
      <c r="B4460" t="s">
        <v>9116</v>
      </c>
    </row>
    <row r="4461" spans="1:2" x14ac:dyDescent="0.25">
      <c r="A4461" s="1" t="s">
        <v>9117</v>
      </c>
      <c r="B4461" t="s">
        <v>9118</v>
      </c>
    </row>
    <row r="4462" spans="1:2" x14ac:dyDescent="0.25">
      <c r="A4462" s="1" t="s">
        <v>44</v>
      </c>
      <c r="B4462" t="s">
        <v>9119</v>
      </c>
    </row>
    <row r="4463" spans="1:2" x14ac:dyDescent="0.25">
      <c r="A4463" s="1" t="s">
        <v>9120</v>
      </c>
      <c r="B4463" t="s">
        <v>9121</v>
      </c>
    </row>
    <row r="4464" spans="1:2" x14ac:dyDescent="0.25">
      <c r="A4464" s="1" t="s">
        <v>9122</v>
      </c>
      <c r="B4464" t="s">
        <v>9123</v>
      </c>
    </row>
    <row r="4465" spans="1:5" x14ac:dyDescent="0.25">
      <c r="A4465" s="1" t="s">
        <v>9124</v>
      </c>
      <c r="B4465" t="s">
        <v>9125</v>
      </c>
    </row>
    <row r="4466" spans="1:5" x14ac:dyDescent="0.25">
      <c r="A4466" s="1" t="s">
        <v>43</v>
      </c>
      <c r="B4466" t="s">
        <v>9126</v>
      </c>
    </row>
    <row r="4467" spans="1:5" x14ac:dyDescent="0.25">
      <c r="A4467" s="1" t="s">
        <v>9127</v>
      </c>
      <c r="B4467" t="s">
        <v>9128</v>
      </c>
    </row>
    <row r="4468" spans="1:5" x14ac:dyDescent="0.25">
      <c r="A4468" s="1" t="s">
        <v>9129</v>
      </c>
      <c r="B4468" t="s">
        <v>9130</v>
      </c>
    </row>
    <row r="4469" spans="1:5" x14ac:dyDescent="0.25">
      <c r="A4469" s="1" t="s">
        <v>42</v>
      </c>
      <c r="B4469" t="s">
        <v>9131</v>
      </c>
    </row>
    <row r="4470" spans="1:5" x14ac:dyDescent="0.25">
      <c r="A4470" s="1" t="s">
        <v>9132</v>
      </c>
      <c r="B4470" t="s">
        <v>9133</v>
      </c>
    </row>
    <row r="4471" spans="1:5" x14ac:dyDescent="0.25">
      <c r="A4471" s="1" t="s">
        <v>9134</v>
      </c>
      <c r="B4471" s="1" t="s">
        <v>41</v>
      </c>
    </row>
    <row r="4472" spans="1:5" x14ac:dyDescent="0.25">
      <c r="A4472" s="1" t="s">
        <v>9135</v>
      </c>
      <c r="B4472" t="s">
        <v>9136</v>
      </c>
    </row>
    <row r="4473" spans="1:5" x14ac:dyDescent="0.25">
      <c r="A4473" s="1" t="s">
        <v>40</v>
      </c>
      <c r="B4473" t="s">
        <v>9137</v>
      </c>
    </row>
    <row r="4474" spans="1:5" x14ac:dyDescent="0.25">
      <c r="A4474" s="1" t="s">
        <v>39</v>
      </c>
      <c r="B4474" t="s">
        <v>9138</v>
      </c>
      <c r="E4474">
        <v>288.04000000000002</v>
      </c>
    </row>
    <row r="4475" spans="1:5" x14ac:dyDescent="0.25">
      <c r="A4475" s="1" t="s">
        <v>38</v>
      </c>
      <c r="B4475" t="s">
        <v>9139</v>
      </c>
      <c r="C4475">
        <v>1936.16</v>
      </c>
      <c r="E4475">
        <v>703.16</v>
      </c>
    </row>
    <row r="4476" spans="1:5" x14ac:dyDescent="0.25">
      <c r="A4476" s="1" t="s">
        <v>37</v>
      </c>
      <c r="B4476" t="s">
        <v>9140</v>
      </c>
      <c r="C4476">
        <v>1946.16</v>
      </c>
      <c r="E4476">
        <v>191.61</v>
      </c>
    </row>
    <row r="4477" spans="1:5" x14ac:dyDescent="0.25">
      <c r="A4477" s="1" t="s">
        <v>9141</v>
      </c>
      <c r="B4477" t="s">
        <v>9142</v>
      </c>
      <c r="C4477">
        <f>SUM(C4475:C4476)</f>
        <v>3882.32</v>
      </c>
      <c r="E4477">
        <v>370.13</v>
      </c>
    </row>
    <row r="4478" spans="1:5" x14ac:dyDescent="0.25">
      <c r="A4478" s="1" t="s">
        <v>36</v>
      </c>
      <c r="B4478" t="s">
        <v>9143</v>
      </c>
      <c r="E4478">
        <v>393.22</v>
      </c>
    </row>
    <row r="4479" spans="1:5" x14ac:dyDescent="0.25">
      <c r="A4479" s="1" t="s">
        <v>35</v>
      </c>
      <c r="B4479" t="s">
        <v>9144</v>
      </c>
      <c r="E4479">
        <f>SUM(E4474:E4478)</f>
        <v>1946.16</v>
      </c>
    </row>
    <row r="4480" spans="1:5" x14ac:dyDescent="0.25">
      <c r="A4480" s="1" t="s">
        <v>34</v>
      </c>
      <c r="B4480" t="s">
        <v>9145</v>
      </c>
    </row>
    <row r="4481" spans="1:2" x14ac:dyDescent="0.25">
      <c r="A4481" s="1" t="s">
        <v>9146</v>
      </c>
      <c r="B4481" t="s">
        <v>9147</v>
      </c>
    </row>
    <row r="4482" spans="1:2" x14ac:dyDescent="0.25">
      <c r="A4482" s="1" t="s">
        <v>33</v>
      </c>
      <c r="B4482" t="s">
        <v>9148</v>
      </c>
    </row>
    <row r="4483" spans="1:2" x14ac:dyDescent="0.25">
      <c r="A4483" s="1" t="s">
        <v>32</v>
      </c>
      <c r="B4483" t="s">
        <v>9149</v>
      </c>
    </row>
    <row r="4484" spans="1:2" x14ac:dyDescent="0.25">
      <c r="A4484" s="1" t="s">
        <v>9150</v>
      </c>
      <c r="B4484" t="s">
        <v>9151</v>
      </c>
    </row>
    <row r="4485" spans="1:2" x14ac:dyDescent="0.25">
      <c r="A4485" s="1" t="s">
        <v>9152</v>
      </c>
      <c r="B4485" t="s">
        <v>9153</v>
      </c>
    </row>
    <row r="4486" spans="1:2" x14ac:dyDescent="0.25">
      <c r="A4486" s="1" t="s">
        <v>9154</v>
      </c>
      <c r="B4486" t="s">
        <v>9155</v>
      </c>
    </row>
    <row r="4487" spans="1:2" x14ac:dyDescent="0.25">
      <c r="A4487" s="1" t="s">
        <v>9156</v>
      </c>
      <c r="B4487" t="s">
        <v>9157</v>
      </c>
    </row>
    <row r="4488" spans="1:2" x14ac:dyDescent="0.25">
      <c r="A4488" s="1" t="s">
        <v>6843</v>
      </c>
      <c r="B4488" t="s">
        <v>9158</v>
      </c>
    </row>
    <row r="4489" spans="1:2" x14ac:dyDescent="0.25">
      <c r="A4489" s="1" t="s">
        <v>9159</v>
      </c>
      <c r="B4489" t="s">
        <v>9160</v>
      </c>
    </row>
    <row r="4490" spans="1:2" x14ac:dyDescent="0.25">
      <c r="A4490" s="1" t="s">
        <v>9161</v>
      </c>
      <c r="B4490" t="s">
        <v>9162</v>
      </c>
    </row>
    <row r="4491" spans="1:2" x14ac:dyDescent="0.25">
      <c r="A4491" s="1" t="s">
        <v>5111</v>
      </c>
      <c r="B4491" t="s">
        <v>9163</v>
      </c>
    </row>
    <row r="4492" spans="1:2" x14ac:dyDescent="0.25">
      <c r="A4492" s="1" t="s">
        <v>9164</v>
      </c>
      <c r="B4492" t="s">
        <v>9165</v>
      </c>
    </row>
    <row r="4493" spans="1:2" x14ac:dyDescent="0.25">
      <c r="A4493" s="1" t="s">
        <v>9166</v>
      </c>
      <c r="B4493" t="s">
        <v>9167</v>
      </c>
    </row>
    <row r="4494" spans="1:2" x14ac:dyDescent="0.25">
      <c r="A4494" s="1" t="s">
        <v>9168</v>
      </c>
      <c r="B4494" t="s">
        <v>9169</v>
      </c>
    </row>
    <row r="4495" spans="1:2" x14ac:dyDescent="0.25">
      <c r="A4495" s="1" t="s">
        <v>3874</v>
      </c>
      <c r="B4495" t="s">
        <v>9170</v>
      </c>
    </row>
    <row r="4496" spans="1:2" x14ac:dyDescent="0.25">
      <c r="A4496" s="1" t="s">
        <v>9171</v>
      </c>
      <c r="B4496" t="s">
        <v>9172</v>
      </c>
    </row>
    <row r="4497" spans="1:2" x14ac:dyDescent="0.25">
      <c r="A4497" s="1" t="s">
        <v>9173</v>
      </c>
      <c r="B4497" t="s">
        <v>9174</v>
      </c>
    </row>
    <row r="4498" spans="1:2" x14ac:dyDescent="0.25">
      <c r="A4498" s="1" t="s">
        <v>9175</v>
      </c>
      <c r="B4498" t="s">
        <v>9176</v>
      </c>
    </row>
    <row r="4499" spans="1:2" x14ac:dyDescent="0.25">
      <c r="A4499" s="1" t="s">
        <v>9177</v>
      </c>
      <c r="B4499" t="s">
        <v>9178</v>
      </c>
    </row>
    <row r="4500" spans="1:2" x14ac:dyDescent="0.25">
      <c r="A4500" s="1" t="s">
        <v>9179</v>
      </c>
      <c r="B4500" t="s">
        <v>9180</v>
      </c>
    </row>
    <row r="4501" spans="1:2" x14ac:dyDescent="0.25">
      <c r="A4501" s="1" t="s">
        <v>9181</v>
      </c>
      <c r="B4501" t="s">
        <v>9182</v>
      </c>
    </row>
    <row r="4502" spans="1:2" x14ac:dyDescent="0.25">
      <c r="A4502" s="1" t="s">
        <v>9183</v>
      </c>
      <c r="B4502" s="123" t="s">
        <v>9184</v>
      </c>
    </row>
    <row r="4503" spans="1:2" x14ac:dyDescent="0.25">
      <c r="A4503" s="1" t="s">
        <v>9185</v>
      </c>
      <c r="B4503" t="s">
        <v>9186</v>
      </c>
    </row>
    <row r="4504" spans="1:2" x14ac:dyDescent="0.25">
      <c r="A4504" s="1" t="s">
        <v>9187</v>
      </c>
      <c r="B4504" t="s">
        <v>9188</v>
      </c>
    </row>
    <row r="4505" spans="1:2" x14ac:dyDescent="0.25">
      <c r="A4505" s="1" t="s">
        <v>9189</v>
      </c>
      <c r="B4505" t="s">
        <v>9190</v>
      </c>
    </row>
    <row r="4506" spans="1:2" x14ac:dyDescent="0.25">
      <c r="A4506" s="1" t="s">
        <v>9191</v>
      </c>
      <c r="B4506" t="s">
        <v>9192</v>
      </c>
    </row>
    <row r="4507" spans="1:2" x14ac:dyDescent="0.25">
      <c r="A4507" s="1" t="s">
        <v>9193</v>
      </c>
      <c r="B4507" t="s">
        <v>9194</v>
      </c>
    </row>
    <row r="4508" spans="1:2" x14ac:dyDescent="0.25">
      <c r="A4508" s="1" t="s">
        <v>9195</v>
      </c>
      <c r="B4508" t="s">
        <v>9196</v>
      </c>
    </row>
    <row r="4509" spans="1:2" x14ac:dyDescent="0.25">
      <c r="A4509" s="1" t="s">
        <v>2475</v>
      </c>
      <c r="B4509" t="s">
        <v>9197</v>
      </c>
    </row>
    <row r="4510" spans="1:2" x14ac:dyDescent="0.25">
      <c r="A4510" s="1" t="s">
        <v>1672</v>
      </c>
      <c r="B4510" t="s">
        <v>9198</v>
      </c>
    </row>
    <row r="4511" spans="1:2" x14ac:dyDescent="0.25">
      <c r="A4511" s="1" t="s">
        <v>9199</v>
      </c>
      <c r="B4511" t="s">
        <v>9200</v>
      </c>
    </row>
    <row r="4512" spans="1:2" x14ac:dyDescent="0.25">
      <c r="A4512" s="1" t="s">
        <v>9201</v>
      </c>
      <c r="B4512" t="s">
        <v>9202</v>
      </c>
    </row>
    <row r="4513" spans="1:2" x14ac:dyDescent="0.25">
      <c r="A4513" s="1" t="s">
        <v>5755</v>
      </c>
      <c r="B4513" t="s">
        <v>9203</v>
      </c>
    </row>
    <row r="4514" spans="1:2" x14ac:dyDescent="0.25">
      <c r="A4514" s="1" t="s">
        <v>9204</v>
      </c>
      <c r="B4514" t="s">
        <v>9205</v>
      </c>
    </row>
    <row r="4515" spans="1:2" x14ac:dyDescent="0.25">
      <c r="A4515" s="1" t="s">
        <v>9206</v>
      </c>
      <c r="B4515" s="124" t="s">
        <v>9207</v>
      </c>
    </row>
    <row r="4516" spans="1:2" x14ac:dyDescent="0.25">
      <c r="A4516" s="1" t="s">
        <v>9208</v>
      </c>
      <c r="B4516" s="123" t="s">
        <v>9209</v>
      </c>
    </row>
    <row r="4517" spans="1:2" x14ac:dyDescent="0.25">
      <c r="A4517" s="1" t="s">
        <v>9210</v>
      </c>
      <c r="B4517" t="s">
        <v>9211</v>
      </c>
    </row>
    <row r="4518" spans="1:2" x14ac:dyDescent="0.25">
      <c r="A4518" s="1" t="s">
        <v>9212</v>
      </c>
      <c r="B4518" t="s">
        <v>9213</v>
      </c>
    </row>
    <row r="4519" spans="1:2" x14ac:dyDescent="0.25">
      <c r="A4519" s="1" t="s">
        <v>9214</v>
      </c>
      <c r="B4519" t="s">
        <v>9215</v>
      </c>
    </row>
    <row r="4520" spans="1:2" x14ac:dyDescent="0.25">
      <c r="A4520" s="1" t="s">
        <v>3089</v>
      </c>
      <c r="B4520" t="s">
        <v>9216</v>
      </c>
    </row>
    <row r="4521" spans="1:2" x14ac:dyDescent="0.25">
      <c r="A4521" s="1" t="s">
        <v>9217</v>
      </c>
      <c r="B4521" t="s">
        <v>9218</v>
      </c>
    </row>
    <row r="4522" spans="1:2" x14ac:dyDescent="0.25">
      <c r="A4522" s="1" t="s">
        <v>9219</v>
      </c>
      <c r="B4522" t="s">
        <v>9220</v>
      </c>
    </row>
    <row r="4523" spans="1:2" x14ac:dyDescent="0.25">
      <c r="A4523" s="1" t="s">
        <v>9221</v>
      </c>
      <c r="B4523" t="s">
        <v>9222</v>
      </c>
    </row>
    <row r="4524" spans="1:2" x14ac:dyDescent="0.25">
      <c r="A4524" s="1" t="s">
        <v>9223</v>
      </c>
      <c r="B4524" t="s">
        <v>9224</v>
      </c>
    </row>
    <row r="4525" spans="1:2" x14ac:dyDescent="0.25">
      <c r="A4525" s="1" t="s">
        <v>9225</v>
      </c>
      <c r="B4525" t="s">
        <v>9226</v>
      </c>
    </row>
    <row r="4526" spans="1:2" x14ac:dyDescent="0.25">
      <c r="A4526" s="1" t="s">
        <v>9227</v>
      </c>
      <c r="B4526" t="s">
        <v>9228</v>
      </c>
    </row>
    <row r="4527" spans="1:2" x14ac:dyDescent="0.25">
      <c r="A4527" s="1" t="s">
        <v>9229</v>
      </c>
      <c r="B4527" t="s">
        <v>9230</v>
      </c>
    </row>
    <row r="4528" spans="1:2" x14ac:dyDescent="0.25">
      <c r="A4528" s="1" t="s">
        <v>9231</v>
      </c>
      <c r="B4528" t="s">
        <v>9232</v>
      </c>
    </row>
    <row r="4529" spans="1:2" x14ac:dyDescent="0.25">
      <c r="A4529" s="1" t="s">
        <v>7494</v>
      </c>
      <c r="B4529" t="s">
        <v>9233</v>
      </c>
    </row>
    <row r="4530" spans="1:2" x14ac:dyDescent="0.25">
      <c r="A4530" s="1" t="s">
        <v>9234</v>
      </c>
      <c r="B4530" t="s">
        <v>9235</v>
      </c>
    </row>
    <row r="4531" spans="1:2" x14ac:dyDescent="0.25">
      <c r="A4531" s="1" t="s">
        <v>9236</v>
      </c>
      <c r="B4531" t="s">
        <v>9237</v>
      </c>
    </row>
    <row r="4532" spans="1:2" x14ac:dyDescent="0.25">
      <c r="A4532" s="1" t="s">
        <v>9238</v>
      </c>
      <c r="B4532" t="s">
        <v>9239</v>
      </c>
    </row>
    <row r="4533" spans="1:2" x14ac:dyDescent="0.25">
      <c r="A4533" s="1" t="s">
        <v>9240</v>
      </c>
      <c r="B4533" t="s">
        <v>9241</v>
      </c>
    </row>
    <row r="4534" spans="1:2" x14ac:dyDescent="0.25">
      <c r="A4534" s="1" t="s">
        <v>9242</v>
      </c>
      <c r="B4534" t="s">
        <v>9243</v>
      </c>
    </row>
    <row r="4535" spans="1:2" x14ac:dyDescent="0.25">
      <c r="A4535" s="1" t="s">
        <v>2453</v>
      </c>
      <c r="B4535" t="s">
        <v>9244</v>
      </c>
    </row>
    <row r="4536" spans="1:2" x14ac:dyDescent="0.25">
      <c r="A4536" s="1" t="s">
        <v>9245</v>
      </c>
      <c r="B4536" t="s">
        <v>9246</v>
      </c>
    </row>
    <row r="4537" spans="1:2" x14ac:dyDescent="0.25">
      <c r="A4537" s="1" t="s">
        <v>9247</v>
      </c>
      <c r="B4537" t="s">
        <v>9248</v>
      </c>
    </row>
    <row r="4538" spans="1:2" x14ac:dyDescent="0.25">
      <c r="A4538" s="1" t="s">
        <v>9249</v>
      </c>
      <c r="B4538" t="s">
        <v>9250</v>
      </c>
    </row>
    <row r="4539" spans="1:2" x14ac:dyDescent="0.25">
      <c r="A4539" s="1" t="s">
        <v>3984</v>
      </c>
      <c r="B4539" t="s">
        <v>9251</v>
      </c>
    </row>
    <row r="4540" spans="1:2" x14ac:dyDescent="0.25">
      <c r="A4540" s="1" t="s">
        <v>9252</v>
      </c>
      <c r="B4540" t="s">
        <v>9253</v>
      </c>
    </row>
    <row r="4541" spans="1:2" x14ac:dyDescent="0.25">
      <c r="A4541" s="1" t="s">
        <v>9254</v>
      </c>
      <c r="B4541" t="s">
        <v>9255</v>
      </c>
    </row>
    <row r="4542" spans="1:2" x14ac:dyDescent="0.25">
      <c r="A4542" s="1" t="s">
        <v>3704</v>
      </c>
      <c r="B4542" t="s">
        <v>9256</v>
      </c>
    </row>
    <row r="4543" spans="1:2" x14ac:dyDescent="0.25">
      <c r="A4543" s="1" t="s">
        <v>9257</v>
      </c>
      <c r="B4543" t="s">
        <v>9258</v>
      </c>
    </row>
    <row r="4544" spans="1:2" x14ac:dyDescent="0.25">
      <c r="A4544" s="1" t="s">
        <v>9259</v>
      </c>
      <c r="B4544" t="s">
        <v>9260</v>
      </c>
    </row>
    <row r="4545" spans="1:2" x14ac:dyDescent="0.25">
      <c r="A4545" s="1" t="s">
        <v>9261</v>
      </c>
      <c r="B4545" t="s">
        <v>9262</v>
      </c>
    </row>
    <row r="4546" spans="1:2" x14ac:dyDescent="0.25">
      <c r="A4546" s="1" t="s">
        <v>7369</v>
      </c>
      <c r="B4546" t="s">
        <v>9263</v>
      </c>
    </row>
    <row r="4547" spans="1:2" x14ac:dyDescent="0.25">
      <c r="A4547" s="1" t="s">
        <v>9264</v>
      </c>
      <c r="B4547" t="s">
        <v>9265</v>
      </c>
    </row>
    <row r="4548" spans="1:2" x14ac:dyDescent="0.25">
      <c r="A4548" s="1" t="s">
        <v>9266</v>
      </c>
      <c r="B4548" t="s">
        <v>9267</v>
      </c>
    </row>
    <row r="4549" spans="1:2" x14ac:dyDescent="0.25">
      <c r="A4549" s="1" t="s">
        <v>9268</v>
      </c>
      <c r="B4549" t="s">
        <v>9269</v>
      </c>
    </row>
    <row r="4550" spans="1:2" x14ac:dyDescent="0.25">
      <c r="A4550" s="1" t="s">
        <v>9270</v>
      </c>
      <c r="B4550" t="s">
        <v>9271</v>
      </c>
    </row>
    <row r="4551" spans="1:2" x14ac:dyDescent="0.25">
      <c r="A4551" s="1" t="s">
        <v>2192</v>
      </c>
      <c r="B4551" t="s">
        <v>9272</v>
      </c>
    </row>
    <row r="4552" spans="1:2" x14ac:dyDescent="0.25">
      <c r="A4552" s="1" t="s">
        <v>9273</v>
      </c>
      <c r="B4552" t="s">
        <v>9274</v>
      </c>
    </row>
    <row r="4553" spans="1:2" x14ac:dyDescent="0.25">
      <c r="A4553" s="1" t="s">
        <v>9275</v>
      </c>
      <c r="B4553" t="s">
        <v>9276</v>
      </c>
    </row>
    <row r="4554" spans="1:2" x14ac:dyDescent="0.25">
      <c r="A4554" s="1" t="s">
        <v>9277</v>
      </c>
      <c r="B4554" t="s">
        <v>9278</v>
      </c>
    </row>
    <row r="4555" spans="1:2" x14ac:dyDescent="0.25">
      <c r="A4555" s="1" t="s">
        <v>9279</v>
      </c>
      <c r="B4555" t="s">
        <v>9280</v>
      </c>
    </row>
    <row r="4556" spans="1:2" x14ac:dyDescent="0.25">
      <c r="A4556" s="1" t="s">
        <v>9281</v>
      </c>
      <c r="B4556" t="s">
        <v>9282</v>
      </c>
    </row>
    <row r="4557" spans="1:2" x14ac:dyDescent="0.25">
      <c r="A4557" s="1" t="s">
        <v>9283</v>
      </c>
      <c r="B4557" t="s">
        <v>9284</v>
      </c>
    </row>
    <row r="4558" spans="1:2" x14ac:dyDescent="0.25">
      <c r="A4558" s="1" t="s">
        <v>9285</v>
      </c>
      <c r="B4558" t="s">
        <v>9286</v>
      </c>
    </row>
    <row r="4559" spans="1:2" x14ac:dyDescent="0.25">
      <c r="A4559" s="1" t="s">
        <v>7484</v>
      </c>
      <c r="B4559" t="s">
        <v>9287</v>
      </c>
    </row>
    <row r="4560" spans="1:2" x14ac:dyDescent="0.25">
      <c r="A4560" s="1" t="s">
        <v>9288</v>
      </c>
      <c r="B4560" t="s">
        <v>9289</v>
      </c>
    </row>
    <row r="4561" spans="1:2" x14ac:dyDescent="0.25">
      <c r="A4561" s="1" t="s">
        <v>9290</v>
      </c>
      <c r="B4561" t="s">
        <v>9291</v>
      </c>
    </row>
    <row r="4562" spans="1:2" x14ac:dyDescent="0.25">
      <c r="A4562" s="1" t="s">
        <v>9292</v>
      </c>
      <c r="B4562" t="s">
        <v>9293</v>
      </c>
    </row>
    <row r="4563" spans="1:2" x14ac:dyDescent="0.25">
      <c r="A4563" s="1" t="s">
        <v>9294</v>
      </c>
      <c r="B4563" t="s">
        <v>9295</v>
      </c>
    </row>
    <row r="4564" spans="1:2" x14ac:dyDescent="0.25">
      <c r="A4564" s="1" t="s">
        <v>9296</v>
      </c>
      <c r="B4564" t="s">
        <v>9297</v>
      </c>
    </row>
    <row r="4565" spans="1:2" x14ac:dyDescent="0.25">
      <c r="A4565" s="1" t="s">
        <v>9298</v>
      </c>
      <c r="B4565" t="s">
        <v>9299</v>
      </c>
    </row>
    <row r="4566" spans="1:2" x14ac:dyDescent="0.25">
      <c r="A4566" s="1" t="s">
        <v>9300</v>
      </c>
      <c r="B4566" t="s">
        <v>9301</v>
      </c>
    </row>
    <row r="4567" spans="1:2" x14ac:dyDescent="0.25">
      <c r="A4567" s="1" t="s">
        <v>9302</v>
      </c>
      <c r="B4567" t="s">
        <v>9303</v>
      </c>
    </row>
    <row r="4568" spans="1:2" x14ac:dyDescent="0.25">
      <c r="A4568" s="1" t="s">
        <v>9304</v>
      </c>
      <c r="B4568" t="s">
        <v>9305</v>
      </c>
    </row>
    <row r="4569" spans="1:2" x14ac:dyDescent="0.25">
      <c r="A4569" s="1" t="s">
        <v>9306</v>
      </c>
      <c r="B4569" t="s">
        <v>9307</v>
      </c>
    </row>
    <row r="4570" spans="1:2" x14ac:dyDescent="0.25">
      <c r="A4570" s="1" t="s">
        <v>9308</v>
      </c>
      <c r="B4570" t="s">
        <v>9309</v>
      </c>
    </row>
    <row r="4571" spans="1:2" x14ac:dyDescent="0.25">
      <c r="A4571" s="1" t="s">
        <v>9310</v>
      </c>
      <c r="B4571" t="s">
        <v>9311</v>
      </c>
    </row>
    <row r="4572" spans="1:2" x14ac:dyDescent="0.25">
      <c r="A4572" s="1" t="s">
        <v>9312</v>
      </c>
      <c r="B4572" t="s">
        <v>9313</v>
      </c>
    </row>
    <row r="4573" spans="1:2" x14ac:dyDescent="0.25">
      <c r="A4573" s="1" t="s">
        <v>5037</v>
      </c>
      <c r="B4573" t="s">
        <v>9314</v>
      </c>
    </row>
    <row r="4574" spans="1:2" x14ac:dyDescent="0.25">
      <c r="A4574" s="1" t="s">
        <v>9315</v>
      </c>
      <c r="B4574" t="s">
        <v>9316</v>
      </c>
    </row>
    <row r="4575" spans="1:2" x14ac:dyDescent="0.25">
      <c r="A4575" s="1" t="s">
        <v>9317</v>
      </c>
      <c r="B4575" t="s">
        <v>9318</v>
      </c>
    </row>
    <row r="4576" spans="1:2" x14ac:dyDescent="0.25">
      <c r="A4576" s="1" t="s">
        <v>2758</v>
      </c>
      <c r="B4576" t="s">
        <v>9319</v>
      </c>
    </row>
    <row r="4577" spans="1:2" x14ac:dyDescent="0.25">
      <c r="A4577" s="1" t="s">
        <v>9320</v>
      </c>
      <c r="B4577" t="s">
        <v>9321</v>
      </c>
    </row>
    <row r="4578" spans="1:2" x14ac:dyDescent="0.25">
      <c r="A4578" s="22" t="s">
        <v>9322</v>
      </c>
      <c r="B4578" t="s">
        <v>9324</v>
      </c>
    </row>
    <row r="4579" spans="1:2" x14ac:dyDescent="0.25">
      <c r="A4579" s="22" t="s">
        <v>9325</v>
      </c>
      <c r="B4579" t="s">
        <v>9326</v>
      </c>
    </row>
    <row r="4580" spans="1:2" x14ac:dyDescent="0.25">
      <c r="A4580" s="22" t="s">
        <v>9329</v>
      </c>
      <c r="B4580" t="s">
        <v>9330</v>
      </c>
    </row>
    <row r="4581" spans="1:2" x14ac:dyDescent="0.25">
      <c r="A4581" s="22" t="s">
        <v>9331</v>
      </c>
      <c r="B4581" t="s">
        <v>9332</v>
      </c>
    </row>
    <row r="4582" spans="1:2" x14ac:dyDescent="0.25">
      <c r="A4582" s="22" t="s">
        <v>8557</v>
      </c>
      <c r="B4582" t="s">
        <v>8558</v>
      </c>
    </row>
    <row r="4583" spans="1:2" x14ac:dyDescent="0.25">
      <c r="A4583" s="22" t="s">
        <v>9333</v>
      </c>
      <c r="B4583" t="s">
        <v>9334</v>
      </c>
    </row>
    <row r="4584" spans="1:2" x14ac:dyDescent="0.25">
      <c r="A4584" s="22" t="s">
        <v>9323</v>
      </c>
      <c r="B4584" t="s">
        <v>9335</v>
      </c>
    </row>
    <row r="4585" spans="1:2" x14ac:dyDescent="0.25">
      <c r="A4585" s="22" t="s">
        <v>9336</v>
      </c>
      <c r="B4585" t="s">
        <v>9337</v>
      </c>
    </row>
    <row r="4586" spans="1:2" x14ac:dyDescent="0.25">
      <c r="A4586" s="22" t="s">
        <v>9370</v>
      </c>
      <c r="B4586" t="s">
        <v>9371</v>
      </c>
    </row>
    <row r="4587" spans="1:2" x14ac:dyDescent="0.25">
      <c r="A4587" s="22" t="s">
        <v>9376</v>
      </c>
      <c r="B4587" t="s">
        <v>9377</v>
      </c>
    </row>
  </sheetData>
  <conditionalFormatting sqref="A4426:A4577">
    <cfRule type="duplicateValues" dxfId="39" priority="1"/>
  </conditionalFormatting>
  <dataValidations disablePrompts="1" count="2">
    <dataValidation type="textLength" allowBlank="1" showInputMessage="1" showErrorMessage="1" errorTitle="Debes ingresar 14 caracteres" sqref="A4334:A4335" xr:uid="{00000000-0002-0000-1000-000000000000}">
      <formula1>14</formula1>
      <formula2>14</formula2>
    </dataValidation>
    <dataValidation allowBlank="1" showInputMessage="1" showErrorMessage="1" errorTitle="Error" error="debe ingresar un nombre que tenga entre 3 y 40 carácteres " promptTitle=" " sqref="B4502" xr:uid="{00000000-0002-0000-1000-000001000000}"/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5"/>
  <sheetViews>
    <sheetView workbookViewId="0">
      <selection activeCell="A3" sqref="A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8776</v>
      </c>
      <c r="B2" t="s">
        <v>8777</v>
      </c>
      <c r="C2" t="s">
        <v>8778</v>
      </c>
      <c r="D2" t="s">
        <v>8779</v>
      </c>
      <c r="E2" t="s">
        <v>8780</v>
      </c>
      <c r="F2" t="s">
        <v>8781</v>
      </c>
      <c r="G2" s="2" t="s">
        <v>8782</v>
      </c>
      <c r="H2" s="2" t="s">
        <v>8783</v>
      </c>
      <c r="I2" s="2" t="s">
        <v>8784</v>
      </c>
      <c r="J2" s="2" t="s">
        <v>8785</v>
      </c>
      <c r="K2" s="2" t="s">
        <v>8786</v>
      </c>
      <c r="L2" s="2" t="s">
        <v>8787</v>
      </c>
      <c r="M2" s="2" t="s">
        <v>8788</v>
      </c>
      <c r="N2" s="2" t="s">
        <v>8789</v>
      </c>
      <c r="O2" s="2" t="s">
        <v>8790</v>
      </c>
      <c r="P2" s="2" t="s">
        <v>8791</v>
      </c>
      <c r="Q2" s="2" t="s">
        <v>8792</v>
      </c>
      <c r="R2" s="2" t="s">
        <v>8793</v>
      </c>
      <c r="S2" t="s">
        <v>8794</v>
      </c>
    </row>
    <row r="3" spans="1:19" x14ac:dyDescent="0.25">
      <c r="A3" t="s">
        <v>8795</v>
      </c>
      <c r="B3" t="s">
        <v>8796</v>
      </c>
      <c r="C3" t="s">
        <v>8798</v>
      </c>
      <c r="D3" t="s">
        <v>8799</v>
      </c>
      <c r="F3" t="s">
        <v>8800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8797</v>
      </c>
    </row>
    <row r="4" spans="1:19" x14ac:dyDescent="0.25">
      <c r="A4" t="s">
        <v>8795</v>
      </c>
      <c r="B4" t="s">
        <v>8796</v>
      </c>
      <c r="C4" t="s">
        <v>8801</v>
      </c>
      <c r="D4" t="s">
        <v>8802</v>
      </c>
      <c r="F4" t="s">
        <v>8800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8797</v>
      </c>
    </row>
    <row r="5" spans="1:19" x14ac:dyDescent="0.25">
      <c r="A5" t="s">
        <v>7719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0</v>
      </c>
      <c r="M5" s="15">
        <f>SUBTOTAL(109,Tabla9[ISSS])</f>
        <v>0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16"/>
  <sheetViews>
    <sheetView showGridLines="0" zoomScaleNormal="100" workbookViewId="0">
      <selection activeCell="F7" sqref="F7"/>
    </sheetView>
  </sheetViews>
  <sheetFormatPr baseColWidth="10" defaultRowHeight="15" x14ac:dyDescent="0.25"/>
  <cols>
    <col min="1" max="1" width="2.28515625" style="88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5" customFormat="1" ht="44.25" customHeight="1" x14ac:dyDescent="0.2">
      <c r="A1" s="87"/>
      <c r="B1" s="147"/>
      <c r="C1" s="148"/>
      <c r="D1" s="145" t="s">
        <v>8953</v>
      </c>
      <c r="E1" s="146"/>
      <c r="F1" s="146"/>
      <c r="I1" s="86"/>
    </row>
    <row r="3" spans="1:10 16383:16383" ht="21.75" customHeight="1" x14ac:dyDescent="0.25">
      <c r="D3" s="82" t="s">
        <v>8573</v>
      </c>
      <c r="E3" s="83" t="s">
        <v>7944</v>
      </c>
      <c r="F3" s="84" t="s">
        <v>8774</v>
      </c>
      <c r="G3" s="75"/>
      <c r="H3" s="82" t="s">
        <v>8775</v>
      </c>
      <c r="I3" s="83" t="s">
        <v>8757</v>
      </c>
      <c r="XFC3" t="s">
        <v>7944</v>
      </c>
    </row>
    <row r="4" spans="1:10 16383:16383" ht="18" customHeight="1" x14ac:dyDescent="0.25">
      <c r="D4" s="89" t="s">
        <v>8758</v>
      </c>
      <c r="E4" s="90">
        <f>ROUND(SUMIFS(Tabla3[[#All],[V GRAVADAS]],Tabla3[[#All],[MES]],Tabla7[[#Headers],[ENERO]])/(1.13),2)</f>
        <v>2868.58</v>
      </c>
      <c r="F4" s="91"/>
      <c r="G4" s="108"/>
      <c r="H4" s="89" t="s">
        <v>8759</v>
      </c>
      <c r="I4" s="113">
        <f>ROUND(F7*0.13-F11*0.13-E13-E14,2)</f>
        <v>372.92</v>
      </c>
      <c r="XFC4" t="s">
        <v>7981</v>
      </c>
    </row>
    <row r="5" spans="1:10 16383:16383" ht="18" customHeight="1" x14ac:dyDescent="0.25">
      <c r="D5" s="89" t="s">
        <v>8760</v>
      </c>
      <c r="E5" s="90">
        <f>ROUND(SUMIFS(Tabla2[[#All],[V. GRAVADA]],Tabla2[[#All],[MES]],Tabla7[[#Headers],[ENERO]],Tabla2[[#All],[TIPO DE DOC]],3),2)</f>
        <v>0</v>
      </c>
      <c r="F5" s="91"/>
      <c r="G5" s="75"/>
      <c r="H5" s="89" t="s">
        <v>8761</v>
      </c>
      <c r="I5" s="99">
        <f>ROUND(F7*0.0175,2)+E15</f>
        <v>50.2</v>
      </c>
      <c r="XFC5" t="s">
        <v>8153</v>
      </c>
    </row>
    <row r="6" spans="1:10 16383:16383" ht="18" customHeight="1" x14ac:dyDescent="0.25">
      <c r="D6" s="89" t="s">
        <v>8762</v>
      </c>
      <c r="E6" s="90">
        <f>ROUND(SUMIFS(Tabla2[[#All],[V. GRAVADA]],Tabla2[[#All],[MES]],Tabla7[[#Headers],[ENERO]],Tabla2[[#All],[TIPO DE DOC]],5),2)</f>
        <v>0</v>
      </c>
      <c r="F6" s="91"/>
      <c r="G6" s="108"/>
      <c r="H6" s="106" t="s">
        <v>8763</v>
      </c>
      <c r="I6" s="100">
        <f>SUM(I4:I5)</f>
        <v>423.12</v>
      </c>
      <c r="XFC6" t="s">
        <v>8264</v>
      </c>
    </row>
    <row r="7" spans="1:10 16383:16383" ht="18" customHeight="1" x14ac:dyDescent="0.25">
      <c r="D7" s="117" t="s">
        <v>8772</v>
      </c>
      <c r="E7" s="118"/>
      <c r="F7" s="119">
        <f>+E4+E5-E6</f>
        <v>2868.58</v>
      </c>
      <c r="G7" s="75"/>
      <c r="H7" s="80"/>
      <c r="I7" s="81"/>
      <c r="XFC7" t="s">
        <v>8321</v>
      </c>
    </row>
    <row r="8" spans="1:10 16383:16383" ht="18" customHeight="1" x14ac:dyDescent="0.25">
      <c r="D8" s="89" t="s">
        <v>8764</v>
      </c>
      <c r="E8" s="90">
        <f>SUMIFS(Tabla1[[#All],[C. GRAVADA]],Tabla1[[#All],[MES]],Tabla7[[#Headers],[ENERO]],Tabla1[[#All],[TIPO DE DOC]],"03")</f>
        <v>0</v>
      </c>
      <c r="F8" s="92"/>
      <c r="G8" s="108"/>
      <c r="H8" s="75"/>
      <c r="I8" s="76"/>
      <c r="J8" s="15"/>
      <c r="XFC8" t="s">
        <v>8322</v>
      </c>
    </row>
    <row r="9" spans="1:10 16383:16383" ht="18" customHeight="1" x14ac:dyDescent="0.25">
      <c r="D9" s="89" t="s">
        <v>8765</v>
      </c>
      <c r="E9" s="90">
        <f>SUMIFS(Tabla1[[#All],[IMPOR BIENES]],Tabla1[[#All],[MES]],Tabla7[[#Headers],[ENERO]],Tabla1[[#All],[TIPO DE DOC]],12)</f>
        <v>0</v>
      </c>
      <c r="F9" s="92"/>
      <c r="G9" s="108"/>
      <c r="H9" s="75"/>
      <c r="I9" s="76"/>
      <c r="J9" s="15"/>
      <c r="XFC9" t="s">
        <v>8323</v>
      </c>
    </row>
    <row r="10" spans="1:10 16383:16383" ht="18" customHeight="1" x14ac:dyDescent="0.25">
      <c r="D10" s="89" t="s">
        <v>8766</v>
      </c>
      <c r="E10" s="90">
        <f>SUMIFS(Tabla1[[#All],[C. GRAVADA]],Tabla1[[#All],[MES]],Tabla7[[#Headers],[ENERO]],Tabla1[[#All],[TIPO DE DOC]],"05")</f>
        <v>0</v>
      </c>
      <c r="F10" s="93"/>
      <c r="XFC10" t="s">
        <v>8324</v>
      </c>
    </row>
    <row r="11" spans="1:10 16383:16383" ht="18" customHeight="1" x14ac:dyDescent="0.25">
      <c r="D11" s="117" t="s">
        <v>8773</v>
      </c>
      <c r="E11" s="118"/>
      <c r="F11" s="119">
        <f>IFERROR(+E8+E9-E10,"")</f>
        <v>0</v>
      </c>
      <c r="G11" s="15"/>
      <c r="XFC11" t="s">
        <v>8325</v>
      </c>
    </row>
    <row r="12" spans="1:10 16383:16383" ht="18" customHeight="1" x14ac:dyDescent="0.25">
      <c r="D12" s="89" t="s">
        <v>8767</v>
      </c>
      <c r="E12" s="90">
        <f>SUMIFS(Tabla1[[#All],[C. EXENTAS]],Tabla1[[#All],[MES]],Tabla7[[#Headers],[ENERO]],Tabla1[[#All],[TIPO DE DOC]],"03")</f>
        <v>0</v>
      </c>
      <c r="F12" s="94"/>
      <c r="G12" s="15"/>
      <c r="XFC12" t="s">
        <v>8326</v>
      </c>
    </row>
    <row r="13" spans="1:10 16383:16383" ht="18" customHeight="1" x14ac:dyDescent="0.25">
      <c r="D13" s="89" t="s">
        <v>8768</v>
      </c>
      <c r="E13" s="90">
        <f>SUMIFS(Tabla1[[#All],[PERCEPCIONES]],Tabla1[[#All],[MES]],Tabla7[[#Headers],[ENERO]],Tabla1[[#All],[TIPO DE DOC]],"03")</f>
        <v>0</v>
      </c>
      <c r="F13" s="95"/>
      <c r="XFC13" t="s">
        <v>8327</v>
      </c>
    </row>
    <row r="14" spans="1:10 16383:16383" ht="18" customHeight="1" x14ac:dyDescent="0.25">
      <c r="D14" s="89" t="s">
        <v>9345</v>
      </c>
      <c r="E14" s="90">
        <f>SUMIFS(Tabla6[[#Headers],[#Data],[Monto Retención 2%]],Tabla6[[#Headers],[#Data],[Mes]],Tabla7[[#Headers],[ENERO]])</f>
        <v>0</v>
      </c>
      <c r="F14" s="96"/>
      <c r="XFC14" t="s">
        <v>8328</v>
      </c>
    </row>
    <row r="15" spans="1:10 16383:16383" ht="18" customHeight="1" x14ac:dyDescent="0.25">
      <c r="D15" s="97" t="s">
        <v>8769</v>
      </c>
      <c r="E15" s="98">
        <f>+Tabla9[[#Totals],[IMPUESTO RETENIDO ]]</f>
        <v>0</v>
      </c>
      <c r="F15" s="94"/>
    </row>
    <row r="16" spans="1:10 16383:16383" ht="18" customHeight="1" x14ac:dyDescent="0.25"/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2024-03-19T18:21:03Z</dcterms:modified>
</cp:coreProperties>
</file>