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15465" windowHeight="7845" tabRatio="696" activeTab="3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base de clientes" sheetId="3" r:id="rId5"/>
    <sheet name="Consumidor" sheetId="9" r:id="rId6"/>
    <sheet name="Libro de Consumidor" sheetId="10" r:id="rId7"/>
    <sheet name="Hoja1" sheetId="11" r:id="rId8"/>
    <sheet name="DECLARACION" sheetId="14" r:id="rId9"/>
  </sheets>
  <externalReferences>
    <externalReference r:id="rId10"/>
    <externalReference r:id="rId11"/>
    <externalReference r:id="rId12"/>
  </externalReferences>
  <definedNames>
    <definedName name="_xlnm._FilterDatabase" localSheetId="4" hidden="1">'base de clientes'!$A$1:$C$1</definedName>
    <definedName name="_xlnm._FilterDatabase" localSheetId="6" hidden="1">'Libro de Consumidor'!#REF!</definedName>
    <definedName name="_xlnm.Print_Area" localSheetId="2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4" l="1"/>
  <c r="H9" i="14"/>
  <c r="H8" i="14"/>
  <c r="E9" i="14"/>
  <c r="E8" i="14"/>
  <c r="H11" i="14" l="1"/>
  <c r="E13" i="14"/>
  <c r="H16" i="14" s="1"/>
  <c r="K9" i="14" l="1"/>
  <c r="H15" i="14" l="1"/>
  <c r="H17" i="14" s="1"/>
  <c r="U4" i="10"/>
  <c r="O4" i="10"/>
  <c r="V4" i="10"/>
  <c r="D15" i="5" l="1"/>
  <c r="D10" i="5" l="1"/>
  <c r="G3" i="5" l="1"/>
  <c r="F3" i="5"/>
  <c r="J3" i="5" l="1"/>
  <c r="D3" i="5" s="1"/>
  <c r="L480" i="11" l="1"/>
  <c r="D9" i="6" l="1"/>
  <c r="D17" i="6" l="1"/>
  <c r="D19" i="5" l="1"/>
  <c r="G11" i="5" l="1"/>
  <c r="G10" i="5" l="1"/>
  <c r="D11" i="5" s="1"/>
  <c r="M6" i="7" l="1"/>
  <c r="D19" i="6" l="1"/>
  <c r="U17" i="8" l="1"/>
  <c r="R17" i="8"/>
  <c r="Q17" i="8"/>
  <c r="W17" i="8"/>
  <c r="P6" i="7"/>
  <c r="O6" i="7"/>
  <c r="K6" i="7"/>
  <c r="H6" i="7"/>
  <c r="R6" i="7"/>
  <c r="G4" i="6"/>
  <c r="F4" i="6"/>
  <c r="J4" i="6" l="1"/>
  <c r="D4" i="6" s="1"/>
  <c r="D9" i="5"/>
  <c r="D9" i="9" l="1"/>
  <c r="D10" i="9" s="1"/>
  <c r="D11" i="9" s="1"/>
  <c r="D22" i="9" l="1"/>
  <c r="D18" i="5" l="1"/>
  <c r="D18" i="6" l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<sst xmlns="http://schemas.openxmlformats.org/spreadsheetml/2006/main" count="808" uniqueCount="595">
  <si>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</si>
  <si>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</si>
  <si>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</si>
  <si>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</si>
  <si>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</si>
  <si>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</si>
  <si>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</si>
  <si>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</si>
  <si>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</si>
  <si>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</si>
  <si>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</si>
  <si>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</si>
  <si>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</si>
  <si>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</si>
  <si>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</si>
  <si>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</si>
  <si>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</si>
  <si>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</si>
  <si>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</si>
  <si>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</si>
  <si>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</si>
  <si>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</si>
  <si>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</si>
  <si>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</si>
  <si>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</si>
  <si>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</si>
  <si>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</si>
  <si>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</si>
  <si>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</si>
  <si>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</si>
  <si>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</si>
  <si>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</si>
  <si>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</si>
  <si>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</si>
  <si>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</si>
  <si>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</si>
  <si>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</si>
  <si>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</si>
  <si>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BLANCA LUZ BELLOSO DE GARCIA</t>
  </si>
  <si>
    <t>DINORA MAGAÑA</t>
  </si>
  <si>
    <t>UDP POLICLINICA</t>
  </si>
  <si>
    <t>02101901101017</t>
  </si>
  <si>
    <t>AVELARDO ESPINOZA RIVAS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</si>
  <si>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</si>
  <si>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</si>
  <si>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</si>
  <si>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</si>
  <si>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</si>
  <si>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</si>
  <si>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</si>
  <si>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</si>
  <si>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</si>
  <si>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CELESTINO PEREZ JACOBO</t>
  </si>
  <si>
    <t>MARIA DEL SOCORRO ANCHETA</t>
  </si>
  <si>
    <t>02032202631017</t>
  </si>
  <si>
    <t>FRANCISCO JESUS MELARA SORIANO</t>
  </si>
  <si>
    <t>MIGUEL HENRIQUEZ CHAVEZ</t>
  </si>
  <si>
    <t>FRANCISCO ALEXANDER TOBAR CASTILLO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</si>
  <si>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</si>
  <si>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</si>
  <si>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</si>
  <si>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</si>
  <si>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</si>
  <si>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</si>
  <si>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</si>
  <si>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</si>
  <si>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</si>
  <si>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</si>
  <si>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</si>
  <si>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</si>
  <si>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</si>
  <si>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</si>
  <si>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</si>
  <si>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</si>
  <si>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</si>
  <si>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</si>
  <si>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</si>
  <si>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</si>
  <si>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</si>
  <si>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</si>
  <si>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</si>
  <si>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</si>
  <si>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</si>
  <si>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</si>
  <si>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</si>
  <si>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</si>
  <si>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ENERO</t>
  </si>
  <si>
    <t>ZOILA CACERES DE ALAS</t>
  </si>
  <si>
    <t>ANA CLORINDA  VASQUEZ MONTERROSA</t>
  </si>
  <si>
    <t>SANTIAGO ALCIDES ORELLANA</t>
  </si>
  <si>
    <t>SILVIA MARISELA CASTRO</t>
  </si>
  <si>
    <t>0</t>
  </si>
  <si>
    <t>03121503630014</t>
  </si>
  <si>
    <t>RENE DAVID ZAMORA</t>
  </si>
  <si>
    <t>01013110881051</t>
  </si>
  <si>
    <t>DARWIN ENRIQUE MENENDEZ</t>
  </si>
  <si>
    <t>06142602051022</t>
  </si>
  <si>
    <t>CORPORACION LEGAL INTERNACIONAL S.A DE C.V.</t>
  </si>
  <si>
    <t>HUGO ERNESTO MAGAÑA</t>
  </si>
  <si>
    <t>06162910811012</t>
  </si>
  <si>
    <t>SANDRA PATRICIA SANCHEZ</t>
  </si>
  <si>
    <t>01022303681016</t>
  </si>
  <si>
    <t>DANILO EDGARDO GUZMAN</t>
  </si>
  <si>
    <t>03151502061010</t>
  </si>
  <si>
    <t>MARSE S.A DE C.V</t>
  </si>
  <si>
    <t>03121401720014</t>
  </si>
  <si>
    <t>JOSE ALBERTO ARIAS RAMIREZ</t>
  </si>
  <si>
    <t>03150812051019</t>
  </si>
  <si>
    <t>MC CONSTRUCTORES S.A DE C.V.</t>
  </si>
  <si>
    <t>03050908751017</t>
  </si>
  <si>
    <t>ANA PATRICIA VAQUERANO DE VILLANUEVA</t>
  </si>
  <si>
    <t>05111907580012</t>
  </si>
  <si>
    <t>CARLOS BOANERGES RAMOS</t>
  </si>
  <si>
    <t>DANIEL SICILIANO MIRAN</t>
  </si>
  <si>
    <t>03152303051010</t>
  </si>
  <si>
    <t>FERRETERIA Y SUMINISTROS DE OCCIDENTE</t>
  </si>
  <si>
    <t>MARIO ERNESTO MARTINEZ FLORES</t>
  </si>
  <si>
    <t>10110704731017</t>
  </si>
  <si>
    <t>MEDARDO DE JESUS RODRIGUEZ</t>
  </si>
  <si>
    <t>06141809011016</t>
  </si>
  <si>
    <t>M Y M S.A DE C.V</t>
  </si>
  <si>
    <t>03081407741022</t>
  </si>
  <si>
    <t>ANGEL ALFREDO NERIO</t>
  </si>
  <si>
    <t>VICTOR MANUEL DIAZ</t>
  </si>
  <si>
    <t>09041902650010</t>
  </si>
  <si>
    <t>JUAN JOSE MEJIA AGUILAR</t>
  </si>
  <si>
    <t>JULIO ALONSO MIRON</t>
  </si>
  <si>
    <t>06143110151010</t>
  </si>
  <si>
    <t>PRODUCTOS ALIMENTICIOS VIVA PIZZA</t>
  </si>
  <si>
    <t>01013001650049</t>
  </si>
  <si>
    <t>BILLY ERNESTO SOLANO AYALA</t>
  </si>
  <si>
    <t>NESTOR EFRAIN BRIZUELA PORTILLO</t>
  </si>
  <si>
    <t>02021806520027</t>
  </si>
  <si>
    <t>GERMAN GUILLERMO RIVERA</t>
  </si>
  <si>
    <t>03071304891012</t>
  </si>
  <si>
    <t>MAISON ANTONIO CHACHAGUA DOLORES</t>
  </si>
  <si>
    <t>06140402091027</t>
  </si>
  <si>
    <t>O + A INGENIEROS ARQUITECTOS</t>
  </si>
  <si>
    <t>06141011101032</t>
  </si>
  <si>
    <t>ESDEL S.A DE C.V.</t>
  </si>
  <si>
    <t>03150207500029</t>
  </si>
  <si>
    <t>JOSE ROBERTO ROBREDO</t>
  </si>
  <si>
    <t>06141807800029</t>
  </si>
  <si>
    <t>MATRISA S.A DE C.V.</t>
  </si>
  <si>
    <t>GABRIEL BERTONY RIVERA HERNANDEZ</t>
  </si>
  <si>
    <t>06142308171087</t>
  </si>
  <si>
    <t>GRUPO DONATTO S.A DE C.V.</t>
  </si>
  <si>
    <t>NOEL ANTONIO LEON AREVALO</t>
  </si>
  <si>
    <t>01032809570038</t>
  </si>
  <si>
    <t>JOSE JULIO PINEDA MARTINEZ</t>
  </si>
  <si>
    <t>14111403610023</t>
  </si>
  <si>
    <t>JOSE REYES GRANADOS</t>
  </si>
  <si>
    <t>LAURA ELENA DUEÑAS BLANCO</t>
  </si>
  <si>
    <t>01011004901040</t>
  </si>
  <si>
    <t>HECTOR ANTONIO AGUIRRE RIVERA</t>
  </si>
  <si>
    <t>01041602951016</t>
  </si>
  <si>
    <t>NESTOR GIOVANY TORRES GONZALES</t>
  </si>
  <si>
    <t>03151504131024</t>
  </si>
  <si>
    <t>CONSTRUCCION Y FERRETERIA S.A DE C.V.</t>
  </si>
  <si>
    <t>06141108731120</t>
  </si>
  <si>
    <t>IVETTE CAROLINA MARTINEZ</t>
  </si>
  <si>
    <t>01070201701017</t>
  </si>
  <si>
    <t>JOSE FRANCISCO LOPEZ</t>
  </si>
  <si>
    <t>MANUEL ENRIQUE BENITEZ RUIZ</t>
  </si>
  <si>
    <t>03072810651018</t>
  </si>
  <si>
    <t>MARIO ERNESTO AGUILAR</t>
  </si>
  <si>
    <t>03152507741016</t>
  </si>
  <si>
    <t>OSCAR HUMBERTO HIDALGO GUEVARA</t>
  </si>
  <si>
    <t>03020612731022</t>
  </si>
  <si>
    <t>SANTOS BALMORE BARRAZA LOPEZ</t>
  </si>
  <si>
    <t>VIELLMAN FABRICIO HERNANDEZ RIVERA</t>
  </si>
  <si>
    <t>06142205091018</t>
  </si>
  <si>
    <t>NOVA INGENIEROS S.A DE C.V.</t>
  </si>
  <si>
    <t>12172112151029</t>
  </si>
  <si>
    <t>INGENIERIA Y CONSTRUCCION VILLALOBOS</t>
  </si>
  <si>
    <t>LUIS FENDANDO ANCHETA</t>
  </si>
  <si>
    <t>05202212691011</t>
  </si>
  <si>
    <t>MIGUEL RIVAS</t>
  </si>
  <si>
    <t>03081704681012</t>
  </si>
  <si>
    <t>MIGUEL ANGEL VELSQUEZ RODRIGUEZ</t>
  </si>
  <si>
    <t>01012907931023</t>
  </si>
  <si>
    <t>ORLANDO ENRIQUE FUENTES GUZMAN</t>
  </si>
  <si>
    <t>10101011771040</t>
  </si>
  <si>
    <t>MARIANO DE LOS ANGELES RIVERA</t>
  </si>
  <si>
    <t>03151604121018</t>
  </si>
  <si>
    <t>SERVICIOS DE CONSTRUCCION HECA</t>
  </si>
  <si>
    <t>ROMEO ANTONIO ESCALANTE ORELLANA</t>
  </si>
  <si>
    <t>06142806161030</t>
  </si>
  <si>
    <t>DIELECTRIC GROUP S.A DE C.V.</t>
  </si>
  <si>
    <t>DENNY BRASIL MARTINEZ CASTILLO</t>
  </si>
  <si>
    <t>06143007891048</t>
  </si>
  <si>
    <t>NICOLAS ANDRES HERNANDEZ</t>
  </si>
  <si>
    <t>WILBER GIOVANNI HIDALGO</t>
  </si>
  <si>
    <t>03151111841038</t>
  </si>
  <si>
    <t>AIDA ESMERALDA AMAYA DE ACEVEDO</t>
  </si>
  <si>
    <t>09062405500019</t>
  </si>
  <si>
    <t>LIDIA MARIBEL SOTO DE CRUZ</t>
  </si>
  <si>
    <t>02101903721063</t>
  </si>
  <si>
    <t>CARLOS ALEJANDRO SANDOVAL SALGUERO</t>
  </si>
  <si>
    <t>CESAR HUMBERTO GARCIA</t>
  </si>
  <si>
    <t>06051801650010</t>
  </si>
  <si>
    <t>ROSENDO FIGUEROA CHAVEZ</t>
  </si>
  <si>
    <t>03151112941028</t>
  </si>
  <si>
    <t>JANILDA NATALIA AREVALO</t>
  </si>
  <si>
    <t>02102205601028</t>
  </si>
  <si>
    <t>LUIS ALONSO CRUZ</t>
  </si>
  <si>
    <t>06142112991043</t>
  </si>
  <si>
    <t>SEMACO S.A DE C.V.</t>
  </si>
  <si>
    <t>01011607841018</t>
  </si>
  <si>
    <t>GUSTAVO ENRIQUE HERRERA GONZALEZ</t>
  </si>
  <si>
    <t>11010102761011</t>
  </si>
  <si>
    <t>MORENA ESTELO LOPEZ</t>
  </si>
  <si>
    <t>06141101770020</t>
  </si>
  <si>
    <t>INGENIERIA ASOCIADA S.A DE C.V.</t>
  </si>
  <si>
    <t>02100412811102</t>
  </si>
  <si>
    <t>GRISELDA TULA DE BARRIENTOS</t>
  </si>
  <si>
    <t>MARIO ANTONIO RODRIGUEZ HERRERA</t>
  </si>
  <si>
    <t>JOSE ANIBAL BLANCO ALFARO</t>
  </si>
  <si>
    <t>06141206061086</t>
  </si>
  <si>
    <t>ALMEJA S.A DE C.V.</t>
  </si>
  <si>
    <t>03141012611017</t>
  </si>
  <si>
    <t>CAIN ABEL MARROQUIN GONZALEZ</t>
  </si>
  <si>
    <t>03073012651013</t>
  </si>
  <si>
    <t>ANGELICA PAULA SONRA</t>
  </si>
  <si>
    <t>06140610101028</t>
  </si>
  <si>
    <t>IMCA S.A DE C.V.</t>
  </si>
  <si>
    <t>03152410630013</t>
  </si>
  <si>
    <t>RAFAEL ERNESTO GARZONA RIVAS</t>
  </si>
  <si>
    <t>JOSE GERARDO GUARDADO POLANCO</t>
  </si>
  <si>
    <t>06141707181030</t>
  </si>
  <si>
    <t>HOUSE OF SURF MIZATA S.A DE C.V.</t>
  </si>
  <si>
    <t>JOSE MIGUEL ESCOBAR</t>
  </si>
  <si>
    <t>OSCAR AMILCAR RAMOS VELASQUEZ</t>
  </si>
  <si>
    <t>06142604121010</t>
  </si>
  <si>
    <t>SIGMA INGENIEROS S.A DE C.V.</t>
  </si>
  <si>
    <t>01030209660018</t>
  </si>
  <si>
    <t>JULIO CESAR MORAN CADENAS</t>
  </si>
  <si>
    <t>JUAN MANUEL CONTRERAS GOMEZ</t>
  </si>
  <si>
    <t>JOSE MILTON PEREZ</t>
  </si>
  <si>
    <t>05201411781023</t>
  </si>
  <si>
    <t>ESTELA CONCEPCION VEGA</t>
  </si>
  <si>
    <t>03151808111011</t>
  </si>
  <si>
    <t>TSM INVERSIONES S.A DE C.V.</t>
  </si>
  <si>
    <t>06141209971083</t>
  </si>
  <si>
    <t>PROTECCION EMPRESARIAL S.A DE C.V.</t>
  </si>
  <si>
    <t>03150501781056</t>
  </si>
  <si>
    <t>MABEL MENDEZ DE FLORES</t>
  </si>
  <si>
    <t>RAUL CASTANEDA</t>
  </si>
  <si>
    <t>03152104151014</t>
  </si>
  <si>
    <t>RIVERAS S.A DE C.V.</t>
  </si>
  <si>
    <t>06140411751374</t>
  </si>
  <si>
    <t>ALVIN RECINOS NAJARA</t>
  </si>
  <si>
    <t>06141506001050</t>
  </si>
  <si>
    <t>O.M DIVERSOS S.A DE C.V.</t>
  </si>
  <si>
    <t>03072805911028</t>
  </si>
  <si>
    <t>WILLIAM SIGFREDO CASTILLO SANTOS</t>
  </si>
  <si>
    <t>03082801811016</t>
  </si>
  <si>
    <t>RICARDO ANTONIO PULQUE FLORES</t>
  </si>
  <si>
    <t>06142801201017</t>
  </si>
  <si>
    <t>COSMOS CONCRETE SOLUTIONS S.A DE C.V.</t>
  </si>
  <si>
    <t>13122710661011</t>
  </si>
  <si>
    <t>ANTONIO FIDEL CONTRERAS DINARTE</t>
  </si>
  <si>
    <t>MARTIN ANTONIO FERMAN NAVARRO</t>
  </si>
  <si>
    <t>06141809171015</t>
  </si>
  <si>
    <t>KEIRAN S.A DE C.V</t>
  </si>
  <si>
    <t>027791664</t>
  </si>
  <si>
    <t>RAUL ALBERTO CARCAMO AQUINO</t>
  </si>
  <si>
    <t>SOLUCIONES DE INGENIERIA S.A DE C.V.</t>
  </si>
  <si>
    <t>022125135</t>
  </si>
  <si>
    <t>019830797</t>
  </si>
  <si>
    <t>019908435</t>
  </si>
  <si>
    <t>006348901</t>
  </si>
  <si>
    <t>024681860</t>
  </si>
  <si>
    <t>017788716</t>
  </si>
  <si>
    <t>037049603</t>
  </si>
  <si>
    <t>017947530</t>
  </si>
  <si>
    <t>023323809</t>
  </si>
  <si>
    <t>06140710091054</t>
  </si>
  <si>
    <t>000050738</t>
  </si>
  <si>
    <t>ANTONIO RAMIREZ HERNANDEZ</t>
  </si>
  <si>
    <t>049979521</t>
  </si>
  <si>
    <t>LUIS FRANCISCO CASTANEDA OSORIO</t>
  </si>
  <si>
    <t>013838153</t>
  </si>
  <si>
    <t>027486421</t>
  </si>
  <si>
    <t>IRMA ELENA HIDALGO GARCIA</t>
  </si>
  <si>
    <t>029422805</t>
  </si>
  <si>
    <t>013430094</t>
  </si>
  <si>
    <t>039432925</t>
  </si>
  <si>
    <t>026036956</t>
  </si>
  <si>
    <t>JOSE ROBERTO CALDERON PINEDA</t>
  </si>
  <si>
    <t>017244720</t>
  </si>
  <si>
    <t>015173224</t>
  </si>
  <si>
    <t>020349987</t>
  </si>
  <si>
    <t>EDWIN ERNESTO JUAREZ MONTERROSA</t>
  </si>
  <si>
    <t>006026119</t>
  </si>
  <si>
    <t>ROCIO BASAGOITEA TREMOYA</t>
  </si>
  <si>
    <t>025238945</t>
  </si>
  <si>
    <t>003194141</t>
  </si>
  <si>
    <t>005134472</t>
  </si>
  <si>
    <t>027447100</t>
  </si>
  <si>
    <t>DAVID ENRRIQUE DELGADO SICILIA</t>
  </si>
  <si>
    <t>15041RESIN020652022</t>
  </si>
  <si>
    <t>22LB000C</t>
  </si>
  <si>
    <t>06141411941013</t>
  </si>
  <si>
    <t>OMNI-MUSIC, S.A DE C.V.</t>
  </si>
  <si>
    <t>039754076</t>
  </si>
  <si>
    <t>GERARDO ALFREDO ALFARO FUENTES</t>
  </si>
  <si>
    <t>013311402</t>
  </si>
  <si>
    <t>MARVIN ANTONIO ALVARADO ESPINOZA</t>
  </si>
  <si>
    <t>06140911991029</t>
  </si>
  <si>
    <t>SERVICIOS E INVERCIONES SALVADOREÑAS</t>
  </si>
  <si>
    <t>014736427</t>
  </si>
  <si>
    <t>022132807</t>
  </si>
  <si>
    <t>004350855</t>
  </si>
  <si>
    <t>JENNY CAROLINA AQUINO DE PEREZ</t>
  </si>
  <si>
    <t>015875232</t>
  </si>
  <si>
    <t>009000316</t>
  </si>
  <si>
    <t>003327427</t>
  </si>
  <si>
    <t xml:space="preserve">JOSE AMILCAR SANCHEZ PEÑA </t>
  </si>
  <si>
    <t>016983575</t>
  </si>
  <si>
    <t>008077166</t>
  </si>
  <si>
    <t>ANA GRACIELA LUZ DE HERRERRA</t>
  </si>
  <si>
    <t>014719598</t>
  </si>
  <si>
    <t>ANA VICTORIA ESCALANTE</t>
  </si>
  <si>
    <t>020659390</t>
  </si>
  <si>
    <t>06141302891030</t>
  </si>
  <si>
    <t>VIVEROS SANTA MARIA S.A DE C.V.</t>
  </si>
  <si>
    <t>022053760</t>
  </si>
  <si>
    <t>LEVIS RAMOS ALVAREZ</t>
  </si>
  <si>
    <t>011146762</t>
  </si>
  <si>
    <t>JULIO ERNESTO RAMIREZ</t>
  </si>
  <si>
    <t>06142910201060</t>
  </si>
  <si>
    <t>CONSTRUCTORA ESCALANTE S.A DE C.V.</t>
  </si>
  <si>
    <t>06142209211034</t>
  </si>
  <si>
    <t xml:space="preserve">DACALE GENCO COMPANY </t>
  </si>
  <si>
    <t>06142805141060</t>
  </si>
  <si>
    <t>EXA CONSTRUCTORA S.A DE C.V.</t>
  </si>
  <si>
    <t>06141801051051</t>
  </si>
  <si>
    <t>HARD SOFT S.A DE C.V.</t>
  </si>
  <si>
    <t>048318382</t>
  </si>
  <si>
    <t>SAVI ANTONIO PAREDES</t>
  </si>
  <si>
    <t>037496800</t>
  </si>
  <si>
    <t>EVER ANTONIO PEÑA VASQUEZ</t>
  </si>
  <si>
    <t>06141504081049</t>
  </si>
  <si>
    <t>INSELPRO S.A DE C.V.</t>
  </si>
  <si>
    <t>06141801711019</t>
  </si>
  <si>
    <t>RONALD EDUARDO TOLEDO</t>
  </si>
  <si>
    <t>011728182</t>
  </si>
  <si>
    <t>WILLIAM ALBERTO GUZMAN CASTILLO</t>
  </si>
  <si>
    <t>06140110700018</t>
  </si>
  <si>
    <t>HENRIQUEZ CHACON S.A DE C.V.</t>
  </si>
  <si>
    <t>018129892</t>
  </si>
  <si>
    <t>013423097</t>
  </si>
  <si>
    <t>SAMUEL GARCIA COLOCHO</t>
  </si>
  <si>
    <t>022524826</t>
  </si>
  <si>
    <t>ORLANDO AYALA RAUDA</t>
  </si>
  <si>
    <t>056157740</t>
  </si>
  <si>
    <t>JUAN DANIEL RIVAS HERNANDEZ</t>
  </si>
  <si>
    <t>039353773</t>
  </si>
  <si>
    <t>FRANCISCO ANTONIO LARIN</t>
  </si>
  <si>
    <t>01080903111019</t>
  </si>
  <si>
    <t>EMPRESA RE JEM S.A DE C.V.</t>
  </si>
  <si>
    <t>017884978</t>
  </si>
  <si>
    <t>VILMA YOLANDA GIL DE ERAZO</t>
  </si>
  <si>
    <t>03150206131015</t>
  </si>
  <si>
    <t>ARCHIPIELAGO S.A DE C.V.</t>
  </si>
  <si>
    <t>06141805201015</t>
  </si>
  <si>
    <t>DITRIBUCION A Y C S.A DE C.V.</t>
  </si>
  <si>
    <t>010075243</t>
  </si>
  <si>
    <t>03120306800015</t>
  </si>
  <si>
    <t>ASOC. COOP. DE PRODUCCION LOS LAGARTOS DE RL</t>
  </si>
  <si>
    <t>017529188</t>
  </si>
  <si>
    <t>JUAN ARGELIO PEREIRA</t>
  </si>
  <si>
    <t>021240673</t>
  </si>
  <si>
    <t>017965009</t>
  </si>
  <si>
    <t>JOSE DAVID ARANA MORAN</t>
  </si>
  <si>
    <t>052547888</t>
  </si>
  <si>
    <t>DANILO ISAAC CORTEZ</t>
  </si>
  <si>
    <t>02103011201025</t>
  </si>
  <si>
    <t>LA BODEGA DE LA CERAMICA S.A DE C.V.</t>
  </si>
  <si>
    <t>016039449</t>
  </si>
  <si>
    <t>06142103961050</t>
  </si>
  <si>
    <t>SICAFE S.A DE C.V</t>
  </si>
  <si>
    <t>012885018</t>
  </si>
  <si>
    <t>RAUL ANTONIO GARCIA</t>
  </si>
  <si>
    <t>027638133</t>
  </si>
  <si>
    <t>JAIME ANTONIO MORAN LEON</t>
  </si>
  <si>
    <t>026904214</t>
  </si>
  <si>
    <t>ERNESTO ENRIQUE SEGUNDO GRANADINO</t>
  </si>
  <si>
    <t>014231053</t>
  </si>
  <si>
    <t>WALTER AVELARDO CRUZ AREVALO</t>
  </si>
  <si>
    <t>046649729</t>
  </si>
  <si>
    <t>022360400</t>
  </si>
  <si>
    <t>ENZO GUILLERMO RUBIO MORAN</t>
  </si>
  <si>
    <t>024372843</t>
  </si>
  <si>
    <t>FRANCISCO MELARA ARDON</t>
  </si>
  <si>
    <t>017874143</t>
  </si>
  <si>
    <t>03152507161010</t>
  </si>
  <si>
    <t>VERGARA TRUCKS LOGISTIC S.A DE C.V.</t>
  </si>
  <si>
    <t>024611629</t>
  </si>
  <si>
    <t>YOLANDA HERMINIA ESCOBAR</t>
  </si>
  <si>
    <t>017422881</t>
  </si>
  <si>
    <t>EUGENIO ORLANDO CHIQUILLO</t>
  </si>
  <si>
    <t>024986294</t>
  </si>
  <si>
    <t>SONIA ANGELICA PAULA</t>
  </si>
  <si>
    <t>021504572</t>
  </si>
  <si>
    <t>MAURICIO ANIBAL AREVALO MORAN</t>
  </si>
  <si>
    <t>028967810</t>
  </si>
  <si>
    <t>019752363</t>
  </si>
  <si>
    <t>MAURICIO DE JESUS HERNANDEZ ABARCA</t>
  </si>
  <si>
    <t>036880959</t>
  </si>
  <si>
    <t>JUAN ANTONIO ALVARENGA GUARDADO</t>
  </si>
  <si>
    <t>026884325</t>
  </si>
  <si>
    <t>MARIO ENRIQUE OLIVARES CALDERON</t>
  </si>
  <si>
    <t>06141201101055</t>
  </si>
  <si>
    <t>GRUPO LOS SIETE S.A DE C.V.</t>
  </si>
  <si>
    <t>06142307181011</t>
  </si>
  <si>
    <t>DESARROLLO MAYAS S.A DE C.V.</t>
  </si>
  <si>
    <t>03153107071018</t>
  </si>
  <si>
    <t>CASMO S.A DE C.V.</t>
  </si>
  <si>
    <t>06142805131056</t>
  </si>
  <si>
    <t>SERVICONSTRUCCIONES S.A DE C.V.</t>
  </si>
  <si>
    <t>03151102161016</t>
  </si>
  <si>
    <t>UDP PRODUCTOS Y SERVICIOS EL VOLCAN</t>
  </si>
  <si>
    <t>001299157</t>
  </si>
  <si>
    <t>CARLOS EFRAIN AREVALO</t>
  </si>
  <si>
    <t>033750993</t>
  </si>
  <si>
    <t>JOEL ARMANDO CALDERON ORANTES</t>
  </si>
  <si>
    <t>06140808061072</t>
  </si>
  <si>
    <t>VELESA S.A DE C.V.</t>
  </si>
  <si>
    <t>022740082</t>
  </si>
  <si>
    <t>LUIS MAURICIO CALDERON MENDOZA</t>
  </si>
  <si>
    <t>03062602211017</t>
  </si>
  <si>
    <t>D Y R INGENIEROS S.A DE C.V.</t>
  </si>
  <si>
    <t>03150701201011</t>
  </si>
  <si>
    <t>TERRACERIA Y TRANSPORTES S.A DE C.V.</t>
  </si>
  <si>
    <t>025301112</t>
  </si>
  <si>
    <t>JOSE ERNESTO FLORES SOLARES</t>
  </si>
  <si>
    <t>014965327</t>
  </si>
  <si>
    <t>JOSE ROBERTO CABRERA SANCHEZ</t>
  </si>
  <si>
    <t>06140811181062</t>
  </si>
  <si>
    <t>ALFA BLOCK S.A DE C.V.</t>
  </si>
  <si>
    <t>CCF</t>
  </si>
  <si>
    <t>TOTAL</t>
  </si>
  <si>
    <t>011354917</t>
  </si>
  <si>
    <t>MAX FRANCISCO OLIVA</t>
  </si>
  <si>
    <t>06141702101071</t>
  </si>
  <si>
    <t>UDP TRANSPORT L Y M</t>
  </si>
  <si>
    <t>05111002051014</t>
  </si>
  <si>
    <t>005441162</t>
  </si>
  <si>
    <t>MIRNA ERMITA ORELLANA DE MARTINEZ</t>
  </si>
  <si>
    <t>M.C. EL SALVADOR S.A DE C.V.</t>
  </si>
  <si>
    <t>014610299</t>
  </si>
  <si>
    <t>RUDELZO BALMORE JIMENEZ HERRERA</t>
  </si>
  <si>
    <t>003638690</t>
  </si>
  <si>
    <t>SARA MARILU AVILES</t>
  </si>
  <si>
    <t>020489135</t>
  </si>
  <si>
    <t xml:space="preserve">DOUGLAS ORLANDO TEPATA </t>
  </si>
  <si>
    <t>028420892</t>
  </si>
  <si>
    <t>CARLOS ALBERTO BURGOS AMAYA</t>
  </si>
  <si>
    <t>05110801111015</t>
  </si>
  <si>
    <t>GESTION DE PROYECTOS INDUSTRIALES</t>
  </si>
  <si>
    <t>015568217</t>
  </si>
  <si>
    <t>JULIO CESAR ESCOBAR VASQUEZ</t>
  </si>
  <si>
    <t>019180574</t>
  </si>
  <si>
    <t>010149571</t>
  </si>
  <si>
    <t>06141310061012</t>
  </si>
  <si>
    <t>SERVICIOS GLOBO S.A DE C.V.</t>
  </si>
  <si>
    <t>031496632</t>
  </si>
  <si>
    <t>MARTA TERESA CARRANZA</t>
  </si>
  <si>
    <t>038787961</t>
  </si>
  <si>
    <t>JULIO ERNESTO MEJIA</t>
  </si>
  <si>
    <t>040796617</t>
  </si>
  <si>
    <t>MERSON ANTONIO CHACHAGUA</t>
  </si>
  <si>
    <t>006626723</t>
  </si>
  <si>
    <t>WILLIAM ALEXIS CEREN MORENO</t>
  </si>
  <si>
    <t>010545646</t>
  </si>
  <si>
    <t>SIGFREDO ANTONIO ORTIZ</t>
  </si>
  <si>
    <t>011734719</t>
  </si>
  <si>
    <t>CARLOS HUMBERTO ROMERO SANCHEZ</t>
  </si>
  <si>
    <t>06140509011034</t>
  </si>
  <si>
    <t>CONSULTORIA ARQUITECTURA Y CONSTRUCCION</t>
  </si>
  <si>
    <t>043076189</t>
  </si>
  <si>
    <t>EDWARD GABRIEL GUEVARA SALINAS</t>
  </si>
  <si>
    <t>015116086</t>
  </si>
  <si>
    <t>023040354</t>
  </si>
  <si>
    <t>OSCAR EDUARDO FLORES MACIA</t>
  </si>
  <si>
    <t>014808347</t>
  </si>
  <si>
    <t>HUGO NELSON RUIZ RODRIGUEZ</t>
  </si>
  <si>
    <t>06141206121062</t>
  </si>
  <si>
    <t>VARELA GARCIA S.A DE C.V</t>
  </si>
  <si>
    <t>037430074</t>
  </si>
  <si>
    <t>ABRAHAM ALEJANDRO KATTAN VELASQUEZ</t>
  </si>
  <si>
    <t>02100305151019</t>
  </si>
  <si>
    <t>ACUATICOS MALIBU S.A DE C.V.</t>
  </si>
  <si>
    <t>013417800</t>
  </si>
  <si>
    <t>ARISTIDES DE JESUS VALLE RIVERA</t>
  </si>
  <si>
    <t>03052106851019</t>
  </si>
  <si>
    <t>MARIA TERESA CARRANZA DE CORDOBA</t>
  </si>
  <si>
    <t>05112708191010</t>
  </si>
  <si>
    <t>NEGOCIOS GENESIS S.A DE C.V.</t>
  </si>
  <si>
    <t>035646629</t>
  </si>
  <si>
    <t>JOB DE JESUS GUEVARA UMAÑA</t>
  </si>
  <si>
    <t>2023</t>
  </si>
  <si>
    <t>06142611850023</t>
  </si>
  <si>
    <t>GRADA S.A DE C.V.</t>
  </si>
  <si>
    <t>036616376</t>
  </si>
  <si>
    <t>05110505221018</t>
  </si>
  <si>
    <t>ASESORES, SERVICIOS Y SUMINISTROS S.A DE C.V.</t>
  </si>
  <si>
    <t>20/01/2023</t>
  </si>
  <si>
    <t>02100909171018</t>
  </si>
  <si>
    <t>MICRONEGOCIOS DE LA FINCA S.A DE C.V.</t>
  </si>
  <si>
    <t>020391560</t>
  </si>
  <si>
    <t>JOSE ARTURO GUARDADO MARTINEZ</t>
  </si>
  <si>
    <t>07/02/2023</t>
  </si>
  <si>
    <t>033194008</t>
  </si>
  <si>
    <t>JOSE DANIEL ZETINO CARIAS</t>
  </si>
  <si>
    <t>012809745</t>
  </si>
  <si>
    <t>GUSTAVO IVAN TOLEDO PINTE</t>
  </si>
  <si>
    <t>023627481</t>
  </si>
  <si>
    <t>RAFAEL ROLANDO CALVO GARCIA</t>
  </si>
  <si>
    <t>032373455</t>
  </si>
  <si>
    <t>034621498</t>
  </si>
  <si>
    <t>MARIA IRMA HERNANDEZ</t>
  </si>
  <si>
    <t>06141805151034</t>
  </si>
  <si>
    <t>TECNI INVERSIONES S.A DE C.V.</t>
  </si>
  <si>
    <t>023756670</t>
  </si>
  <si>
    <t>VICTOR MANUEL GARCIA DE LA CRUZ</t>
  </si>
  <si>
    <t>06140108380017</t>
  </si>
  <si>
    <t>FREUND DE EL SALVADOR S.A DE C.V.</t>
  </si>
  <si>
    <t>020222119</t>
  </si>
  <si>
    <t>MARZO</t>
  </si>
  <si>
    <t>15/03/2023</t>
  </si>
  <si>
    <t>16/03/2023</t>
  </si>
  <si>
    <t>28/03/2023</t>
  </si>
  <si>
    <t>025920885</t>
  </si>
  <si>
    <t>036827545</t>
  </si>
  <si>
    <t>JAIME RIVAS DURAN</t>
  </si>
  <si>
    <t>022885581</t>
  </si>
  <si>
    <t>FATIMA GOMEZ DE RODRIGUEZ</t>
  </si>
  <si>
    <t>011597159</t>
  </si>
  <si>
    <t>NICOLAS ESTEBAN ALVARENGA GALDAMEZ</t>
  </si>
  <si>
    <t>017304253</t>
  </si>
  <si>
    <t>03150912211013</t>
  </si>
  <si>
    <t>CONSTRUCIONES CAINES S.A DE C.V.</t>
  </si>
  <si>
    <t>021309647</t>
  </si>
  <si>
    <t>FREDY VALLE RIVAS</t>
  </si>
  <si>
    <t>048835287</t>
  </si>
  <si>
    <t>JACQUELINE ESMERALDA DIAZ CRESPIN</t>
  </si>
  <si>
    <t>010836487</t>
  </si>
  <si>
    <t>JOSE ROBERTO NAVAREZ URIAS</t>
  </si>
  <si>
    <t>025233694</t>
  </si>
  <si>
    <t>JOSE ALBERTO ORTIZ HERRERA</t>
  </si>
  <si>
    <t>019514383</t>
  </si>
  <si>
    <t>JOSE ISRAEL BONILLA ESPINOZA</t>
  </si>
  <si>
    <t>06141902181029</t>
  </si>
  <si>
    <t>PEÑA COMPANY S.A DE C.V.</t>
  </si>
  <si>
    <t>036513366</t>
  </si>
  <si>
    <t>ELMER SAMUEL PULUNTO TULIPE</t>
  </si>
  <si>
    <t>013765499</t>
  </si>
  <si>
    <t>DAVID ALEXANDER LINARES ARAUJO</t>
  </si>
  <si>
    <t>021356042</t>
  </si>
  <si>
    <t>RAFAEL ISAIAS ESTRADA SAAVEDRA</t>
  </si>
  <si>
    <t>038519839</t>
  </si>
  <si>
    <t>CLAUDIA MILENA FLORES</t>
  </si>
  <si>
    <t>024613354</t>
  </si>
  <si>
    <t>MATILDE EUGENIA ESCOBAR VILLACORTA</t>
  </si>
  <si>
    <t>06141405031056</t>
  </si>
  <si>
    <t>PROYECTOS CONSOLIDADOS DE INGENIERIA</t>
  </si>
  <si>
    <t>034306983</t>
  </si>
  <si>
    <t>MANUEL DE JESUS RAMIREZ CASTRO</t>
  </si>
  <si>
    <t>05011708221015</t>
  </si>
  <si>
    <t>L Y L INGENIEROS S.A DE C.V.</t>
  </si>
  <si>
    <t>RESUMEN DEL MES</t>
  </si>
  <si>
    <t>VENTAS DEL MES</t>
  </si>
  <si>
    <t>COMPRAS DEL  MES</t>
  </si>
  <si>
    <t>RETENCIONES DEL 1%</t>
  </si>
  <si>
    <t>COMPRAS EXENTAS</t>
  </si>
  <si>
    <t xml:space="preserve">RETENCION </t>
  </si>
  <si>
    <t>CONSUMIDOR</t>
  </si>
  <si>
    <t>COMPRAS</t>
  </si>
  <si>
    <t>PROPORCIONALIDAD</t>
  </si>
  <si>
    <t>IMPUESTOS DEL MES A PAGAR</t>
  </si>
  <si>
    <t>IVA A PAGAR</t>
  </si>
  <si>
    <t>PAGO A CUENTA</t>
  </si>
  <si>
    <t>TOTAL PAGO DE IMPUESTOS</t>
  </si>
  <si>
    <t>NC</t>
  </si>
  <si>
    <t>06141709940015</t>
  </si>
  <si>
    <t xml:space="preserve">BANCO DAVIVIENDA SALVADOREÑO, S.A </t>
  </si>
  <si>
    <t>2001</t>
  </si>
  <si>
    <t>04161010711019</t>
  </si>
  <si>
    <t>HUGO REYNALDO TRUJILLO DIAZ</t>
  </si>
  <si>
    <t>06140402710012</t>
  </si>
  <si>
    <t>TERMOENCOGIBLES S.A DE C.V.</t>
  </si>
  <si>
    <t>2803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</si>
</sst>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9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b/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6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 applyAlignment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Font="1" applyBorder="1"/>
    <xf numFmtId="0" fontId="7" fillId="3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0" fontId="6" fillId="2" borderId="2" xfId="0" applyNumberFormat="1" applyFont="1" applyFill="1" applyBorder="1" applyAlignment="1">
      <alignment horizontal="center"/>
    </xf>
    <xf numFmtId="44" fontId="0" fillId="0" borderId="0" xfId="0" applyNumberFormat="1"/>
    <xf numFmtId="44" fontId="6" fillId="0" borderId="5" xfId="1" applyFont="1" applyBorder="1" applyAlignment="1">
      <alignment horizontal="center"/>
    </xf>
    <xf numFmtId="0" fontId="10" fillId="4" borderId="6" xfId="0" applyFont="1" applyFill="1" applyBorder="1" applyAlignment="1" applyProtection="1">
      <alignment horizontal="center"/>
      <protection locked="0"/>
    </xf>
    <xf numFmtId="49" fontId="11" fillId="4" borderId="7" xfId="0" applyNumberFormat="1" applyFont="1" applyFill="1" applyBorder="1" applyAlignment="1" applyProtection="1">
      <alignment horizontal="right"/>
      <protection locked="0"/>
    </xf>
    <xf numFmtId="49" fontId="11" fillId="4" borderId="7" xfId="0" applyNumberFormat="1" applyFont="1" applyFill="1" applyBorder="1" applyAlignment="1" applyProtection="1">
      <alignment horizontal="center"/>
      <protection locked="0"/>
    </xf>
    <xf numFmtId="0" fontId="11" fillId="4" borderId="7" xfId="1" applyNumberFormat="1" applyFont="1" applyFill="1" applyBorder="1" applyAlignment="1" applyProtection="1">
      <protection locked="0"/>
    </xf>
    <xf numFmtId="49" fontId="9" fillId="4" borderId="11" xfId="0" applyNumberFormat="1" applyFont="1" applyFill="1" applyBorder="1" applyProtection="1">
      <protection locked="0"/>
    </xf>
    <xf numFmtId="44" fontId="11" fillId="4" borderId="7" xfId="1" applyFont="1" applyFill="1" applyBorder="1" applyAlignment="1" applyProtection="1">
      <alignment horizontal="right"/>
      <protection locked="0"/>
    </xf>
    <xf numFmtId="49" fontId="11" fillId="4" borderId="8" xfId="1" applyNumberFormat="1" applyFont="1" applyFill="1" applyBorder="1" applyAlignment="1" applyProtection="1">
      <alignment horizontal="center"/>
      <protection locked="0"/>
    </xf>
    <xf numFmtId="44" fontId="11" fillId="4" borderId="9" xfId="1" applyFont="1" applyFill="1" applyBorder="1" applyAlignment="1" applyProtection="1">
      <alignment horizontal="right"/>
      <protection locked="0"/>
    </xf>
    <xf numFmtId="0" fontId="9" fillId="4" borderId="11" xfId="0" applyFont="1" applyFill="1" applyBorder="1" applyProtection="1">
      <protection hidden="1"/>
    </xf>
    <xf numFmtId="0" fontId="11" fillId="4" borderId="7" xfId="1" applyNumberFormat="1" applyFont="1" applyFill="1" applyBorder="1" applyAlignment="1" applyProtection="1">
      <alignment horizontal="center"/>
    </xf>
    <xf numFmtId="49" fontId="0" fillId="0" borderId="0" xfId="1" applyNumberFormat="1" applyFont="1"/>
    <xf numFmtId="0" fontId="0" fillId="0" borderId="0" xfId="0" applyFill="1" applyProtection="1">
      <protection locked="0"/>
    </xf>
    <xf numFmtId="0" fontId="0" fillId="0" borderId="0" xfId="0" applyFill="1" applyAlignment="1" applyProtection="1">
      <protection locked="0"/>
    </xf>
    <xf numFmtId="0" fontId="10" fillId="0" borderId="0" xfId="0" applyFont="1" applyFill="1" applyBorder="1" applyAlignment="1" applyProtection="1">
      <alignment horizontal="right"/>
      <protection locked="0"/>
    </xf>
    <xf numFmtId="0" fontId="9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0" fontId="0" fillId="0" borderId="0" xfId="0" applyFont="1" applyFill="1" applyProtection="1">
      <protection locked="0"/>
    </xf>
    <xf numFmtId="0" fontId="0" fillId="0" borderId="0" xfId="0" applyFont="1" applyFill="1" applyBorder="1" applyProtection="1">
      <protection locked="0"/>
    </xf>
    <xf numFmtId="0" fontId="0" fillId="0" borderId="10" xfId="0" applyFont="1" applyFill="1" applyBorder="1" applyProtection="1">
      <protection locked="0"/>
    </xf>
    <xf numFmtId="0" fontId="8" fillId="0" borderId="0" xfId="0" applyFont="1" applyFill="1" applyAlignment="1" applyProtection="1">
      <alignment horizontal="right"/>
      <protection locked="0"/>
    </xf>
    <xf numFmtId="0" fontId="8" fillId="0" borderId="12" xfId="0" applyFont="1" applyFill="1" applyBorder="1" applyAlignment="1" applyProtection="1">
      <alignment horizontal="right"/>
      <protection locked="0"/>
    </xf>
    <xf numFmtId="49" fontId="11" fillId="4" borderId="7" xfId="1" applyNumberFormat="1" applyFont="1" applyFill="1" applyBorder="1" applyAlignment="1" applyProtection="1">
      <alignment horizontal="center"/>
      <protection hidden="1"/>
    </xf>
    <xf numFmtId="0" fontId="14" fillId="5" borderId="19" xfId="0" applyFont="1" applyFill="1" applyBorder="1" applyAlignment="1">
      <alignment horizontal="left" vertical="center"/>
    </xf>
    <xf numFmtId="0" fontId="0" fillId="0" borderId="0" xfId="1" applyNumberFormat="1" applyFont="1"/>
    <xf numFmtId="0" fontId="11" fillId="4" borderId="7" xfId="0" applyNumberFormat="1" applyFont="1" applyFill="1" applyBorder="1" applyAlignment="1" applyProtection="1">
      <alignment horizontal="center"/>
      <protection locked="0"/>
    </xf>
    <xf numFmtId="0" fontId="16" fillId="0" borderId="0" xfId="0" applyFont="1"/>
    <xf numFmtId="49" fontId="16" fillId="0" borderId="0" xfId="0" applyNumberFormat="1" applyFont="1"/>
    <xf numFmtId="49" fontId="15" fillId="6" borderId="0" xfId="0" applyNumberFormat="1" applyFont="1" applyFill="1" applyAlignment="1">
      <alignment horizontal="right"/>
    </xf>
    <xf numFmtId="0" fontId="11" fillId="7" borderId="7" xfId="1" applyNumberFormat="1" applyFont="1" applyFill="1" applyBorder="1" applyAlignment="1" applyProtection="1">
      <alignment horizontal="right"/>
      <protection locked="0"/>
    </xf>
    <xf numFmtId="0" fontId="11" fillId="7" borderId="7" xfId="0" applyFont="1" applyFill="1" applyBorder="1" applyAlignment="1" applyProtection="1">
      <protection locked="0"/>
    </xf>
    <xf numFmtId="0" fontId="0" fillId="0" borderId="0" xfId="0" applyNumberFormat="1" applyFill="1"/>
    <xf numFmtId="0" fontId="0" fillId="8" borderId="0" xfId="0" applyNumberFormat="1" applyFill="1"/>
    <xf numFmtId="0" fontId="0" fillId="0" borderId="0" xfId="0" applyNumberFormat="1" applyFont="1" applyFill="1"/>
    <xf numFmtId="0" fontId="13" fillId="0" borderId="0" xfId="0" applyFont="1" applyFill="1" applyBorder="1" applyAlignment="1">
      <alignment horizontal="center" vertical="center"/>
    </xf>
    <xf numFmtId="0" fontId="13" fillId="7" borderId="0" xfId="0" applyFont="1" applyFill="1"/>
    <xf numFmtId="0" fontId="13" fillId="0" borderId="0" xfId="0" applyFont="1"/>
    <xf numFmtId="0" fontId="0" fillId="0" borderId="20" xfId="0" applyBorder="1"/>
    <xf numFmtId="44" fontId="0" fillId="0" borderId="20" xfId="1" applyFont="1" applyBorder="1"/>
    <xf numFmtId="0" fontId="0" fillId="0" borderId="20" xfId="1" applyNumberFormat="1" applyFont="1" applyBorder="1"/>
    <xf numFmtId="0" fontId="17" fillId="0" borderId="20" xfId="0" applyFont="1" applyBorder="1"/>
    <xf numFmtId="0" fontId="13" fillId="0" borderId="22" xfId="0" applyFont="1" applyBorder="1"/>
    <xf numFmtId="44" fontId="13" fillId="0" borderId="23" xfId="0" applyNumberFormat="1" applyFont="1" applyBorder="1"/>
    <xf numFmtId="0" fontId="13" fillId="0" borderId="24" xfId="0" applyFont="1" applyBorder="1"/>
    <xf numFmtId="44" fontId="0" fillId="0" borderId="20" xfId="0" applyNumberFormat="1" applyBorder="1"/>
    <xf numFmtId="0" fontId="18" fillId="0" borderId="22" xfId="0" applyFont="1" applyBorder="1"/>
    <xf numFmtId="0" fontId="13" fillId="9" borderId="13" xfId="0" applyFont="1" applyFill="1" applyBorder="1" applyAlignment="1">
      <alignment horizontal="center" vertical="center"/>
    </xf>
    <xf numFmtId="0" fontId="13" fillId="9" borderId="14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13" fillId="9" borderId="18" xfId="0" applyFont="1" applyFill="1" applyBorder="1" applyAlignment="1">
      <alignment horizontal="center" vertical="center"/>
    </xf>
    <xf numFmtId="0" fontId="13" fillId="9" borderId="17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52">
    <dxf>
      <numFmt numFmtId="30" formatCode="@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3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3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/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  <a:noFill/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s-ES" sz="18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REGISTRO</a:t>
          </a:r>
          <a:r>
            <a:rPr lang="es-ES" sz="18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DE VENTAS CONTRIBUYENTE</a:t>
          </a:r>
          <a:endParaRPr lang="es-ES" sz="18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3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3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cipal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 xml:space="preserve"> 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CEMENTOS PROGRESO EL SALVADOR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MOPT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013103320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12172005540015</v>
          </cell>
          <cell r="B577" t="str">
            <v>JOSE ARNOLDO NUILA</v>
          </cell>
        </row>
        <row r="578">
          <cell r="A578" t="str">
            <v>05110504221014</v>
          </cell>
          <cell r="B578" t="str">
            <v>KOREA INYECTORES EL SALVADOR</v>
          </cell>
        </row>
        <row r="579">
          <cell r="A579" t="str">
            <v>02121402701012</v>
          </cell>
          <cell r="B579" t="str">
            <v>JORGE ALBERTO ALVAREZ RAMOS</v>
          </cell>
        </row>
        <row r="580">
          <cell r="A580" t="str">
            <v>06140502201024</v>
          </cell>
          <cell r="B580" t="str">
            <v>REPUESTOS REYES PESADOS DE EL SALVADOR</v>
          </cell>
        </row>
        <row r="581">
          <cell r="A581" t="str">
            <v>06141111981048</v>
          </cell>
          <cell r="B581" t="str">
            <v>CONTINENTAL MOTORES S.A DE C.V.</v>
          </cell>
        </row>
        <row r="582">
          <cell r="A582" t="str">
            <v>06142107031031</v>
          </cell>
          <cell r="B582" t="str">
            <v>GRUPO EXTREMO S.A DE C.V.</v>
          </cell>
        </row>
        <row r="583">
          <cell r="A583" t="str">
            <v>06142208811224</v>
          </cell>
          <cell r="B583" t="str">
            <v>JOSSELINE BEATRIZ MURILLO DE CAMPOS</v>
          </cell>
        </row>
        <row r="584">
          <cell r="A584" t="str">
            <v>06140210871142</v>
          </cell>
          <cell r="B584" t="str">
            <v>JOSE FELICIANO RIVERA SUNCIN</v>
          </cell>
        </row>
        <row r="585">
          <cell r="A585" t="str">
            <v>06142310971031</v>
          </cell>
          <cell r="B585" t="str">
            <v>FARMACIAS UNO S.A DE C.V.</v>
          </cell>
        </row>
        <row r="586">
          <cell r="A586" t="str">
            <v>06142409151044</v>
          </cell>
          <cell r="B586" t="str">
            <v>GRUPO ESCOBAR DUARTE S.A DE C.V.</v>
          </cell>
        </row>
        <row r="587">
          <cell r="A587" t="str">
            <v>01011201931032</v>
          </cell>
          <cell r="B587" t="str">
            <v>CESAR ROBERTO VALDIVIESO FLORES</v>
          </cell>
        </row>
        <row r="588">
          <cell r="A588" t="str">
            <v>06141407201064</v>
          </cell>
          <cell r="B588" t="str">
            <v>EXPLORER THE TRAVEL STORE S.A DE C.V.</v>
          </cell>
        </row>
        <row r="589">
          <cell r="A589" t="str">
            <v>06140909921056</v>
          </cell>
          <cell r="B589" t="str">
            <v>INTERGRES S.A DE C.V.</v>
          </cell>
        </row>
        <row r="590">
          <cell r="A590" t="str">
            <v>06142404821440</v>
          </cell>
          <cell r="B590" t="str">
            <v>VICKY JEANNETTE ZELAYA DE FIGUEROA</v>
          </cell>
        </row>
        <row r="591">
          <cell r="A591" t="str">
            <v>06142112991043</v>
          </cell>
          <cell r="B591" t="str">
            <v>SERVICIOS DE MANTENIMIENTO Y CONSTRUCCION DE OBRAS</v>
          </cell>
        </row>
        <row r="592">
          <cell r="A592" t="str">
            <v>11090105841010</v>
          </cell>
          <cell r="B592" t="str">
            <v>JOSE MAURICIO LOZA RODRIGUEZ</v>
          </cell>
        </row>
        <row r="593">
          <cell r="A593" t="str">
            <v>02100801991019</v>
          </cell>
          <cell r="B593" t="str">
            <v>SANTANI S.A DE C.V.</v>
          </cell>
        </row>
        <row r="594">
          <cell r="A594" t="str">
            <v>07010809771017</v>
          </cell>
          <cell r="B594" t="str">
            <v>RODOLFO ARQUIMIDES VASQUEZ RAMIREZ</v>
          </cell>
        </row>
        <row r="595">
          <cell r="A595" t="str">
            <v>12072208680013</v>
          </cell>
          <cell r="B595" t="str">
            <v>IMPORTADORA PELETERA COMERCIAL HIPOS</v>
          </cell>
        </row>
        <row r="596">
          <cell r="A596" t="str">
            <v>06140406191018</v>
          </cell>
          <cell r="B596" t="str">
            <v>FORZA ENERGY S.A DE C.V.</v>
          </cell>
        </row>
        <row r="597">
          <cell r="A597" t="str">
            <v>06142504701175</v>
          </cell>
          <cell r="B597" t="str">
            <v>ANA AMELIA HERNANDEZ GOMEZ</v>
          </cell>
        </row>
        <row r="598">
          <cell r="A598" t="str">
            <v>06140704841084</v>
          </cell>
          <cell r="B598" t="str">
            <v>JORGE ALBERTO MENJIVAR</v>
          </cell>
        </row>
        <row r="599">
          <cell r="A599" t="str">
            <v>06143008051124</v>
          </cell>
          <cell r="B599" t="str">
            <v>EXODO 14 S.A DE C.V.</v>
          </cell>
        </row>
        <row r="600">
          <cell r="A600" t="str">
            <v>01082009761012</v>
          </cell>
          <cell r="B600" t="str">
            <v>JOSE ANTONIO ESCOBAR ORELLANA</v>
          </cell>
        </row>
        <row r="601">
          <cell r="A601" t="str">
            <v>06141807221013</v>
          </cell>
          <cell r="B601" t="str">
            <v>BEMIAN S.A DE C.V.</v>
          </cell>
        </row>
        <row r="602">
          <cell r="A602" t="str">
            <v>06140102941061</v>
          </cell>
          <cell r="B602" t="str">
            <v>IMPRESA TALLERES S.A DE C.V.</v>
          </cell>
        </row>
        <row r="603">
          <cell r="A603" t="str">
            <v>94832106801022</v>
          </cell>
          <cell r="B603" t="str">
            <v>OLVIN ESTUARDO PACHECO NAVAS</v>
          </cell>
        </row>
        <row r="604">
          <cell r="A604" t="str">
            <v>06190806771029</v>
          </cell>
          <cell r="B604" t="str">
            <v>GLORIA ELIZABETH GONZALEZ VENTURA</v>
          </cell>
        </row>
        <row r="605">
          <cell r="A605" t="str">
            <v>09091105520014</v>
          </cell>
          <cell r="B605" t="str">
            <v>JOSE EDUARDO MELENDEZ HERNANDEZ</v>
          </cell>
        </row>
        <row r="606">
          <cell r="A606" t="str">
            <v>06140803211025</v>
          </cell>
          <cell r="B606" t="str">
            <v>GUEVARA HERMANOS S.A DE C.V.</v>
          </cell>
        </row>
        <row r="607">
          <cell r="A607" t="str">
            <v>06071003821010</v>
          </cell>
          <cell r="B607" t="str">
            <v>JOSE RICARDO MORATAYA MAGARIN</v>
          </cell>
        </row>
        <row r="608">
          <cell r="A608" t="str">
            <v>06141611161047</v>
          </cell>
          <cell r="B608" t="str">
            <v>BRB PARTES Y ACCESORIOS S.A DE C.V.</v>
          </cell>
        </row>
        <row r="609">
          <cell r="A609" t="str">
            <v>06142502211049</v>
          </cell>
          <cell r="B609" t="str">
            <v>CARS CENTER S.A DE C.V.</v>
          </cell>
        </row>
        <row r="610">
          <cell r="A610" t="str">
            <v>06140611201093</v>
          </cell>
          <cell r="B610" t="str">
            <v>RED DE IMPRESIONES, S.A DE C.V.</v>
          </cell>
        </row>
        <row r="611">
          <cell r="A611" t="str">
            <v>06140910911030</v>
          </cell>
          <cell r="B611" t="str">
            <v>HOPIMEDIC S.A DE C.V.</v>
          </cell>
        </row>
        <row r="612">
          <cell r="A612" t="str">
            <v>08210507660026</v>
          </cell>
          <cell r="B612" t="str">
            <v>JOSE LUIS VILLALTA CARCAMO</v>
          </cell>
        </row>
        <row r="613">
          <cell r="A613" t="str">
            <v>05110104100011</v>
          </cell>
          <cell r="B613" t="str">
            <v>ENRIQUE ALVAREZ CORDOVA</v>
          </cell>
        </row>
        <row r="614">
          <cell r="A614" t="str">
            <v>05112308101011</v>
          </cell>
          <cell r="B614" t="str">
            <v>EL NUEVO MILAGRO, S.A DE C.V.</v>
          </cell>
        </row>
        <row r="615">
          <cell r="A615" t="str">
            <v>06141405191037</v>
          </cell>
          <cell r="B615" t="str">
            <v>CONSTRUCTORA SERVICE S.A DE C.V.</v>
          </cell>
        </row>
        <row r="616">
          <cell r="A616" t="str">
            <v>11020507540020</v>
          </cell>
          <cell r="B616" t="str">
            <v>SILVIA ESTELA AYALA CRUZ</v>
          </cell>
        </row>
        <row r="617">
          <cell r="A617" t="str">
            <v>10060310690010</v>
          </cell>
          <cell r="B617" t="str">
            <v>CARLOS ADALBERTO CARRILLO</v>
          </cell>
        </row>
        <row r="618">
          <cell r="A618" t="str">
            <v>09040412560016</v>
          </cell>
          <cell r="B618" t="str">
            <v>NOE ALBERTO GUILLEN</v>
          </cell>
        </row>
        <row r="619">
          <cell r="A619" t="str">
            <v>06141503560018</v>
          </cell>
          <cell r="B619" t="str">
            <v xml:space="preserve">INDUSTRIAS TOPAZ, S.A </v>
          </cell>
        </row>
        <row r="620">
          <cell r="A620" t="str">
            <v>06142806830013</v>
          </cell>
          <cell r="B620" t="str">
            <v>HASGAL, S.A DE C.V.</v>
          </cell>
        </row>
        <row r="621">
          <cell r="A621" t="str">
            <v>12180111791019</v>
          </cell>
          <cell r="B621" t="str">
            <v>CARLOS ROBERTO JAIME TREJO</v>
          </cell>
        </row>
        <row r="622">
          <cell r="A622" t="str">
            <v>06141009971020</v>
          </cell>
          <cell r="B622" t="str">
            <v>MARISOL, S.A DE C.V.</v>
          </cell>
        </row>
        <row r="623">
          <cell r="A623" t="str">
            <v>06162008530014</v>
          </cell>
          <cell r="B623" t="str">
            <v>MARIO VASQUEZ ESCOBAR</v>
          </cell>
        </row>
        <row r="624">
          <cell r="A624" t="str">
            <v>04161407861017</v>
          </cell>
          <cell r="B624" t="str">
            <v>RIDER MISAEL LANDAVERDE TEJADA</v>
          </cell>
        </row>
        <row r="625">
          <cell r="A625" t="str">
            <v>11230406791057</v>
          </cell>
          <cell r="B625" t="str">
            <v>MARCOS ISIDRO GONZALEZ MELENDEZ</v>
          </cell>
        </row>
        <row r="626">
          <cell r="A626" t="str">
            <v>10130308711020</v>
          </cell>
          <cell r="B626" t="str">
            <v>GERBER BALMORE HENRIQUEZ</v>
          </cell>
        </row>
        <row r="627">
          <cell r="A627" t="str">
            <v>10061912741017</v>
          </cell>
          <cell r="B627" t="str">
            <v>ERIS MAURICIO CERRITOS UMAÑA</v>
          </cell>
        </row>
        <row r="628">
          <cell r="A628" t="str">
            <v>06171409650019</v>
          </cell>
          <cell r="B628" t="str">
            <v>JOSE WILFREDO HERNANDEZ ALBERTO</v>
          </cell>
        </row>
        <row r="629">
          <cell r="A629" t="str">
            <v>06172310831015</v>
          </cell>
          <cell r="B629" t="str">
            <v>HECTOR ALEXANDER SANCHEZ VASQUEZ</v>
          </cell>
        </row>
        <row r="630">
          <cell r="A630" t="str">
            <v>06141606051039</v>
          </cell>
          <cell r="B630" t="str">
            <v>COMERCIALIZADORA DE PRODUCTOS DIVERSOS</v>
          </cell>
        </row>
        <row r="631">
          <cell r="A631" t="str">
            <v>03082012771026</v>
          </cell>
          <cell r="B631" t="str">
            <v>ADAN ESAU HERNANDEZ AGUILAR</v>
          </cell>
        </row>
        <row r="632">
          <cell r="A632" t="str">
            <v>06172101031010</v>
          </cell>
          <cell r="B632" t="str">
            <v>EQUIPOS DE ALQUILER S.A DE C.V.</v>
          </cell>
        </row>
        <row r="633">
          <cell r="A633" t="str">
            <v>04262906621010</v>
          </cell>
          <cell r="B633" t="str">
            <v>FRANCISCO TOBAR MIRANDA</v>
          </cell>
        </row>
        <row r="634">
          <cell r="A634" t="str">
            <v>94832601101010</v>
          </cell>
          <cell r="B634" t="str">
            <v>ELECTROPUERTAS S.A DE C.V.</v>
          </cell>
        </row>
        <row r="635">
          <cell r="A635" t="str">
            <v>06141510971013</v>
          </cell>
          <cell r="B635" t="str">
            <v>COMSI DEL EL SALVADOR S.A DE C.V.</v>
          </cell>
        </row>
        <row r="636">
          <cell r="A636" t="str">
            <v>06142201101086</v>
          </cell>
          <cell r="B636" t="str">
            <v>GEMELAS IMPORT, S.A DE C.V.</v>
          </cell>
        </row>
        <row r="637">
          <cell r="A637" t="str">
            <v>06140507161047</v>
          </cell>
          <cell r="B637" t="str">
            <v>DISTRIBUIDORA DE ALIMENTOS BASICOS S.A DE C.V.</v>
          </cell>
        </row>
        <row r="638">
          <cell r="A638" t="str">
            <v>06140210151050</v>
          </cell>
          <cell r="B638" t="str">
            <v>JNT INVERSIONES, S.A DE C.V.</v>
          </cell>
        </row>
        <row r="639">
          <cell r="A639" t="str">
            <v>06141211841120</v>
          </cell>
          <cell r="B639" t="str">
            <v>KARLA TATIANA HUEZO CODOVA</v>
          </cell>
        </row>
        <row r="640">
          <cell r="A640" t="str">
            <v>06142612801135</v>
          </cell>
          <cell r="B640" t="str">
            <v>DANIEL ERNESTO FERNANDEZ DE LA CRUZ</v>
          </cell>
        </row>
        <row r="641">
          <cell r="A641" t="str">
            <v>13190802641020</v>
          </cell>
          <cell r="B641" t="str">
            <v>ROSIBEL RIVERA DE IGLESIAS</v>
          </cell>
        </row>
        <row r="642">
          <cell r="A642" t="str">
            <v>06141310221036</v>
          </cell>
          <cell r="B642" t="str">
            <v>INVERSIONES EL ELYON S.A DE C.V.</v>
          </cell>
        </row>
        <row r="643">
          <cell r="A643" t="str">
            <v>06142308191088</v>
          </cell>
          <cell r="B643" t="str">
            <v>COMINTERSAL S.A DE C.V.</v>
          </cell>
        </row>
        <row r="644">
          <cell r="A644" t="str">
            <v>06030301931016</v>
          </cell>
          <cell r="B644" t="str">
            <v>DAVID JOSE DIAZ ESCOBAR</v>
          </cell>
        </row>
        <row r="645">
          <cell r="A645" t="str">
            <v>12172906071011</v>
          </cell>
          <cell r="B645" t="str">
            <v>CORPORACION DE INVERSIONES TURISTICAS</v>
          </cell>
        </row>
        <row r="646">
          <cell r="A646" t="str">
            <v>06142503091039</v>
          </cell>
          <cell r="B646" t="str">
            <v>DISTRIBUIDORA DE BALEROS Y TORNILLOS S.A DE C.V.</v>
          </cell>
        </row>
        <row r="647">
          <cell r="A647" t="str">
            <v>06161808951024</v>
          </cell>
          <cell r="B647" t="str">
            <v>KERI ADALBERTO SANCHEZ PERALTA</v>
          </cell>
        </row>
        <row r="648">
          <cell r="A648" t="str">
            <v>07151402711012</v>
          </cell>
          <cell r="B648" t="str">
            <v>SERBELIO DE JESUS VENTURA LANDAVERDE</v>
          </cell>
        </row>
        <row r="649">
          <cell r="A649" t="str">
            <v>06142002061024</v>
          </cell>
          <cell r="B649" t="str">
            <v>INVERSIONES ARROYO, S.A DE C.V.</v>
          </cell>
        </row>
        <row r="650">
          <cell r="A650" t="str">
            <v>06140912991022</v>
          </cell>
          <cell r="B650" t="str">
            <v>INDUSTRIAS MIGUEL ANGEL, S.A DE C.V.</v>
          </cell>
        </row>
        <row r="651">
          <cell r="A651" t="str">
            <v>05032812680014</v>
          </cell>
          <cell r="B651" t="str">
            <v>OSCAR CHAVEZ JOACHIN</v>
          </cell>
        </row>
        <row r="652">
          <cell r="A652" t="str">
            <v>06140906921055</v>
          </cell>
          <cell r="B652" t="str">
            <v>INDELPIN, S.A DE C.V.</v>
          </cell>
        </row>
        <row r="653">
          <cell r="A653" t="str">
            <v>06142001001630</v>
          </cell>
          <cell r="B653" t="str">
            <v>DAVID OMAR REYES MARTINEZ</v>
          </cell>
        </row>
        <row r="654">
          <cell r="A654" t="str">
            <v>06141002211020</v>
          </cell>
          <cell r="B654" t="str">
            <v>SH SISTEMAS HIDRAULICOS S.A DE C.V.</v>
          </cell>
        </row>
        <row r="655">
          <cell r="A655" t="str">
            <v>06142206701014</v>
          </cell>
          <cell r="B655" t="str">
            <v>CESAR AUGUSTO RAMIREZ GRANDE</v>
          </cell>
        </row>
        <row r="656">
          <cell r="A656" t="str">
            <v>06140702901055</v>
          </cell>
          <cell r="B656" t="str">
            <v>JOSE RENE PORTILLO AYALA</v>
          </cell>
        </row>
        <row r="657">
          <cell r="A657" t="str">
            <v>06142811081044</v>
          </cell>
          <cell r="B657" t="str">
            <v>ASSA COMPAÑÍA DE SEGUROS</v>
          </cell>
        </row>
        <row r="658">
          <cell r="A658" t="str">
            <v>05111012891037</v>
          </cell>
          <cell r="B658" t="str">
            <v>ALIRIO ERNESTO SARAVIA LOPEZ</v>
          </cell>
        </row>
        <row r="659">
          <cell r="A659" t="str">
            <v>06143112510011</v>
          </cell>
          <cell r="B659" t="str">
            <v>DISTRIBUIDORA DE AUTOMOVILES S.A DE C.V.</v>
          </cell>
        </row>
        <row r="660">
          <cell r="A660" t="str">
            <v>05152102771012</v>
          </cell>
          <cell r="B660" t="str">
            <v>PEDRO ANTONIO NAJARRO ALVARADO</v>
          </cell>
        </row>
        <row r="661">
          <cell r="A661" t="str">
            <v>06141302891030</v>
          </cell>
          <cell r="B661" t="str">
            <v>VIVEROS SANTAMARIA S.A DE C.V.</v>
          </cell>
        </row>
        <row r="662">
          <cell r="A662" t="str">
            <v>06142311791037</v>
          </cell>
          <cell r="B662" t="str">
            <v>JUDITH ILEANAFLAMENCO MONTERROSA</v>
          </cell>
        </row>
        <row r="663">
          <cell r="A663" t="str">
            <v>06140307171030</v>
          </cell>
          <cell r="B663" t="str">
            <v>GOOD DAY GREEN S.A DE C.V.</v>
          </cell>
        </row>
        <row r="664">
          <cell r="A664" t="str">
            <v>05012501101016</v>
          </cell>
          <cell r="B664" t="str">
            <v>AUTO EXPRESS EL SALVADOR S.A DE C.V.</v>
          </cell>
        </row>
        <row r="665">
          <cell r="A665" t="str">
            <v>05113010011016</v>
          </cell>
          <cell r="B665" t="str">
            <v>INDUSTRIAS GAMEZ S.A DE C.V.</v>
          </cell>
        </row>
        <row r="666">
          <cell r="A666" t="str">
            <v>06141211201163</v>
          </cell>
          <cell r="B666" t="str">
            <v>PANDA PRINT S.A DE C.V.</v>
          </cell>
        </row>
        <row r="667">
          <cell r="A667" t="str">
            <v>06142109851176</v>
          </cell>
          <cell r="B667" t="str">
            <v>NATHALI VANESSA HENRIQUEZ DE ASCENCIO</v>
          </cell>
        </row>
        <row r="668">
          <cell r="A668" t="str">
            <v>06141901211030</v>
          </cell>
          <cell r="B668" t="str">
            <v>PROGRAMACIONES AUTOMOTRICEZ, S.A DE C.V.</v>
          </cell>
        </row>
        <row r="669">
          <cell r="A669" t="str">
            <v>06142805131056</v>
          </cell>
          <cell r="B669" t="str">
            <v>SERVICONSTRUCCIONES S.A DE C.V.</v>
          </cell>
        </row>
        <row r="670">
          <cell r="A670" t="str">
            <v>06140609840024</v>
          </cell>
          <cell r="B670" t="str">
            <v>GEOCYCLE EL SALVADOR S.A DE C.V.</v>
          </cell>
        </row>
        <row r="671">
          <cell r="A671" t="str">
            <v>06140303091023</v>
          </cell>
          <cell r="B671" t="str">
            <v>ARSEGUI DE EL SALVADOR S.A DE C.V.</v>
          </cell>
        </row>
        <row r="672">
          <cell r="A672" t="str">
            <v>06141208161010</v>
          </cell>
          <cell r="B672" t="str">
            <v>ANGREY, S.A DE C.V.</v>
          </cell>
        </row>
        <row r="673">
          <cell r="A673" t="str">
            <v>06140602141037</v>
          </cell>
          <cell r="B673" t="str">
            <v>INVERSIONES MAREM S.A DE C.V.</v>
          </cell>
        </row>
        <row r="674">
          <cell r="A674" t="str">
            <v>06140602061033</v>
          </cell>
          <cell r="B674" t="str">
            <v>ELECTROFERRETERA S.A DE C.V.</v>
          </cell>
        </row>
        <row r="675">
          <cell r="A675" t="str">
            <v>06143001031110</v>
          </cell>
          <cell r="B675" t="str">
            <v>SERVICIO Y SUMINISTRO DE ALTA TECNOLOGIA</v>
          </cell>
        </row>
        <row r="676">
          <cell r="A676" t="str">
            <v>06142310921077</v>
          </cell>
          <cell r="B676" t="str">
            <v>CREATIVA S.A DE C.V.</v>
          </cell>
        </row>
        <row r="677">
          <cell r="A677" t="str">
            <v>05011303091017</v>
          </cell>
          <cell r="B677" t="str">
            <v>IMPULSO S.A DE C.V.</v>
          </cell>
        </row>
        <row r="678">
          <cell r="A678" t="str">
            <v>06142308031013</v>
          </cell>
          <cell r="B678" t="str">
            <v>RETAIL SPORTS S.A DE C.V.</v>
          </cell>
        </row>
        <row r="679">
          <cell r="A679" t="str">
            <v>94261403711019</v>
          </cell>
          <cell r="B679" t="str">
            <v>ZHONGJIE WANG</v>
          </cell>
        </row>
        <row r="680">
          <cell r="A680" t="str">
            <v>06142808031320</v>
          </cell>
          <cell r="B680" t="str">
            <v>RAFAEL ARMANDO MARTINEZ PEREZ</v>
          </cell>
        </row>
        <row r="681">
          <cell r="A681" t="str">
            <v>06141603001049</v>
          </cell>
          <cell r="B681" t="str">
            <v>CHECK POINT S.A DE C.V.</v>
          </cell>
        </row>
        <row r="682">
          <cell r="A682" t="str">
            <v>06141808121063</v>
          </cell>
          <cell r="B682" t="str">
            <v>DIREG S.A DE C.V.</v>
          </cell>
        </row>
        <row r="683">
          <cell r="A683" t="str">
            <v>12171409171014</v>
          </cell>
          <cell r="B683" t="str">
            <v>RELIANCE GROUP S.A DE C.V.</v>
          </cell>
        </row>
        <row r="684">
          <cell r="A684" t="str">
            <v>14160706701028</v>
          </cell>
          <cell r="B684" t="str">
            <v>ALFREDO ANTONIO NUÑEZ ESCOBAR</v>
          </cell>
        </row>
        <row r="685">
          <cell r="A685" t="str">
            <v>09091707901010</v>
          </cell>
          <cell r="B685" t="str">
            <v>JOSE RAMIRO HERNANDEZ HERNANDEZ</v>
          </cell>
        </row>
        <row r="686">
          <cell r="A686" t="str">
            <v>11230705811030</v>
          </cell>
          <cell r="B686" t="str">
            <v>DENISE CAROLINA MELGAR</v>
          </cell>
        </row>
        <row r="687">
          <cell r="A687" t="str">
            <v>06141802881201</v>
          </cell>
          <cell r="B687" t="str">
            <v>JUAN CARLOS MEJIA DIAZ</v>
          </cell>
        </row>
        <row r="688">
          <cell r="A688" t="str">
            <v>04120805651016</v>
          </cell>
          <cell r="B688" t="str">
            <v>CARLOS AQUILINO MURCIA RIVERA</v>
          </cell>
        </row>
        <row r="689">
          <cell r="A689" t="str">
            <v>06140706211045</v>
          </cell>
          <cell r="B689" t="str">
            <v>LOS CUÑADOS INC, S.A DE C.V.</v>
          </cell>
        </row>
        <row r="690">
          <cell r="A690" t="str">
            <v>06141709940015</v>
          </cell>
          <cell r="B690" t="str">
            <v xml:space="preserve">BANCO DAVIVIENDA SALVADOREÑO, S.A </v>
          </cell>
        </row>
        <row r="691">
          <cell r="A691" t="str">
            <v>04161010711019</v>
          </cell>
          <cell r="B691" t="str">
            <v>HUGO REYNALDO TRUJILLO DIAZ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GuardarDatos"/>
      <definedName name="LimpiarConsum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R6" totalsRowCount="1">
  <sortState ref="A3:Q74">
    <sortCondition ref="B2:B74"/>
  </sortState>
  <tableColumns count="18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17" dataCellStyle="Moneda"/>
    <tableColumn id="9" name="I. EXENTAS" totalsRowDxfId="16" dataCellStyle="Moneda"/>
    <tableColumn id="10" name="IMPOR EX" totalsRowDxfId="15" dataCellStyle="Moneda"/>
    <tableColumn id="11" name="C. GRAVADA" totalsRowFunction="sum" totalsRowDxfId="14" dataCellStyle="Moneda"/>
    <tableColumn id="12" name="INTER GRAVA" totalsRowDxfId="13" dataCellStyle="Moneda"/>
    <tableColumn id="13" name="IMPOR BIENES" totalsRowFunction="sum" totalsRowDxfId="12" dataCellStyle="Moneda"/>
    <tableColumn id="14" name="IMPOR SERV" totalsRowDxfId="11" dataCellStyle="Moneda"/>
    <tableColumn id="15" name="IVA" totalsRowFunction="sum" totalsRowDxfId="10" dataCellStyle="Moneda"/>
    <tableColumn id="16" name="TOTAL C." totalsRowFunction="sum" totalsRowDxfId="9" dataCellStyle="Moneda"/>
    <tableColumn id="18" name="DUI" dataDxfId="48" totalsRowDxfId="8" dataCellStyle="Moneda"/>
    <tableColumn id="17" name="ANEXO 3" totalsRowFunction="count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17" totalsRowCount="1">
  <sortState ref="E3:V87">
    <sortCondition ref="K2:K87"/>
  </sortState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7" dataCellStyle="Moneda"/>
    <tableColumn id="12" name="VENTA NO SUJETA" totalsRowDxfId="6" dataCellStyle="Moneda"/>
    <tableColumn id="13" name="V. GRAVADA" totalsRowFunction="sum" totalsRowDxfId="5" dataCellStyle="Moneda"/>
    <tableColumn id="14" name="D.FISCAL" totalsRowFunction="sum" totalsRowDxfId="4" dataCellStyle="Moneda"/>
    <tableColumn id="15" name="V CTA DE 3" totalsRowDxfId="3" dataCellStyle="Moneda"/>
    <tableColumn id="16" name="D. FISCAL A 3" totalsRowDxfId="2" dataCellStyle="Moneda"/>
    <tableColumn id="17" name="VENTA TOTAL" totalsRowFunction="sum" totalsRowDxfId="1" dataCellStyle="Moneda"/>
    <tableColumn id="19" name="DUI" dataDxfId="44" totalsRowDxfId="0" dataCellStyle="Moneda"/>
    <tableColumn id="18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4" totalsRowCount="1" dataDxfId="40" dataCellStyle="Moneda">
  <sortState ref="A3:V565">
    <sortCondition ref="G2:G565"/>
  </sortState>
  <tableColumns count="22">
    <tableColumn id="1" name="MES" totalsRowLabel="Total"/>
    <tableColumn id="2" name="FECHA" dataDxfId="39" totalsRowDxfId="38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dataDxfId="37" totalsRowDxfId="36" dataCellStyle="Moneda"/>
    <tableColumn id="13" name="VENTAS NO" dataDxfId="35" totalsRowDxfId="34" dataCellStyle="Moneda"/>
    <tableColumn id="14" name="V NO SUJETAS" dataDxfId="33" totalsRowDxfId="32" dataCellStyle="Moneda"/>
    <tableColumn id="15" name="V GRAVADAS" totalsRowFunction="sum" dataDxfId="31" totalsRowDxfId="30" dataCellStyle="Moneda"/>
    <tableColumn id="16" name="EX IN CA" dataDxfId="29" totalsRowDxfId="28" dataCellStyle="Moneda"/>
    <tableColumn id="17" name="EX OUT CA" dataDxfId="27" totalsRowDxfId="26" dataCellStyle="Moneda"/>
    <tableColumn id="18" name="EX SERVICE" dataDxfId="25" totalsRowDxfId="24" dataCellStyle="Moneda"/>
    <tableColumn id="19" name="V ZONA FRAN" dataDxfId="23" totalsRowDxfId="22" dataCellStyle="Moneda"/>
    <tableColumn id="20" name="V CTA A 3ERO" dataDxfId="21" totalsRowDxfId="20" dataCellStyle="Moneda"/>
    <tableColumn id="21" name="TOTAL VENTA" totalsRowFunction="sum" dataDxfId="19" totalsRowDxfId="18" dataCellStyle="Moneda"/>
    <tableColumn id="22" name="ANEXO" totalsRowFunction="count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image" Target="../media/image1.jpeg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externalLinkPath" Target="/Users/Principal/Desktop/CLIENTES%20DE%20IVA/UNICA%20SERVICIOS/2023/LIBRO%20DE%20COMPRAS%20Y%20VENTAS%20NUEVO%20UNICA%202023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20"/>
  <sheetViews>
    <sheetView showGridLines="0" zoomScaleNormal="100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10" t="s">
        <v>531</v>
      </c>
    </row>
    <row r="4" spans="2:10" x14ac:dyDescent="0.25">
      <c r="B4" s="5" t="s">
        <v>2</v>
      </c>
      <c r="D4" s="30" t="str">
        <f>+J4</f>
        <v>20/01/2023</v>
      </c>
      <c r="E4" s="27" t="s">
        <v>589</v>
      </c>
      <c r="F4" s="28" t="str">
        <f>+LEFT(E4,2)</f>
        <v>20</v>
      </c>
      <c r="G4" s="28" t="str">
        <f>+RIGHT(E4,2)</f>
        <v>01</v>
      </c>
      <c r="H4" s="29" t="s">
        <v>503</v>
      </c>
      <c r="I4" s="28" t="s">
        <v>83</v>
      </c>
      <c r="J4" s="28" t="str">
        <f>+F4&amp;I4&amp;G4&amp;I4&amp;H4</f>
        <v>20/01/2023</v>
      </c>
    </row>
    <row r="5" spans="2:10" x14ac:dyDescent="0.25">
      <c r="B5" s="5" t="s">
        <v>3</v>
      </c>
      <c r="D5" s="7" t="s">
        <v>1</v>
      </c>
    </row>
    <row r="6" spans="2:10" x14ac:dyDescent="0.25">
      <c r="B6" s="5" t="s">
        <v>4</v>
      </c>
      <c r="D6" s="7" t="s">
        <v>0</v>
      </c>
    </row>
    <row r="7" spans="2:10" x14ac:dyDescent="0.25">
      <c r="B7" s="5" t="s">
        <v>5</v>
      </c>
      <c r="D7" s="12"/>
    </row>
    <row r="8" spans="2:10" x14ac:dyDescent="0.25">
      <c r="B8" s="5" t="s">
        <v>6</v>
      </c>
      <c r="D8" s="11" t="s">
        <v>590</v>
      </c>
    </row>
    <row r="9" spans="2:10" x14ac:dyDescent="0.25">
      <c r="B9" s="5" t="s">
        <v>75</v>
      </c>
      <c r="D9" s="24" t="str">
        <f>IFERROR(VLOOKUP(D8,'[1]BASE DE PROVEEDORES'!$A:$B,2,0),"No Existe")</f>
        <v>HUGO REYNALDO TRUJILLO DIAZ</v>
      </c>
    </row>
    <row r="10" spans="2:10" x14ac:dyDescent="0.25">
      <c r="B10" s="5" t="s">
        <v>7</v>
      </c>
      <c r="D10" s="8">
        <v>0</v>
      </c>
    </row>
    <row r="11" spans="2:10" hidden="1" x14ac:dyDescent="0.25">
      <c r="B11" s="5" t="s">
        <v>8</v>
      </c>
      <c r="D11" s="8">
        <v>0</v>
      </c>
    </row>
    <row r="12" spans="2:10" hidden="1" x14ac:dyDescent="0.25">
      <c r="B12" s="5" t="s">
        <v>9</v>
      </c>
      <c r="D12" s="8">
        <v>0</v>
      </c>
    </row>
    <row r="13" spans="2:10" x14ac:dyDescent="0.25">
      <c r="B13" s="5" t="s">
        <v>10</v>
      </c>
      <c r="D13" s="13"/>
    </row>
    <row r="14" spans="2:10" hidden="1" x14ac:dyDescent="0.25">
      <c r="B14" s="5" t="s">
        <v>11</v>
      </c>
      <c r="D14" s="8">
        <v>0</v>
      </c>
    </row>
    <row r="15" spans="2:10" hidden="1" x14ac:dyDescent="0.25">
      <c r="B15" s="5" t="s">
        <v>13</v>
      </c>
      <c r="D15" s="8">
        <v>0</v>
      </c>
    </row>
    <row r="16" spans="2:10" hidden="1" x14ac:dyDescent="0.25">
      <c r="B16" s="5" t="s">
        <v>12</v>
      </c>
      <c r="D16" s="8">
        <v>0</v>
      </c>
    </row>
    <row r="17" spans="2:4" x14ac:dyDescent="0.25">
      <c r="B17" s="5" t="s">
        <v>14</v>
      </c>
      <c r="D17" s="8">
        <f>+(D16+D15+D14+D13)*0.13</f>
        <v>0</v>
      </c>
    </row>
    <row r="18" spans="2:4" x14ac:dyDescent="0.25">
      <c r="B18" s="5" t="s">
        <v>15</v>
      </c>
      <c r="D18" s="8">
        <f>+SUBTOTAL(9,D10,D11,D12,D13,D14,D15,D16,D17)</f>
        <v>0</v>
      </c>
    </row>
    <row r="19" spans="2:4" x14ac:dyDescent="0.25">
      <c r="B19" s="5" t="s">
        <v>85</v>
      </c>
      <c r="D19" s="32" t="str">
        <f>IFERROR(VLOOKUP(D8,'[2]BASE DE PROVEEDORES'!$A:$C,3,0),"ACTUALICE")</f>
        <v>ACTUALICE</v>
      </c>
    </row>
    <row r="20" spans="2:4" ht="15.75" thickBot="1" x14ac:dyDescent="0.3">
      <c r="B20" s="5" t="s">
        <v>16</v>
      </c>
      <c r="D20" s="9">
        <v>3</v>
      </c>
    </row>
  </sheetData>
  <conditionalFormatting sqref="D19">
    <cfRule type="containsText" dxfId="51" priority="1" operator="containsText" text="ACTUAL">
      <formula>NOT(ISERROR(SEARCH("ACTUAL",D19)))</formula>
    </cfRule>
  </conditionalFormatting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  <dataValidation type="textLength" allowBlank="1" showInputMessage="1" showErrorMessage="1" sqref="D8">
      <formula1>9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3:R6"/>
  <sheetViews>
    <sheetView topLeftCell="XEH2" workbookViewId="0">
      <selection activeCell="XFD4" sqref="XFD4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5.5703125" bestFit="1" customWidth="1"/>
    <col min="6" max="6" width="15" bestFit="1" customWidth="1"/>
    <col min="7" max="7" width="49.85546875" bestFit="1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2.7109375" style="3" bestFit="1" customWidth="1"/>
    <col min="16" max="16" width="14.140625" style="3" bestFit="1" customWidth="1"/>
    <col min="17" max="17" width="12.5703125" style="3" customWidth="1"/>
  </cols>
  <sheetData>
    <row r="3" spans="1:18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75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s="3" t="s">
        <v>85</v>
      </c>
      <c r="R3" t="s">
        <v>16</v>
      </c>
    </row>
    <row r="4" spans="1:18" x14ac:dyDescent="0.25">
      <c r="A4" t="s">
        <v>531</v>
      </c>
      <c r="B4" t="s">
        <v>509</v>
      </c>
      <c r="C4" t="s">
        <v>1</v>
      </c>
      <c r="D4" t="s">
        <v>0</v>
      </c>
      <c r="E4">
        <v>249</v>
      </c>
      <c r="F4" t="s">
        <v>590</v>
      </c>
      <c r="G4" t="s">
        <v>591</v>
      </c>
      <c r="H4" s="3">
        <v>0</v>
      </c>
      <c r="I4" s="3">
        <v>0</v>
      </c>
      <c r="J4" s="3">
        <v>0</v>
      </c>
      <c r="K4" s="3">
        <v>148.63</v>
      </c>
      <c r="L4" s="3">
        <v>0</v>
      </c>
      <c r="M4" s="3">
        <v>0</v>
      </c>
      <c r="N4" s="3">
        <v>0</v>
      </c>
      <c r="O4" s="3">
        <v>19.321899999999999</v>
      </c>
      <c r="P4" s="3">
        <v>167.95189999999999</v>
      </c>
      <c r="R4">
        <v>3</v>
      </c>
    </row>
    <row r="5" spans="1:18" x14ac:dyDescent="0.25">
      <c r="A5" t="s">
        <v>531</v>
      </c>
      <c r="B5" t="s">
        <v>514</v>
      </c>
      <c r="C5" t="s">
        <v>1</v>
      </c>
      <c r="D5" t="s">
        <v>0</v>
      </c>
      <c r="E5">
        <v>7639</v>
      </c>
      <c r="F5" t="s">
        <v>587</v>
      </c>
      <c r="G5" t="s">
        <v>588</v>
      </c>
      <c r="H5" s="3">
        <v>0</v>
      </c>
      <c r="I5" s="3">
        <v>0</v>
      </c>
      <c r="J5" s="3">
        <v>0</v>
      </c>
      <c r="K5" s="3">
        <v>6.5</v>
      </c>
      <c r="L5" s="3">
        <v>0</v>
      </c>
      <c r="M5" s="3">
        <v>0</v>
      </c>
      <c r="N5" s="3">
        <v>0</v>
      </c>
      <c r="O5" s="3">
        <v>0.84499999999999997</v>
      </c>
      <c r="P5" s="3">
        <v>7.3449999999999998</v>
      </c>
      <c r="R5">
        <v>3</v>
      </c>
    </row>
    <row r="6" spans="1:18" x14ac:dyDescent="0.25">
      <c r="A6" t="s">
        <v>84</v>
      </c>
      <c r="H6" s="3">
        <f>SUBTOTAL(109,Tabla1[C. EXENTAS])</f>
        <v>0</v>
      </c>
      <c r="K6" s="3">
        <f>SUBTOTAL(109,Tabla1[C. GRAVADA])</f>
        <v>155.13</v>
      </c>
      <c r="M6" s="3">
        <f>SUBTOTAL(109,Tabla1[IMPOR BIENES])</f>
        <v>0</v>
      </c>
      <c r="O6" s="3">
        <f>SUBTOTAL(109,Tabla1[IVA])</f>
        <v>20.166899999999998</v>
      </c>
      <c r="P6" s="3">
        <f>SUBTOTAL(109,Tabla1[TOTAL C.])</f>
        <v>175.29689999999999</v>
      </c>
      <c r="Q6" s="2"/>
      <c r="R6">
        <f>SUBTOTAL(103,Tabla1[ANEXO 3])</f>
        <v>2</v>
      </c>
    </row>
  </sheetData>
  <dataConsolidate/>
  <conditionalFormatting sqref="E7:E1048576 E2:E5">
    <cfRule type="duplicateValues" dxfId="50" priority="1"/>
    <cfRule type="duplicateValues" dxfId="49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J20"/>
  <sheetViews>
    <sheetView showGridLines="0" zoomScaleNormal="100" zoomScaleSheetLayoutView="100" workbookViewId="0">
      <selection activeCell="D3" sqref="D3"/>
    </sheetView>
  </sheetViews>
  <sheetFormatPr baseColWidth="10" defaultRowHeight="15" x14ac:dyDescent="0.25"/>
  <cols>
    <col min="1" max="1" width="11.42578125" style="44"/>
    <col min="2" max="2" width="15.140625" style="44" customWidth="1"/>
    <col min="3" max="3" width="3.85546875" style="44" customWidth="1"/>
    <col min="4" max="4" width="36.42578125" style="45" bestFit="1" customWidth="1"/>
    <col min="5" max="5" width="7.42578125" style="44" customWidth="1"/>
    <col min="6" max="6" width="15" style="44" bestFit="1" customWidth="1"/>
    <col min="7" max="7" width="31.85546875" style="44" bestFit="1" customWidth="1"/>
    <col min="8" max="16384" width="11.42578125" style="44"/>
  </cols>
  <sheetData>
    <row r="1" spans="2:10" ht="90" customHeight="1" thickBot="1" x14ac:dyDescent="0.3"/>
    <row r="2" spans="2:10" x14ac:dyDescent="0.25">
      <c r="B2" s="46" t="s">
        <v>17</v>
      </c>
      <c r="C2" s="47"/>
      <c r="D2" s="33" t="s">
        <v>531</v>
      </c>
    </row>
    <row r="3" spans="2:10" x14ac:dyDescent="0.25">
      <c r="B3" s="46" t="s">
        <v>2</v>
      </c>
      <c r="C3" s="47"/>
      <c r="D3" s="57" t="str">
        <f>+J3</f>
        <v>28/03/2023</v>
      </c>
      <c r="E3" s="60" t="s">
        <v>594</v>
      </c>
      <c r="F3" s="58" t="str">
        <f>+LEFT(E3,2)</f>
        <v>28</v>
      </c>
      <c r="G3" s="58" t="str">
        <f>+RIGHT(E3,2)</f>
        <v>03</v>
      </c>
      <c r="H3" s="59" t="s">
        <v>503</v>
      </c>
      <c r="I3" s="58" t="s">
        <v>83</v>
      </c>
      <c r="J3" s="58" t="str">
        <f>+F3&amp;I3&amp;G3&amp;I3&amp;H3</f>
        <v>28/03/2023</v>
      </c>
    </row>
    <row r="4" spans="2:10" hidden="1" x14ac:dyDescent="0.25">
      <c r="B4" s="46" t="s">
        <v>3</v>
      </c>
      <c r="C4" s="47"/>
      <c r="D4" s="34" t="s">
        <v>1</v>
      </c>
    </row>
    <row r="5" spans="2:10" hidden="1" x14ac:dyDescent="0.25">
      <c r="B5" s="46" t="s">
        <v>4</v>
      </c>
      <c r="C5" s="47"/>
      <c r="D5" s="34" t="s">
        <v>0</v>
      </c>
    </row>
    <row r="6" spans="2:10" hidden="1" x14ac:dyDescent="0.25">
      <c r="B6" s="48" t="s">
        <v>28</v>
      </c>
      <c r="C6" s="47"/>
      <c r="D6" s="35" t="s">
        <v>301</v>
      </c>
    </row>
    <row r="7" spans="2:10" hidden="1" x14ac:dyDescent="0.25">
      <c r="B7" s="46" t="s">
        <v>27</v>
      </c>
      <c r="C7" s="47"/>
      <c r="D7" s="35" t="s">
        <v>302</v>
      </c>
    </row>
    <row r="8" spans="2:10" x14ac:dyDescent="0.25">
      <c r="B8" s="46" t="s">
        <v>26</v>
      </c>
      <c r="C8" s="47"/>
      <c r="D8" s="62"/>
      <c r="F8" s="49"/>
      <c r="G8" s="49"/>
    </row>
    <row r="9" spans="2:10" x14ac:dyDescent="0.25">
      <c r="B9" s="46" t="s">
        <v>25</v>
      </c>
      <c r="C9" s="47"/>
      <c r="D9" s="36">
        <f>+D8</f>
        <v>0</v>
      </c>
      <c r="F9" s="50"/>
      <c r="G9" s="51"/>
    </row>
    <row r="10" spans="2:10" x14ac:dyDescent="0.25">
      <c r="B10" s="46" t="s">
        <v>24</v>
      </c>
      <c r="C10" s="47"/>
      <c r="D10" s="54">
        <f>+F11</f>
        <v>0</v>
      </c>
      <c r="E10" s="52" t="s">
        <v>85</v>
      </c>
      <c r="F10" s="37"/>
      <c r="G10" s="41" t="str">
        <f>IFERROR(VLOOKUP(F10,'base de clientes'!A:C,2,0),"")</f>
        <v/>
      </c>
    </row>
    <row r="11" spans="2:10" x14ac:dyDescent="0.25">
      <c r="B11" s="48" t="s">
        <v>76</v>
      </c>
      <c r="C11" s="47"/>
      <c r="D11" s="42" t="str">
        <f>+CONCATENATE(G10,G11)</f>
        <v/>
      </c>
      <c r="E11" s="53" t="s">
        <v>59</v>
      </c>
      <c r="F11" s="37"/>
      <c r="G11" s="41" t="str">
        <f>IFERROR(VLOOKUP(F11,'base de clientes'!A:C,2,0),"")</f>
        <v/>
      </c>
    </row>
    <row r="12" spans="2:10" hidden="1" x14ac:dyDescent="0.25">
      <c r="B12" s="48" t="s">
        <v>78</v>
      </c>
      <c r="C12" s="47"/>
      <c r="D12" s="38">
        <v>0</v>
      </c>
      <c r="F12" s="49"/>
      <c r="G12" s="49"/>
    </row>
    <row r="13" spans="2:10" hidden="1" x14ac:dyDescent="0.25">
      <c r="B13" s="48" t="s">
        <v>77</v>
      </c>
      <c r="C13" s="47"/>
      <c r="D13" s="38">
        <v>0</v>
      </c>
      <c r="F13" s="49"/>
      <c r="G13" s="49"/>
    </row>
    <row r="14" spans="2:10" x14ac:dyDescent="0.25">
      <c r="B14" s="46" t="s">
        <v>23</v>
      </c>
      <c r="C14" s="47"/>
      <c r="D14" s="61">
        <v>0</v>
      </c>
    </row>
    <row r="15" spans="2:10" x14ac:dyDescent="0.25">
      <c r="B15" s="46" t="s">
        <v>22</v>
      </c>
      <c r="C15" s="47"/>
      <c r="D15" s="38">
        <f>+D14*0.13</f>
        <v>0</v>
      </c>
      <c r="F15" s="47" t="s">
        <v>592</v>
      </c>
    </row>
    <row r="16" spans="2:10" hidden="1" x14ac:dyDescent="0.25">
      <c r="B16" s="46" t="s">
        <v>21</v>
      </c>
      <c r="C16" s="47"/>
      <c r="D16" s="38">
        <v>0</v>
      </c>
    </row>
    <row r="17" spans="2:4" hidden="1" x14ac:dyDescent="0.25">
      <c r="B17" s="46" t="s">
        <v>20</v>
      </c>
      <c r="C17" s="47"/>
      <c r="D17" s="38">
        <v>0</v>
      </c>
    </row>
    <row r="18" spans="2:4" ht="15" customHeight="1" x14ac:dyDescent="0.25">
      <c r="B18" s="46" t="s">
        <v>79</v>
      </c>
      <c r="C18" s="47"/>
      <c r="D18" s="38">
        <f>+(D12+D13+D14+D15+D16+D17)</f>
        <v>0</v>
      </c>
    </row>
    <row r="19" spans="2:4" ht="15" customHeight="1" x14ac:dyDescent="0.25">
      <c r="B19" s="46" t="s">
        <v>85</v>
      </c>
      <c r="C19" s="47"/>
      <c r="D19" s="39">
        <f>+F10</f>
        <v>0</v>
      </c>
    </row>
    <row r="20" spans="2:4" ht="15.75" thickBot="1" x14ac:dyDescent="0.3">
      <c r="B20" s="46" t="s">
        <v>18</v>
      </c>
      <c r="C20" s="47"/>
      <c r="D20" s="40" t="s">
        <v>1</v>
      </c>
    </row>
  </sheetData>
  <sheetProtection formatCells="0"/>
  <conditionalFormatting sqref="D19">
    <cfRule type="containsText" dxfId="47" priority="4" operator="containsText" text="ACTUAL">
      <formula>NOT(ISERROR(SEARCH("ACTUAL",D19)))</formula>
    </cfRule>
  </conditionalFormatting>
  <conditionalFormatting sqref="D11">
    <cfRule type="cellIs" dxfId="46" priority="3" operator="lessThan">
      <formula>0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r:id="rId1"/>
  <drawing r:id="rId2"/>
  <legacyDrawing r:id="rId3"/>
  <picture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17"/>
  <sheetViews>
    <sheetView showGridLines="0" tabSelected="1" topLeftCell="F1" workbookViewId="0">
      <selection activeCell="F3" sqref="F3:W16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5" bestFit="1" customWidth="1"/>
    <col min="14" max="14" width="29.85546875" style="3" customWidth="1"/>
    <col min="15" max="15" width="19.28515625" style="3" customWidth="1"/>
    <col min="16" max="16" width="14.42578125" style="3" customWidth="1"/>
    <col min="17" max="17" width="11.42578125" style="3"/>
    <col min="18" max="18" width="12.42578125" style="3" customWidth="1"/>
    <col min="19" max="19" width="14.42578125" style="3" customWidth="1"/>
    <col min="20" max="20" width="15.140625" style="3" customWidth="1"/>
    <col min="21" max="21" width="14.42578125" style="43" bestFit="1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76</v>
      </c>
      <c r="O2" s="3" t="s">
        <v>78</v>
      </c>
      <c r="P2" s="3" t="s">
        <v>77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79</v>
      </c>
      <c r="V2" s="43" t="s">
        <v>85</v>
      </c>
      <c r="W2" t="s">
        <v>18</v>
      </c>
    </row>
    <row r="3" spans="5:23" x14ac:dyDescent="0.25">
      <c r="E3" t="s">
        <v>531</v>
      </c>
      <c r="F3" t="s">
        <v>534</v>
      </c>
      <c r="G3" t="s">
        <v>1</v>
      </c>
      <c r="H3" t="s">
        <v>0</v>
      </c>
      <c r="I3" t="s">
        <v>301</v>
      </c>
      <c r="J3" t="s">
        <v>302</v>
      </c>
      <c r="K3">
        <v>14</v>
      </c>
      <c r="L3">
        <v>14</v>
      </c>
      <c r="M3" t="s">
        <v>592</v>
      </c>
      <c r="N3" t="s">
        <v>593</v>
      </c>
      <c r="O3" s="3">
        <v>0</v>
      </c>
      <c r="P3" s="3">
        <v>0</v>
      </c>
      <c r="Q3" s="3">
        <v>720.9</v>
      </c>
      <c r="R3" s="3">
        <v>93.716999999999999</v>
      </c>
      <c r="S3" s="3">
        <v>0</v>
      </c>
      <c r="T3" s="3">
        <v>0</v>
      </c>
      <c r="U3" s="3">
        <v>814.61699999999996</v>
      </c>
      <c r="V3" s="43"/>
      <c r="W3" t="s">
        <v>1</v>
      </c>
    </row>
    <row r="4" spans="5:23" x14ac:dyDescent="0.25">
      <c r="E4" t="s">
        <v>531</v>
      </c>
      <c r="F4" t="s">
        <v>534</v>
      </c>
      <c r="G4" t="s">
        <v>1</v>
      </c>
      <c r="H4" t="s">
        <v>0</v>
      </c>
      <c r="I4" t="s">
        <v>301</v>
      </c>
      <c r="J4" t="s">
        <v>302</v>
      </c>
      <c r="K4">
        <v>13</v>
      </c>
      <c r="L4">
        <v>13</v>
      </c>
      <c r="M4" t="s">
        <v>592</v>
      </c>
      <c r="N4" t="s">
        <v>593</v>
      </c>
      <c r="O4" s="3">
        <v>0</v>
      </c>
      <c r="P4" s="3">
        <v>0</v>
      </c>
      <c r="Q4" s="3">
        <v>170.98</v>
      </c>
      <c r="R4" s="3">
        <v>22.227399999999999</v>
      </c>
      <c r="S4" s="3">
        <v>0</v>
      </c>
      <c r="T4" s="3">
        <v>0</v>
      </c>
      <c r="U4" s="3">
        <v>193.20739999999998</v>
      </c>
      <c r="V4" s="43"/>
      <c r="W4" t="s">
        <v>1</v>
      </c>
    </row>
    <row r="5" spans="5:23" x14ac:dyDescent="0.25">
      <c r="E5" t="s">
        <v>531</v>
      </c>
      <c r="F5" t="s">
        <v>534</v>
      </c>
      <c r="G5" t="s">
        <v>1</v>
      </c>
      <c r="H5" t="s">
        <v>0</v>
      </c>
      <c r="I5" t="s">
        <v>301</v>
      </c>
      <c r="J5" t="s">
        <v>302</v>
      </c>
      <c r="K5">
        <v>12</v>
      </c>
      <c r="L5">
        <v>12</v>
      </c>
      <c r="M5" t="s">
        <v>592</v>
      </c>
      <c r="N5" t="s">
        <v>593</v>
      </c>
      <c r="O5" s="3">
        <v>0</v>
      </c>
      <c r="P5" s="3">
        <v>0</v>
      </c>
      <c r="Q5" s="3">
        <v>301.17</v>
      </c>
      <c r="R5" s="3">
        <v>39.152100000000004</v>
      </c>
      <c r="S5" s="3">
        <v>0</v>
      </c>
      <c r="T5" s="3">
        <v>0</v>
      </c>
      <c r="U5" s="3">
        <v>340.32210000000003</v>
      </c>
      <c r="V5" s="43"/>
      <c r="W5" t="s">
        <v>1</v>
      </c>
    </row>
    <row r="6" spans="5:23" x14ac:dyDescent="0.25">
      <c r="E6" t="s">
        <v>531</v>
      </c>
      <c r="F6" t="s">
        <v>534</v>
      </c>
      <c r="G6" t="s">
        <v>1</v>
      </c>
      <c r="H6" t="s">
        <v>0</v>
      </c>
      <c r="I6" t="s">
        <v>301</v>
      </c>
      <c r="J6" t="s">
        <v>302</v>
      </c>
      <c r="K6">
        <v>11</v>
      </c>
      <c r="L6">
        <v>11</v>
      </c>
      <c r="M6" t="s">
        <v>592</v>
      </c>
      <c r="N6" t="s">
        <v>593</v>
      </c>
      <c r="O6" s="3">
        <v>0</v>
      </c>
      <c r="P6" s="3">
        <v>0</v>
      </c>
      <c r="Q6" s="3">
        <v>574.04</v>
      </c>
      <c r="R6" s="3">
        <v>74.625199999999992</v>
      </c>
      <c r="S6" s="3">
        <v>0</v>
      </c>
      <c r="T6" s="3">
        <v>0</v>
      </c>
      <c r="U6" s="3">
        <v>648.66519999999991</v>
      </c>
      <c r="V6" s="43"/>
      <c r="W6" t="s">
        <v>1</v>
      </c>
    </row>
    <row r="7" spans="5:23" x14ac:dyDescent="0.25">
      <c r="E7" t="s">
        <v>531</v>
      </c>
      <c r="F7" t="s">
        <v>534</v>
      </c>
      <c r="G7" t="s">
        <v>1</v>
      </c>
      <c r="H7" t="s">
        <v>0</v>
      </c>
      <c r="I7" t="s">
        <v>301</v>
      </c>
      <c r="J7" t="s">
        <v>302</v>
      </c>
      <c r="K7">
        <v>10</v>
      </c>
      <c r="L7">
        <v>10</v>
      </c>
      <c r="M7" t="s">
        <v>592</v>
      </c>
      <c r="N7" t="s">
        <v>593</v>
      </c>
      <c r="O7" s="3">
        <v>0</v>
      </c>
      <c r="P7" s="3">
        <v>0</v>
      </c>
      <c r="Q7" s="3">
        <v>182.74</v>
      </c>
      <c r="R7" s="3">
        <v>23.756200000000003</v>
      </c>
      <c r="S7" s="3">
        <v>0</v>
      </c>
      <c r="T7" s="3">
        <v>0</v>
      </c>
      <c r="U7" s="3">
        <v>206.49620000000002</v>
      </c>
      <c r="V7" s="43"/>
      <c r="W7" t="s">
        <v>1</v>
      </c>
    </row>
    <row r="8" spans="5:23" x14ac:dyDescent="0.25">
      <c r="E8" t="s">
        <v>531</v>
      </c>
      <c r="F8" t="s">
        <v>534</v>
      </c>
      <c r="G8" t="s">
        <v>1</v>
      </c>
      <c r="H8" t="s">
        <v>0</v>
      </c>
      <c r="I8" t="s">
        <v>301</v>
      </c>
      <c r="J8" t="s">
        <v>302</v>
      </c>
      <c r="K8">
        <v>9</v>
      </c>
      <c r="L8">
        <v>9</v>
      </c>
      <c r="M8" t="s">
        <v>592</v>
      </c>
      <c r="N8" t="s">
        <v>593</v>
      </c>
      <c r="O8" s="3">
        <v>0</v>
      </c>
      <c r="P8" s="3">
        <v>0</v>
      </c>
      <c r="Q8" s="3">
        <v>172.91</v>
      </c>
      <c r="R8" s="3">
        <v>22.478300000000001</v>
      </c>
      <c r="S8" s="3">
        <v>0</v>
      </c>
      <c r="T8" s="3">
        <v>0</v>
      </c>
      <c r="U8" s="3">
        <v>195.38829999999999</v>
      </c>
      <c r="V8" s="43"/>
      <c r="W8" t="s">
        <v>1</v>
      </c>
    </row>
    <row r="9" spans="5:23" x14ac:dyDescent="0.25">
      <c r="E9" t="s">
        <v>531</v>
      </c>
      <c r="F9" t="s">
        <v>534</v>
      </c>
      <c r="G9" t="s">
        <v>1</v>
      </c>
      <c r="H9" t="s">
        <v>0</v>
      </c>
      <c r="I9" t="s">
        <v>301</v>
      </c>
      <c r="J9" t="s">
        <v>302</v>
      </c>
      <c r="K9">
        <v>8</v>
      </c>
      <c r="L9">
        <v>8</v>
      </c>
      <c r="M9" t="s">
        <v>592</v>
      </c>
      <c r="N9" t="s">
        <v>593</v>
      </c>
      <c r="O9" s="3">
        <v>0</v>
      </c>
      <c r="P9" s="3">
        <v>0</v>
      </c>
      <c r="Q9" s="3">
        <v>149.58000000000001</v>
      </c>
      <c r="R9" s="3">
        <v>19.445400000000003</v>
      </c>
      <c r="S9" s="3">
        <v>0</v>
      </c>
      <c r="T9" s="3">
        <v>0</v>
      </c>
      <c r="U9" s="3">
        <v>169.02540000000002</v>
      </c>
      <c r="V9" s="43"/>
      <c r="W9" t="s">
        <v>1</v>
      </c>
    </row>
    <row r="10" spans="5:23" x14ac:dyDescent="0.25">
      <c r="E10" t="s">
        <v>531</v>
      </c>
      <c r="F10" t="s">
        <v>533</v>
      </c>
      <c r="G10" t="s">
        <v>1</v>
      </c>
      <c r="H10" t="s">
        <v>0</v>
      </c>
      <c r="I10" t="s">
        <v>301</v>
      </c>
      <c r="J10" t="s">
        <v>302</v>
      </c>
      <c r="K10">
        <v>7</v>
      </c>
      <c r="L10">
        <v>7</v>
      </c>
      <c r="M10" t="s">
        <v>592</v>
      </c>
      <c r="N10" t="s">
        <v>593</v>
      </c>
      <c r="O10" s="3">
        <v>0</v>
      </c>
      <c r="P10" s="3">
        <v>0</v>
      </c>
      <c r="Q10" s="3">
        <v>1441.8</v>
      </c>
      <c r="R10" s="3">
        <v>187.434</v>
      </c>
      <c r="S10" s="3">
        <v>0</v>
      </c>
      <c r="T10" s="3">
        <v>0</v>
      </c>
      <c r="U10" s="3">
        <v>1629.2339999999999</v>
      </c>
      <c r="V10" s="43"/>
      <c r="W10" t="s">
        <v>1</v>
      </c>
    </row>
    <row r="11" spans="5:23" x14ac:dyDescent="0.25">
      <c r="E11" t="s">
        <v>531</v>
      </c>
      <c r="F11" t="s">
        <v>533</v>
      </c>
      <c r="G11" t="s">
        <v>1</v>
      </c>
      <c r="H11" t="s">
        <v>0</v>
      </c>
      <c r="I11" t="s">
        <v>301</v>
      </c>
      <c r="J11" t="s">
        <v>302</v>
      </c>
      <c r="K11">
        <v>6</v>
      </c>
      <c r="L11">
        <v>6</v>
      </c>
      <c r="M11" t="s">
        <v>592</v>
      </c>
      <c r="N11" t="s">
        <v>593</v>
      </c>
      <c r="O11" s="3">
        <v>0</v>
      </c>
      <c r="P11" s="3">
        <v>0</v>
      </c>
      <c r="Q11" s="3">
        <v>341.96</v>
      </c>
      <c r="R11" s="3">
        <v>44.454799999999999</v>
      </c>
      <c r="S11" s="3">
        <v>0</v>
      </c>
      <c r="T11" s="3">
        <v>0</v>
      </c>
      <c r="U11" s="3">
        <v>386.41479999999996</v>
      </c>
      <c r="V11" s="43"/>
      <c r="W11" t="s">
        <v>1</v>
      </c>
    </row>
    <row r="12" spans="5:23" x14ac:dyDescent="0.25">
      <c r="E12" t="s">
        <v>531</v>
      </c>
      <c r="F12" t="s">
        <v>533</v>
      </c>
      <c r="G12" t="s">
        <v>1</v>
      </c>
      <c r="H12" t="s">
        <v>0</v>
      </c>
      <c r="I12" t="s">
        <v>301</v>
      </c>
      <c r="J12" t="s">
        <v>302</v>
      </c>
      <c r="K12">
        <v>5</v>
      </c>
      <c r="L12">
        <v>5</v>
      </c>
      <c r="M12" t="s">
        <v>592</v>
      </c>
      <c r="N12" t="s">
        <v>593</v>
      </c>
      <c r="O12" s="3">
        <v>0</v>
      </c>
      <c r="P12" s="3">
        <v>0</v>
      </c>
      <c r="Q12" s="3">
        <v>602.34</v>
      </c>
      <c r="R12" s="3">
        <v>78.304200000000009</v>
      </c>
      <c r="S12" s="3">
        <v>0</v>
      </c>
      <c r="T12" s="3">
        <v>0</v>
      </c>
      <c r="U12" s="3">
        <v>680.64420000000007</v>
      </c>
      <c r="V12" s="43"/>
      <c r="W12" t="s">
        <v>1</v>
      </c>
    </row>
    <row r="13" spans="5:23" x14ac:dyDescent="0.25">
      <c r="E13" t="s">
        <v>531</v>
      </c>
      <c r="F13" t="s">
        <v>533</v>
      </c>
      <c r="G13" t="s">
        <v>1</v>
      </c>
      <c r="H13" t="s">
        <v>0</v>
      </c>
      <c r="I13" t="s">
        <v>301</v>
      </c>
      <c r="J13" t="s">
        <v>302</v>
      </c>
      <c r="K13">
        <v>4</v>
      </c>
      <c r="L13">
        <v>4</v>
      </c>
      <c r="M13" t="s">
        <v>592</v>
      </c>
      <c r="N13" t="s">
        <v>593</v>
      </c>
      <c r="O13" s="3">
        <v>0</v>
      </c>
      <c r="P13" s="3">
        <v>0</v>
      </c>
      <c r="Q13" s="3">
        <v>1148.8</v>
      </c>
      <c r="R13" s="3">
        <v>149.34399999999999</v>
      </c>
      <c r="S13" s="3">
        <v>0</v>
      </c>
      <c r="T13" s="3">
        <v>0</v>
      </c>
      <c r="U13" s="3">
        <v>1298.144</v>
      </c>
      <c r="V13" s="43"/>
      <c r="W13" t="s">
        <v>1</v>
      </c>
    </row>
    <row r="14" spans="5:23" x14ac:dyDescent="0.25">
      <c r="E14" t="s">
        <v>531</v>
      </c>
      <c r="F14" t="s">
        <v>533</v>
      </c>
      <c r="G14" t="s">
        <v>1</v>
      </c>
      <c r="H14" t="s">
        <v>0</v>
      </c>
      <c r="I14" t="s">
        <v>301</v>
      </c>
      <c r="J14" t="s">
        <v>302</v>
      </c>
      <c r="K14">
        <v>3</v>
      </c>
      <c r="L14">
        <v>3</v>
      </c>
      <c r="M14" t="s">
        <v>592</v>
      </c>
      <c r="N14" t="s">
        <v>593</v>
      </c>
      <c r="O14" s="3">
        <v>0</v>
      </c>
      <c r="P14" s="3">
        <v>0</v>
      </c>
      <c r="Q14" s="3">
        <v>365.48</v>
      </c>
      <c r="R14" s="3">
        <v>47.512400000000007</v>
      </c>
      <c r="S14" s="3">
        <v>0</v>
      </c>
      <c r="T14" s="3">
        <v>0</v>
      </c>
      <c r="U14" s="3">
        <v>412.99240000000003</v>
      </c>
      <c r="V14" s="43"/>
      <c r="W14" t="s">
        <v>1</v>
      </c>
    </row>
    <row r="15" spans="5:23" x14ac:dyDescent="0.25">
      <c r="E15" t="s">
        <v>531</v>
      </c>
      <c r="F15" t="s">
        <v>533</v>
      </c>
      <c r="G15" t="s">
        <v>1</v>
      </c>
      <c r="H15" t="s">
        <v>0</v>
      </c>
      <c r="I15" t="s">
        <v>301</v>
      </c>
      <c r="J15" t="s">
        <v>302</v>
      </c>
      <c r="K15">
        <v>2</v>
      </c>
      <c r="L15">
        <v>2</v>
      </c>
      <c r="M15" t="s">
        <v>592</v>
      </c>
      <c r="N15" t="s">
        <v>593</v>
      </c>
      <c r="O15" s="3">
        <v>0</v>
      </c>
      <c r="P15" s="3">
        <v>0</v>
      </c>
      <c r="Q15" s="3">
        <v>345.82</v>
      </c>
      <c r="R15" s="3">
        <v>44.956600000000002</v>
      </c>
      <c r="S15" s="3">
        <v>0</v>
      </c>
      <c r="T15" s="3">
        <v>0</v>
      </c>
      <c r="U15" s="3">
        <v>390.77659999999997</v>
      </c>
      <c r="V15" s="43"/>
      <c r="W15" t="s">
        <v>1</v>
      </c>
    </row>
    <row r="16" spans="5:23" x14ac:dyDescent="0.25">
      <c r="E16" t="s">
        <v>531</v>
      </c>
      <c r="F16" t="s">
        <v>532</v>
      </c>
      <c r="G16" t="s">
        <v>1</v>
      </c>
      <c r="H16" t="s">
        <v>0</v>
      </c>
      <c r="I16" t="s">
        <v>301</v>
      </c>
      <c r="J16" t="s">
        <v>302</v>
      </c>
      <c r="K16">
        <v>1</v>
      </c>
      <c r="L16">
        <v>1</v>
      </c>
      <c r="M16" t="s">
        <v>592</v>
      </c>
      <c r="N16" t="s">
        <v>593</v>
      </c>
      <c r="O16" s="3">
        <v>0</v>
      </c>
      <c r="P16" s="3">
        <v>0</v>
      </c>
      <c r="Q16" s="3">
        <v>299.16000000000003</v>
      </c>
      <c r="R16" s="3">
        <v>38.890800000000006</v>
      </c>
      <c r="S16" s="3">
        <v>0</v>
      </c>
      <c r="T16" s="3">
        <v>0</v>
      </c>
      <c r="U16" s="3">
        <v>338.05080000000004</v>
      </c>
      <c r="V16" s="43"/>
      <c r="W16" t="s">
        <v>1</v>
      </c>
    </row>
    <row r="17" spans="5:23" x14ac:dyDescent="0.25">
      <c r="E17" t="s">
        <v>84</v>
      </c>
      <c r="N17"/>
      <c r="O17" s="2"/>
      <c r="P17" s="2"/>
      <c r="Q17" s="31">
        <f>SUBTOTAL(109,Tabla2[V. GRAVADA])</f>
        <v>6817.68</v>
      </c>
      <c r="R17" s="31">
        <f>SUBTOTAL(109,Tabla2[D.FISCAL])</f>
        <v>886.2983999999999</v>
      </c>
      <c r="S17" s="2"/>
      <c r="T17" s="2"/>
      <c r="U17" s="31">
        <f>SUBTOTAL(109,Tabla2[VENTA TOTAL])</f>
        <v>7703.9783999999991</v>
      </c>
      <c r="V17" s="1"/>
      <c r="W17">
        <f>SUBTOTAL(103,Tabla2[ANEXO])</f>
        <v>14</v>
      </c>
    </row>
  </sheetData>
  <conditionalFormatting sqref="K3:K16">
    <cfRule type="duplicateValues" dxfId="45" priority="165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254"/>
  <sheetViews>
    <sheetView topLeftCell="A217" workbookViewId="0">
      <selection activeCell="A254" sqref="A254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4" max="4" width="11.85546875" bestFit="1" customWidth="1"/>
    <col min="5" max="5" width="17.28515625" bestFit="1" customWidth="1"/>
    <col min="7" max="7" width="37.7109375" bestFit="1" customWidth="1"/>
    <col min="9" max="9" width="11.42578125" style="2"/>
  </cols>
  <sheetData>
    <row r="1" spans="1:8" x14ac:dyDescent="0.25">
      <c r="A1" s="1" t="s">
        <v>59</v>
      </c>
      <c r="B1" t="s">
        <v>58</v>
      </c>
    </row>
    <row r="2" spans="1:8" x14ac:dyDescent="0.25">
      <c r="A2" s="1" t="s">
        <v>506</v>
      </c>
      <c r="B2" t="s">
        <v>57</v>
      </c>
      <c r="E2" s="1"/>
      <c r="F2" s="1"/>
      <c r="G2" s="1"/>
      <c r="H2" s="1"/>
    </row>
    <row r="3" spans="1:8" x14ac:dyDescent="0.25">
      <c r="A3" s="1" t="s">
        <v>268</v>
      </c>
      <c r="B3" t="s">
        <v>56</v>
      </c>
      <c r="E3" s="1"/>
      <c r="F3" s="1"/>
      <c r="G3" s="1"/>
      <c r="H3" s="1"/>
    </row>
    <row r="4" spans="1:8" x14ac:dyDescent="0.25">
      <c r="A4" s="1" t="s">
        <v>407</v>
      </c>
      <c r="B4" t="s">
        <v>55</v>
      </c>
      <c r="E4" s="1"/>
      <c r="F4" s="1"/>
      <c r="G4" s="1"/>
      <c r="H4" s="1"/>
    </row>
    <row r="5" spans="1:8" x14ac:dyDescent="0.25">
      <c r="A5" s="1" t="s">
        <v>54</v>
      </c>
      <c r="B5" t="s">
        <v>53</v>
      </c>
      <c r="E5" s="1"/>
      <c r="F5" s="1"/>
      <c r="G5" s="1"/>
      <c r="H5" s="1"/>
    </row>
    <row r="6" spans="1:8" x14ac:dyDescent="0.25">
      <c r="A6" s="1" t="s">
        <v>380</v>
      </c>
      <c r="B6" t="s">
        <v>52</v>
      </c>
      <c r="E6" s="1"/>
      <c r="F6" s="1"/>
      <c r="G6" s="1"/>
      <c r="H6" s="1"/>
    </row>
    <row r="7" spans="1:8" x14ac:dyDescent="0.25">
      <c r="A7" s="1" t="s">
        <v>287</v>
      </c>
      <c r="B7" t="s">
        <v>51</v>
      </c>
      <c r="E7" s="1"/>
      <c r="F7" s="1"/>
      <c r="G7" s="1"/>
      <c r="H7" s="1"/>
    </row>
    <row r="8" spans="1:8" x14ac:dyDescent="0.25">
      <c r="A8" s="1" t="s">
        <v>50</v>
      </c>
      <c r="B8" t="s">
        <v>49</v>
      </c>
      <c r="E8" s="1"/>
      <c r="F8" s="1"/>
      <c r="G8" s="1"/>
      <c r="H8" s="1"/>
    </row>
    <row r="9" spans="1:8" x14ac:dyDescent="0.25">
      <c r="A9" s="1" t="s">
        <v>48</v>
      </c>
      <c r="B9" t="s">
        <v>47</v>
      </c>
      <c r="E9" s="1"/>
      <c r="F9" s="1"/>
      <c r="G9" s="1"/>
      <c r="H9" s="1"/>
    </row>
    <row r="10" spans="1:8" x14ac:dyDescent="0.25">
      <c r="A10" s="1" t="s">
        <v>46</v>
      </c>
      <c r="B10" t="s">
        <v>45</v>
      </c>
      <c r="E10" s="1"/>
      <c r="F10" s="1"/>
      <c r="G10" s="1"/>
      <c r="H10" s="1"/>
    </row>
    <row r="11" spans="1:8" x14ac:dyDescent="0.25">
      <c r="A11" s="1" t="s">
        <v>44</v>
      </c>
      <c r="B11" t="s">
        <v>43</v>
      </c>
      <c r="E11" s="1"/>
      <c r="F11" s="1"/>
      <c r="G11" s="1"/>
      <c r="H11" s="1"/>
    </row>
    <row r="12" spans="1:8" x14ac:dyDescent="0.25">
      <c r="A12" s="1" t="s">
        <v>271</v>
      </c>
      <c r="B12" t="s">
        <v>42</v>
      </c>
      <c r="E12" s="1"/>
      <c r="F12" s="1"/>
      <c r="G12" s="1"/>
      <c r="H12" s="1"/>
    </row>
    <row r="13" spans="1:8" x14ac:dyDescent="0.25">
      <c r="A13" s="1" t="s">
        <v>41</v>
      </c>
      <c r="B13" t="s">
        <v>40</v>
      </c>
    </row>
    <row r="14" spans="1:8" x14ac:dyDescent="0.25">
      <c r="A14" s="1" t="s">
        <v>286</v>
      </c>
      <c r="B14" t="s">
        <v>39</v>
      </c>
    </row>
    <row r="15" spans="1:8" x14ac:dyDescent="0.25">
      <c r="A15" s="1" t="s">
        <v>530</v>
      </c>
      <c r="B15" t="s">
        <v>38</v>
      </c>
    </row>
    <row r="16" spans="1:8" x14ac:dyDescent="0.25">
      <c r="A16" s="1" t="s">
        <v>282</v>
      </c>
      <c r="B16" t="s">
        <v>37</v>
      </c>
    </row>
    <row r="17" spans="1:2" x14ac:dyDescent="0.25">
      <c r="A17" s="1" t="s">
        <v>36</v>
      </c>
      <c r="B17" t="s">
        <v>35</v>
      </c>
    </row>
    <row r="18" spans="1:2" x14ac:dyDescent="0.25">
      <c r="A18" s="1" t="s">
        <v>34</v>
      </c>
      <c r="B18" t="s">
        <v>33</v>
      </c>
    </row>
    <row r="19" spans="1:2" x14ac:dyDescent="0.25">
      <c r="A19" s="1" t="s">
        <v>32</v>
      </c>
      <c r="B19" t="s">
        <v>31</v>
      </c>
    </row>
    <row r="20" spans="1:2" x14ac:dyDescent="0.25">
      <c r="A20" s="1" t="s">
        <v>316</v>
      </c>
      <c r="B20" t="s">
        <v>30</v>
      </c>
    </row>
    <row r="21" spans="1:2" x14ac:dyDescent="0.25">
      <c r="A21" s="1" t="s">
        <v>373</v>
      </c>
      <c r="B21" t="s">
        <v>87</v>
      </c>
    </row>
    <row r="22" spans="1:2" x14ac:dyDescent="0.25">
      <c r="A22" s="1" t="s">
        <v>273</v>
      </c>
      <c r="B22" t="s">
        <v>88</v>
      </c>
    </row>
    <row r="23" spans="1:2" x14ac:dyDescent="0.25">
      <c r="A23" s="1" t="s">
        <v>272</v>
      </c>
      <c r="B23" t="s">
        <v>89</v>
      </c>
    </row>
    <row r="24" spans="1:2" x14ac:dyDescent="0.25">
      <c r="A24" s="1" t="s">
        <v>290</v>
      </c>
      <c r="B24" t="s">
        <v>90</v>
      </c>
    </row>
    <row r="25" spans="1:2" x14ac:dyDescent="0.25">
      <c r="A25" s="1" t="s">
        <v>91</v>
      </c>
      <c r="B25" t="s">
        <v>29</v>
      </c>
    </row>
    <row r="26" spans="1:2" x14ac:dyDescent="0.25">
      <c r="A26" s="1" t="s">
        <v>92</v>
      </c>
      <c r="B26" t="s">
        <v>93</v>
      </c>
    </row>
    <row r="27" spans="1:2" x14ac:dyDescent="0.25">
      <c r="A27" s="1" t="s">
        <v>94</v>
      </c>
      <c r="B27" t="s">
        <v>95</v>
      </c>
    </row>
    <row r="28" spans="1:2" x14ac:dyDescent="0.25">
      <c r="A28" s="1" t="s">
        <v>96</v>
      </c>
      <c r="B28" t="s">
        <v>97</v>
      </c>
    </row>
    <row r="29" spans="1:2" x14ac:dyDescent="0.25">
      <c r="A29" s="1" t="s">
        <v>291</v>
      </c>
      <c r="B29" t="s">
        <v>98</v>
      </c>
    </row>
    <row r="30" spans="1:2" x14ac:dyDescent="0.25">
      <c r="A30" s="1" t="s">
        <v>99</v>
      </c>
      <c r="B30" t="s">
        <v>100</v>
      </c>
    </row>
    <row r="31" spans="1:2" x14ac:dyDescent="0.25">
      <c r="A31" s="1" t="s">
        <v>101</v>
      </c>
      <c r="B31" t="s">
        <v>102</v>
      </c>
    </row>
    <row r="32" spans="1:2" x14ac:dyDescent="0.25">
      <c r="A32" s="1" t="s">
        <v>103</v>
      </c>
      <c r="B32" t="s">
        <v>104</v>
      </c>
    </row>
    <row r="33" spans="1:2" x14ac:dyDescent="0.25">
      <c r="A33" s="1" t="s">
        <v>105</v>
      </c>
      <c r="B33" t="s">
        <v>106</v>
      </c>
    </row>
    <row r="34" spans="1:2" x14ac:dyDescent="0.25">
      <c r="A34" s="1" t="s">
        <v>107</v>
      </c>
      <c r="B34" t="s">
        <v>108</v>
      </c>
    </row>
    <row r="35" spans="1:2" x14ac:dyDescent="0.25">
      <c r="A35" s="1" t="s">
        <v>109</v>
      </c>
      <c r="B35" t="s">
        <v>110</v>
      </c>
    </row>
    <row r="36" spans="1:2" x14ac:dyDescent="0.25">
      <c r="A36" s="1" t="s">
        <v>111</v>
      </c>
      <c r="B36" t="s">
        <v>112</v>
      </c>
    </row>
    <row r="37" spans="1:2" x14ac:dyDescent="0.25">
      <c r="A37" s="1" t="s">
        <v>311</v>
      </c>
      <c r="B37" t="s">
        <v>113</v>
      </c>
    </row>
    <row r="38" spans="1:2" x14ac:dyDescent="0.25">
      <c r="A38" s="1" t="s">
        <v>114</v>
      </c>
      <c r="B38" t="s">
        <v>115</v>
      </c>
    </row>
    <row r="39" spans="1:2" x14ac:dyDescent="0.25">
      <c r="A39" s="1" t="s">
        <v>270</v>
      </c>
      <c r="B39" t="s">
        <v>116</v>
      </c>
    </row>
    <row r="40" spans="1:2" x14ac:dyDescent="0.25">
      <c r="A40" s="1" t="s">
        <v>117</v>
      </c>
      <c r="B40" t="s">
        <v>118</v>
      </c>
    </row>
    <row r="41" spans="1:2" x14ac:dyDescent="0.25">
      <c r="A41" s="1" t="s">
        <v>119</v>
      </c>
      <c r="B41" t="s">
        <v>120</v>
      </c>
    </row>
    <row r="42" spans="1:2" x14ac:dyDescent="0.25">
      <c r="A42" s="1" t="s">
        <v>121</v>
      </c>
      <c r="B42" t="s">
        <v>122</v>
      </c>
    </row>
    <row r="43" spans="1:2" x14ac:dyDescent="0.25">
      <c r="A43" s="1" t="s">
        <v>298</v>
      </c>
      <c r="B43" t="s">
        <v>123</v>
      </c>
    </row>
    <row r="44" spans="1:2" x14ac:dyDescent="0.25">
      <c r="A44" s="1" t="s">
        <v>124</v>
      </c>
      <c r="B44" t="s">
        <v>125</v>
      </c>
    </row>
    <row r="45" spans="1:2" x14ac:dyDescent="0.25">
      <c r="A45" s="1" t="s">
        <v>312</v>
      </c>
      <c r="B45" t="s">
        <v>126</v>
      </c>
    </row>
    <row r="46" spans="1:2" x14ac:dyDescent="0.25">
      <c r="A46" s="1" t="s">
        <v>127</v>
      </c>
      <c r="B46" t="s">
        <v>128</v>
      </c>
    </row>
    <row r="47" spans="1:2" x14ac:dyDescent="0.25">
      <c r="A47" s="1" t="s">
        <v>129</v>
      </c>
      <c r="B47" t="s">
        <v>130</v>
      </c>
    </row>
    <row r="48" spans="1:2" x14ac:dyDescent="0.25">
      <c r="A48" s="1" t="s">
        <v>542</v>
      </c>
      <c r="B48" s="1" t="s">
        <v>131</v>
      </c>
    </row>
    <row r="49" spans="1:2" x14ac:dyDescent="0.25">
      <c r="A49" s="1" t="s">
        <v>132</v>
      </c>
      <c r="B49" t="s">
        <v>133</v>
      </c>
    </row>
    <row r="50" spans="1:2" x14ac:dyDescent="0.25">
      <c r="A50" s="1" t="s">
        <v>134</v>
      </c>
      <c r="B50" t="s">
        <v>135</v>
      </c>
    </row>
    <row r="51" spans="1:2" x14ac:dyDescent="0.25">
      <c r="A51" s="1" t="s">
        <v>136</v>
      </c>
      <c r="B51" t="s">
        <v>137</v>
      </c>
    </row>
    <row r="52" spans="1:2" x14ac:dyDescent="0.25">
      <c r="A52" s="1" t="s">
        <v>138</v>
      </c>
      <c r="B52" t="s">
        <v>139</v>
      </c>
    </row>
    <row r="53" spans="1:2" x14ac:dyDescent="0.25">
      <c r="A53" s="1" t="s">
        <v>140</v>
      </c>
      <c r="B53" t="s">
        <v>141</v>
      </c>
    </row>
    <row r="54" spans="1:2" x14ac:dyDescent="0.25">
      <c r="A54" s="1" t="s">
        <v>142</v>
      </c>
      <c r="B54" t="s">
        <v>143</v>
      </c>
    </row>
    <row r="55" spans="1:2" x14ac:dyDescent="0.25">
      <c r="A55" s="1" t="s">
        <v>535</v>
      </c>
      <c r="B55" t="s">
        <v>144</v>
      </c>
    </row>
    <row r="56" spans="1:2" x14ac:dyDescent="0.25">
      <c r="A56" s="1" t="s">
        <v>145</v>
      </c>
      <c r="B56" t="s">
        <v>146</v>
      </c>
    </row>
    <row r="57" spans="1:2" x14ac:dyDescent="0.25">
      <c r="A57" s="1" t="s">
        <v>315</v>
      </c>
      <c r="B57" t="s">
        <v>147</v>
      </c>
    </row>
    <row r="58" spans="1:2" x14ac:dyDescent="0.25">
      <c r="A58" s="1" t="s">
        <v>148</v>
      </c>
      <c r="B58" t="s">
        <v>149</v>
      </c>
    </row>
    <row r="59" spans="1:2" x14ac:dyDescent="0.25">
      <c r="A59" s="1" t="s">
        <v>150</v>
      </c>
      <c r="B59" t="s">
        <v>151</v>
      </c>
    </row>
    <row r="60" spans="1:2" x14ac:dyDescent="0.25">
      <c r="A60" s="1" t="s">
        <v>484</v>
      </c>
      <c r="B60" t="s">
        <v>152</v>
      </c>
    </row>
    <row r="61" spans="1:2" x14ac:dyDescent="0.25">
      <c r="A61" s="1" t="s">
        <v>153</v>
      </c>
      <c r="B61" t="s">
        <v>154</v>
      </c>
    </row>
    <row r="62" spans="1:2" x14ac:dyDescent="0.25">
      <c r="A62" s="1" t="s">
        <v>155</v>
      </c>
      <c r="B62" t="s">
        <v>156</v>
      </c>
    </row>
    <row r="63" spans="1:2" x14ac:dyDescent="0.25">
      <c r="A63" s="1" t="s">
        <v>157</v>
      </c>
      <c r="B63" t="s">
        <v>158</v>
      </c>
    </row>
    <row r="64" spans="1:2" x14ac:dyDescent="0.25">
      <c r="A64" s="1" t="s">
        <v>159</v>
      </c>
      <c r="B64" t="s">
        <v>160</v>
      </c>
    </row>
    <row r="65" spans="1:2" x14ac:dyDescent="0.25">
      <c r="A65" s="1" t="s">
        <v>161</v>
      </c>
      <c r="B65" t="s">
        <v>162</v>
      </c>
    </row>
    <row r="66" spans="1:2" x14ac:dyDescent="0.25">
      <c r="A66" s="1" t="s">
        <v>276</v>
      </c>
      <c r="B66" t="s">
        <v>163</v>
      </c>
    </row>
    <row r="67" spans="1:2" x14ac:dyDescent="0.25">
      <c r="A67" s="1" t="s">
        <v>164</v>
      </c>
      <c r="B67" t="s">
        <v>165</v>
      </c>
    </row>
    <row r="68" spans="1:2" x14ac:dyDescent="0.25">
      <c r="A68" s="1" t="s">
        <v>166</v>
      </c>
      <c r="B68" t="s">
        <v>167</v>
      </c>
    </row>
    <row r="69" spans="1:2" x14ac:dyDescent="0.25">
      <c r="A69" s="1" t="s">
        <v>168</v>
      </c>
      <c r="B69" t="s">
        <v>169</v>
      </c>
    </row>
    <row r="70" spans="1:2" x14ac:dyDescent="0.25">
      <c r="A70" s="1" t="s">
        <v>285</v>
      </c>
      <c r="B70" t="s">
        <v>170</v>
      </c>
    </row>
    <row r="71" spans="1:2" x14ac:dyDescent="0.25">
      <c r="A71" s="1" t="s">
        <v>171</v>
      </c>
      <c r="B71" t="s">
        <v>172</v>
      </c>
    </row>
    <row r="72" spans="1:2" x14ac:dyDescent="0.25">
      <c r="A72" s="1" t="s">
        <v>173</v>
      </c>
      <c r="B72" t="s">
        <v>174</v>
      </c>
    </row>
    <row r="73" spans="1:2" x14ac:dyDescent="0.25">
      <c r="A73" s="1" t="s">
        <v>269</v>
      </c>
      <c r="B73" t="s">
        <v>175</v>
      </c>
    </row>
    <row r="74" spans="1:2" x14ac:dyDescent="0.25">
      <c r="A74" s="1" t="s">
        <v>176</v>
      </c>
      <c r="B74" t="s">
        <v>177</v>
      </c>
    </row>
    <row r="75" spans="1:2" x14ac:dyDescent="0.25">
      <c r="A75" s="1" t="s">
        <v>178</v>
      </c>
      <c r="B75" t="s">
        <v>179</v>
      </c>
    </row>
    <row r="76" spans="1:2" x14ac:dyDescent="0.25">
      <c r="A76" s="1" t="s">
        <v>180</v>
      </c>
      <c r="B76" t="s">
        <v>181</v>
      </c>
    </row>
    <row r="77" spans="1:2" x14ac:dyDescent="0.25">
      <c r="A77" s="1" t="s">
        <v>182</v>
      </c>
      <c r="B77" t="s">
        <v>183</v>
      </c>
    </row>
    <row r="78" spans="1:2" x14ac:dyDescent="0.25">
      <c r="A78" s="1" t="s">
        <v>184</v>
      </c>
      <c r="B78" s="25" t="s">
        <v>185</v>
      </c>
    </row>
    <row r="79" spans="1:2" x14ac:dyDescent="0.25">
      <c r="A79" s="1" t="s">
        <v>319</v>
      </c>
      <c r="B79" t="s">
        <v>186</v>
      </c>
    </row>
    <row r="80" spans="1:2" x14ac:dyDescent="0.25">
      <c r="A80" s="1" t="s">
        <v>187</v>
      </c>
      <c r="B80" t="s">
        <v>188</v>
      </c>
    </row>
    <row r="81" spans="1:2" x14ac:dyDescent="0.25">
      <c r="A81" s="1" t="s">
        <v>521</v>
      </c>
      <c r="B81" t="s">
        <v>189</v>
      </c>
    </row>
    <row r="82" spans="1:2" x14ac:dyDescent="0.25">
      <c r="A82" s="1" t="s">
        <v>190</v>
      </c>
      <c r="B82" t="s">
        <v>191</v>
      </c>
    </row>
    <row r="83" spans="1:2" x14ac:dyDescent="0.25">
      <c r="A83" s="1" t="s">
        <v>351</v>
      </c>
      <c r="B83" t="s">
        <v>192</v>
      </c>
    </row>
    <row r="84" spans="1:2" x14ac:dyDescent="0.25">
      <c r="A84" s="1" t="s">
        <v>193</v>
      </c>
      <c r="B84" t="s">
        <v>194</v>
      </c>
    </row>
    <row r="85" spans="1:2" x14ac:dyDescent="0.25">
      <c r="A85" s="1" t="s">
        <v>195</v>
      </c>
      <c r="B85" t="s">
        <v>196</v>
      </c>
    </row>
    <row r="86" spans="1:2" x14ac:dyDescent="0.25">
      <c r="A86" s="1" t="s">
        <v>197</v>
      </c>
      <c r="B86" t="s">
        <v>198</v>
      </c>
    </row>
    <row r="87" spans="1:2" x14ac:dyDescent="0.25">
      <c r="A87" s="1" t="s">
        <v>465</v>
      </c>
      <c r="B87" t="s">
        <v>199</v>
      </c>
    </row>
    <row r="88" spans="1:2" x14ac:dyDescent="0.25">
      <c r="A88" s="1" t="s">
        <v>200</v>
      </c>
      <c r="B88" t="s">
        <v>201</v>
      </c>
    </row>
    <row r="89" spans="1:2" x14ac:dyDescent="0.25">
      <c r="A89" s="1" t="s">
        <v>202</v>
      </c>
      <c r="B89" t="s">
        <v>203</v>
      </c>
    </row>
    <row r="90" spans="1:2" x14ac:dyDescent="0.25">
      <c r="A90" s="1" t="s">
        <v>204</v>
      </c>
      <c r="B90" t="s">
        <v>205</v>
      </c>
    </row>
    <row r="91" spans="1:2" x14ac:dyDescent="0.25">
      <c r="A91" s="1" t="s">
        <v>206</v>
      </c>
      <c r="B91" t="s">
        <v>207</v>
      </c>
    </row>
    <row r="92" spans="1:2" x14ac:dyDescent="0.25">
      <c r="A92" s="1" t="s">
        <v>208</v>
      </c>
      <c r="B92" s="26" t="s">
        <v>209</v>
      </c>
    </row>
    <row r="93" spans="1:2" x14ac:dyDescent="0.25">
      <c r="A93" s="1" t="s">
        <v>210</v>
      </c>
      <c r="B93" t="s">
        <v>211</v>
      </c>
    </row>
    <row r="94" spans="1:2" x14ac:dyDescent="0.25">
      <c r="A94" s="1" t="s">
        <v>212</v>
      </c>
      <c r="B94" t="s">
        <v>213</v>
      </c>
    </row>
    <row r="95" spans="1:2" x14ac:dyDescent="0.25">
      <c r="A95" s="1" t="s">
        <v>214</v>
      </c>
      <c r="B95" t="s">
        <v>215</v>
      </c>
    </row>
    <row r="96" spans="1:2" x14ac:dyDescent="0.25">
      <c r="A96" s="1" t="s">
        <v>297</v>
      </c>
      <c r="B96" t="s">
        <v>216</v>
      </c>
    </row>
    <row r="97" spans="1:2" x14ac:dyDescent="0.25">
      <c r="A97" s="1" t="s">
        <v>324</v>
      </c>
      <c r="B97" t="s">
        <v>217</v>
      </c>
    </row>
    <row r="98" spans="1:2" x14ac:dyDescent="0.25">
      <c r="A98" s="1" t="s">
        <v>218</v>
      </c>
      <c r="B98" t="s">
        <v>219</v>
      </c>
    </row>
    <row r="99" spans="1:2" x14ac:dyDescent="0.25">
      <c r="A99" s="1" t="s">
        <v>220</v>
      </c>
      <c r="B99" t="s">
        <v>221</v>
      </c>
    </row>
    <row r="100" spans="1:2" x14ac:dyDescent="0.25">
      <c r="A100" s="1" t="s">
        <v>222</v>
      </c>
      <c r="B100" t="s">
        <v>223</v>
      </c>
    </row>
    <row r="101" spans="1:2" x14ac:dyDescent="0.25">
      <c r="A101" s="1" t="s">
        <v>224</v>
      </c>
      <c r="B101" t="s">
        <v>225</v>
      </c>
    </row>
    <row r="102" spans="1:2" x14ac:dyDescent="0.25">
      <c r="A102" s="1" t="s">
        <v>226</v>
      </c>
      <c r="B102" t="s">
        <v>227</v>
      </c>
    </row>
    <row r="103" spans="1:2" x14ac:dyDescent="0.25">
      <c r="A103" s="1" t="s">
        <v>391</v>
      </c>
      <c r="B103" t="s">
        <v>228</v>
      </c>
    </row>
    <row r="104" spans="1:2" x14ac:dyDescent="0.25">
      <c r="A104" s="1" t="s">
        <v>229</v>
      </c>
      <c r="B104" t="s">
        <v>230</v>
      </c>
    </row>
    <row r="105" spans="1:2" x14ac:dyDescent="0.25">
      <c r="A105" s="1" t="s">
        <v>368</v>
      </c>
      <c r="B105" t="s">
        <v>231</v>
      </c>
    </row>
    <row r="106" spans="1:2" x14ac:dyDescent="0.25">
      <c r="A106" s="1" t="s">
        <v>274</v>
      </c>
      <c r="B106" t="s">
        <v>232</v>
      </c>
    </row>
    <row r="107" spans="1:2" x14ac:dyDescent="0.25">
      <c r="A107" s="1" t="s">
        <v>233</v>
      </c>
      <c r="B107" t="s">
        <v>234</v>
      </c>
    </row>
    <row r="108" spans="1:2" x14ac:dyDescent="0.25">
      <c r="A108" s="1" t="s">
        <v>235</v>
      </c>
      <c r="B108" t="s">
        <v>236</v>
      </c>
    </row>
    <row r="109" spans="1:2" x14ac:dyDescent="0.25">
      <c r="A109" s="1" t="s">
        <v>396</v>
      </c>
      <c r="B109" t="s">
        <v>237</v>
      </c>
    </row>
    <row r="110" spans="1:2" x14ac:dyDescent="0.25">
      <c r="A110" s="1" t="s">
        <v>296</v>
      </c>
      <c r="B110" t="s">
        <v>238</v>
      </c>
    </row>
    <row r="111" spans="1:2" x14ac:dyDescent="0.25">
      <c r="A111" s="1" t="s">
        <v>239</v>
      </c>
      <c r="B111" t="s">
        <v>240</v>
      </c>
    </row>
    <row r="112" spans="1:2" x14ac:dyDescent="0.25">
      <c r="A112" s="1" t="s">
        <v>241</v>
      </c>
      <c r="B112" t="s">
        <v>242</v>
      </c>
    </row>
    <row r="113" spans="1:2" x14ac:dyDescent="0.25">
      <c r="A113" s="1" t="s">
        <v>243</v>
      </c>
      <c r="B113" t="s">
        <v>244</v>
      </c>
    </row>
    <row r="114" spans="1:2" x14ac:dyDescent="0.25">
      <c r="A114" s="1" t="s">
        <v>245</v>
      </c>
      <c r="B114" t="s">
        <v>246</v>
      </c>
    </row>
    <row r="115" spans="1:2" x14ac:dyDescent="0.25">
      <c r="A115" s="1" t="s">
        <v>464</v>
      </c>
      <c r="B115" t="s">
        <v>247</v>
      </c>
    </row>
    <row r="116" spans="1:2" x14ac:dyDescent="0.25">
      <c r="A116" s="1" t="s">
        <v>248</v>
      </c>
      <c r="B116" t="s">
        <v>249</v>
      </c>
    </row>
    <row r="117" spans="1:2" x14ac:dyDescent="0.25">
      <c r="A117" s="1" t="s">
        <v>250</v>
      </c>
      <c r="B117" t="s">
        <v>251</v>
      </c>
    </row>
    <row r="118" spans="1:2" x14ac:dyDescent="0.25">
      <c r="A118" s="1" t="s">
        <v>252</v>
      </c>
      <c r="B118" t="s">
        <v>253</v>
      </c>
    </row>
    <row r="119" spans="1:2" x14ac:dyDescent="0.25">
      <c r="A119" s="1" t="s">
        <v>254</v>
      </c>
      <c r="B119" t="s">
        <v>255</v>
      </c>
    </row>
    <row r="120" spans="1:2" x14ac:dyDescent="0.25">
      <c r="A120" s="1" t="s">
        <v>256</v>
      </c>
      <c r="B120" t="s">
        <v>257</v>
      </c>
    </row>
    <row r="121" spans="1:2" x14ac:dyDescent="0.25">
      <c r="A121" s="1" t="s">
        <v>258</v>
      </c>
      <c r="B121" t="s">
        <v>259</v>
      </c>
    </row>
    <row r="122" spans="1:2" x14ac:dyDescent="0.25">
      <c r="A122" s="1" t="s">
        <v>260</v>
      </c>
      <c r="B122" t="s">
        <v>261</v>
      </c>
    </row>
    <row r="123" spans="1:2" x14ac:dyDescent="0.25">
      <c r="A123" s="1" t="s">
        <v>275</v>
      </c>
      <c r="B123" t="s">
        <v>262</v>
      </c>
    </row>
    <row r="124" spans="1:2" x14ac:dyDescent="0.25">
      <c r="A124" s="1" t="s">
        <v>263</v>
      </c>
      <c r="B124" t="s">
        <v>264</v>
      </c>
    </row>
    <row r="125" spans="1:2" x14ac:dyDescent="0.25">
      <c r="A125" s="1" t="s">
        <v>265</v>
      </c>
      <c r="B125" t="s">
        <v>266</v>
      </c>
    </row>
    <row r="126" spans="1:2" x14ac:dyDescent="0.25">
      <c r="A126" s="1" t="s">
        <v>277</v>
      </c>
      <c r="B126" t="s">
        <v>267</v>
      </c>
    </row>
    <row r="127" spans="1:2" x14ac:dyDescent="0.25">
      <c r="A127" s="1" t="s">
        <v>278</v>
      </c>
      <c r="B127" t="s">
        <v>279</v>
      </c>
    </row>
    <row r="128" spans="1:2" x14ac:dyDescent="0.25">
      <c r="A128" s="1" t="s">
        <v>280</v>
      </c>
      <c r="B128" t="s">
        <v>281</v>
      </c>
    </row>
    <row r="129" spans="1:2" x14ac:dyDescent="0.25">
      <c r="A129" s="1" t="s">
        <v>283</v>
      </c>
      <c r="B129" t="s">
        <v>284</v>
      </c>
    </row>
    <row r="130" spans="1:2" x14ac:dyDescent="0.25">
      <c r="A130" s="1" t="s">
        <v>288</v>
      </c>
      <c r="B130" t="s">
        <v>289</v>
      </c>
    </row>
    <row r="131" spans="1:2" x14ac:dyDescent="0.25">
      <c r="A131" s="1" t="s">
        <v>292</v>
      </c>
      <c r="B131" t="s">
        <v>293</v>
      </c>
    </row>
    <row r="132" spans="1:2" x14ac:dyDescent="0.25">
      <c r="A132" s="1" t="s">
        <v>294</v>
      </c>
      <c r="B132" t="s">
        <v>295</v>
      </c>
    </row>
    <row r="133" spans="1:2" x14ac:dyDescent="0.25">
      <c r="A133" s="1" t="s">
        <v>299</v>
      </c>
      <c r="B133" t="s">
        <v>300</v>
      </c>
    </row>
    <row r="134" spans="1:2" x14ac:dyDescent="0.25">
      <c r="A134" s="1" t="s">
        <v>303</v>
      </c>
      <c r="B134" t="s">
        <v>304</v>
      </c>
    </row>
    <row r="135" spans="1:2" x14ac:dyDescent="0.25">
      <c r="A135" s="1" t="s">
        <v>305</v>
      </c>
      <c r="B135" t="s">
        <v>306</v>
      </c>
    </row>
    <row r="136" spans="1:2" x14ac:dyDescent="0.25">
      <c r="A136" s="1" t="s">
        <v>307</v>
      </c>
      <c r="B136" t="s">
        <v>308</v>
      </c>
    </row>
    <row r="137" spans="1:2" x14ac:dyDescent="0.25">
      <c r="A137" s="1" t="s">
        <v>309</v>
      </c>
      <c r="B137" t="s">
        <v>310</v>
      </c>
    </row>
    <row r="138" spans="1:2" x14ac:dyDescent="0.25">
      <c r="A138" s="1" t="s">
        <v>313</v>
      </c>
      <c r="B138" t="s">
        <v>314</v>
      </c>
    </row>
    <row r="139" spans="1:2" x14ac:dyDescent="0.25">
      <c r="A139" s="1" t="s">
        <v>317</v>
      </c>
      <c r="B139" t="s">
        <v>318</v>
      </c>
    </row>
    <row r="140" spans="1:2" x14ac:dyDescent="0.25">
      <c r="A140" s="1" t="s">
        <v>320</v>
      </c>
      <c r="B140" t="s">
        <v>321</v>
      </c>
    </row>
    <row r="141" spans="1:2" x14ac:dyDescent="0.25">
      <c r="A141" s="1" t="s">
        <v>322</v>
      </c>
      <c r="B141" t="s">
        <v>323</v>
      </c>
    </row>
    <row r="142" spans="1:2" x14ac:dyDescent="0.25">
      <c r="A142" s="1" t="s">
        <v>325</v>
      </c>
      <c r="B142" t="s">
        <v>326</v>
      </c>
    </row>
    <row r="143" spans="1:2" x14ac:dyDescent="0.25">
      <c r="A143" s="1" t="s">
        <v>327</v>
      </c>
      <c r="B143" t="s">
        <v>328</v>
      </c>
    </row>
    <row r="144" spans="1:2" x14ac:dyDescent="0.25">
      <c r="A144" s="1" t="s">
        <v>329</v>
      </c>
      <c r="B144" t="s">
        <v>330</v>
      </c>
    </row>
    <row r="145" spans="1:2" x14ac:dyDescent="0.25">
      <c r="A145" s="1" t="s">
        <v>331</v>
      </c>
      <c r="B145" t="s">
        <v>332</v>
      </c>
    </row>
    <row r="146" spans="1:2" x14ac:dyDescent="0.25">
      <c r="A146" s="1" t="s">
        <v>333</v>
      </c>
      <c r="B146" t="s">
        <v>334</v>
      </c>
    </row>
    <row r="147" spans="1:2" x14ac:dyDescent="0.25">
      <c r="A147" s="1" t="s">
        <v>335</v>
      </c>
      <c r="B147" t="s">
        <v>336</v>
      </c>
    </row>
    <row r="148" spans="1:2" x14ac:dyDescent="0.25">
      <c r="A148" s="1" t="s">
        <v>337</v>
      </c>
      <c r="B148" t="s">
        <v>338</v>
      </c>
    </row>
    <row r="149" spans="1:2" x14ac:dyDescent="0.25">
      <c r="A149" s="1" t="s">
        <v>339</v>
      </c>
      <c r="B149" t="s">
        <v>340</v>
      </c>
    </row>
    <row r="150" spans="1:2" x14ac:dyDescent="0.25">
      <c r="A150" s="1" t="s">
        <v>341</v>
      </c>
      <c r="B150" t="s">
        <v>342</v>
      </c>
    </row>
    <row r="151" spans="1:2" x14ac:dyDescent="0.25">
      <c r="A151" s="1" t="s">
        <v>343</v>
      </c>
      <c r="B151" t="s">
        <v>344</v>
      </c>
    </row>
    <row r="152" spans="1:2" x14ac:dyDescent="0.25">
      <c r="A152" s="1" t="s">
        <v>345</v>
      </c>
      <c r="B152" t="s">
        <v>346</v>
      </c>
    </row>
    <row r="153" spans="1:2" x14ac:dyDescent="0.25">
      <c r="A153" s="1" t="s">
        <v>347</v>
      </c>
      <c r="B153" t="s">
        <v>348</v>
      </c>
    </row>
    <row r="154" spans="1:2" x14ac:dyDescent="0.25">
      <c r="A154" s="1" t="s">
        <v>349</v>
      </c>
      <c r="B154" t="s">
        <v>350</v>
      </c>
    </row>
    <row r="155" spans="1:2" x14ac:dyDescent="0.25">
      <c r="A155" s="1" t="s">
        <v>352</v>
      </c>
      <c r="B155" t="s">
        <v>353</v>
      </c>
    </row>
    <row r="156" spans="1:2" x14ac:dyDescent="0.25">
      <c r="A156" s="1" t="s">
        <v>354</v>
      </c>
      <c r="B156" t="s">
        <v>355</v>
      </c>
    </row>
    <row r="157" spans="1:2" x14ac:dyDescent="0.25">
      <c r="A157" s="1" t="s">
        <v>356</v>
      </c>
      <c r="B157" t="s">
        <v>357</v>
      </c>
    </row>
    <row r="158" spans="1:2" x14ac:dyDescent="0.25">
      <c r="A158" s="1" t="s">
        <v>358</v>
      </c>
      <c r="B158" t="s">
        <v>359</v>
      </c>
    </row>
    <row r="159" spans="1:2" x14ac:dyDescent="0.25">
      <c r="A159" s="1" t="s">
        <v>360</v>
      </c>
      <c r="B159" t="s">
        <v>361</v>
      </c>
    </row>
    <row r="160" spans="1:2" x14ac:dyDescent="0.25">
      <c r="A160" s="1" t="s">
        <v>362</v>
      </c>
      <c r="B160" t="s">
        <v>363</v>
      </c>
    </row>
    <row r="161" spans="1:2" x14ac:dyDescent="0.25">
      <c r="A161" s="1" t="s">
        <v>364</v>
      </c>
      <c r="B161" t="s">
        <v>365</v>
      </c>
    </row>
    <row r="162" spans="1:2" x14ac:dyDescent="0.25">
      <c r="A162" s="1" t="s">
        <v>366</v>
      </c>
      <c r="B162" t="s">
        <v>367</v>
      </c>
    </row>
    <row r="163" spans="1:2" x14ac:dyDescent="0.25">
      <c r="A163" s="1" t="s">
        <v>369</v>
      </c>
      <c r="B163" t="s">
        <v>370</v>
      </c>
    </row>
    <row r="164" spans="1:2" x14ac:dyDescent="0.25">
      <c r="A164" s="1" t="s">
        <v>371</v>
      </c>
      <c r="B164" t="s">
        <v>372</v>
      </c>
    </row>
    <row r="165" spans="1:2" x14ac:dyDescent="0.25">
      <c r="A165" s="1" t="s">
        <v>374</v>
      </c>
      <c r="B165" t="s">
        <v>375</v>
      </c>
    </row>
    <row r="166" spans="1:2" x14ac:dyDescent="0.25">
      <c r="A166" s="1" t="s">
        <v>376</v>
      </c>
      <c r="B166" t="s">
        <v>377</v>
      </c>
    </row>
    <row r="167" spans="1:2" x14ac:dyDescent="0.25">
      <c r="A167" s="1" t="s">
        <v>378</v>
      </c>
      <c r="B167" t="s">
        <v>379</v>
      </c>
    </row>
    <row r="168" spans="1:2" x14ac:dyDescent="0.25">
      <c r="A168" s="1" t="s">
        <v>381</v>
      </c>
      <c r="B168" t="s">
        <v>382</v>
      </c>
    </row>
    <row r="169" spans="1:2" x14ac:dyDescent="0.25">
      <c r="A169" s="1" t="s">
        <v>383</v>
      </c>
      <c r="B169" t="s">
        <v>384</v>
      </c>
    </row>
    <row r="170" spans="1:2" x14ac:dyDescent="0.25">
      <c r="A170" s="1" t="s">
        <v>385</v>
      </c>
      <c r="B170" t="s">
        <v>386</v>
      </c>
    </row>
    <row r="171" spans="1:2" x14ac:dyDescent="0.25">
      <c r="A171" s="1" t="s">
        <v>387</v>
      </c>
      <c r="B171" t="s">
        <v>388</v>
      </c>
    </row>
    <row r="172" spans="1:2" x14ac:dyDescent="0.25">
      <c r="A172" s="1" t="s">
        <v>389</v>
      </c>
      <c r="B172" t="s">
        <v>390</v>
      </c>
    </row>
    <row r="173" spans="1:2" x14ac:dyDescent="0.25">
      <c r="A173" s="1" t="s">
        <v>392</v>
      </c>
      <c r="B173" t="s">
        <v>393</v>
      </c>
    </row>
    <row r="174" spans="1:2" x14ac:dyDescent="0.25">
      <c r="A174" s="1" t="s">
        <v>394</v>
      </c>
      <c r="B174" t="s">
        <v>395</v>
      </c>
    </row>
    <row r="175" spans="1:2" x14ac:dyDescent="0.25">
      <c r="A175" s="1" t="s">
        <v>397</v>
      </c>
      <c r="B175" t="s">
        <v>398</v>
      </c>
    </row>
    <row r="176" spans="1:2" x14ac:dyDescent="0.25">
      <c r="A176" s="1" t="s">
        <v>399</v>
      </c>
      <c r="B176" t="s">
        <v>400</v>
      </c>
    </row>
    <row r="177" spans="1:2" x14ac:dyDescent="0.25">
      <c r="A177" s="1" t="s">
        <v>401</v>
      </c>
      <c r="B177" t="s">
        <v>402</v>
      </c>
    </row>
    <row r="178" spans="1:2" x14ac:dyDescent="0.25">
      <c r="A178" s="1" t="s">
        <v>403</v>
      </c>
      <c r="B178" t="s">
        <v>404</v>
      </c>
    </row>
    <row r="179" spans="1:2" x14ac:dyDescent="0.25">
      <c r="A179" s="1" t="s">
        <v>405</v>
      </c>
      <c r="B179" t="s">
        <v>406</v>
      </c>
    </row>
    <row r="180" spans="1:2" x14ac:dyDescent="0.25">
      <c r="A180" s="1" t="s">
        <v>408</v>
      </c>
      <c r="B180" t="s">
        <v>409</v>
      </c>
    </row>
    <row r="181" spans="1:2" x14ac:dyDescent="0.25">
      <c r="A181" s="1" t="s">
        <v>410</v>
      </c>
      <c r="B181" t="s">
        <v>411</v>
      </c>
    </row>
    <row r="182" spans="1:2" x14ac:dyDescent="0.25">
      <c r="A182" s="1" t="s">
        <v>412</v>
      </c>
      <c r="B182" t="s">
        <v>413</v>
      </c>
    </row>
    <row r="183" spans="1:2" x14ac:dyDescent="0.25">
      <c r="A183" s="1" t="s">
        <v>414</v>
      </c>
      <c r="B183" t="s">
        <v>415</v>
      </c>
    </row>
    <row r="184" spans="1:2" x14ac:dyDescent="0.25">
      <c r="A184" s="1" t="s">
        <v>416</v>
      </c>
      <c r="B184" t="s">
        <v>417</v>
      </c>
    </row>
    <row r="185" spans="1:2" x14ac:dyDescent="0.25">
      <c r="A185" s="1" t="s">
        <v>418</v>
      </c>
      <c r="B185" t="s">
        <v>419</v>
      </c>
    </row>
    <row r="186" spans="1:2" x14ac:dyDescent="0.25">
      <c r="A186" s="1" t="s">
        <v>420</v>
      </c>
      <c r="B186" t="s">
        <v>421</v>
      </c>
    </row>
    <row r="187" spans="1:2" x14ac:dyDescent="0.25">
      <c r="A187" s="1" t="s">
        <v>422</v>
      </c>
      <c r="B187" t="s">
        <v>423</v>
      </c>
    </row>
    <row r="188" spans="1:2" x14ac:dyDescent="0.25">
      <c r="A188" s="1" t="s">
        <v>424</v>
      </c>
      <c r="B188" t="s">
        <v>425</v>
      </c>
    </row>
    <row r="189" spans="1:2" x14ac:dyDescent="0.25">
      <c r="A189" s="1" t="s">
        <v>426</v>
      </c>
      <c r="B189" t="s">
        <v>427</v>
      </c>
    </row>
    <row r="190" spans="1:2" x14ac:dyDescent="0.25">
      <c r="A190" s="1" t="s">
        <v>428</v>
      </c>
      <c r="B190" t="s">
        <v>429</v>
      </c>
    </row>
    <row r="191" spans="1:2" x14ac:dyDescent="0.25">
      <c r="A191" s="1" t="s">
        <v>430</v>
      </c>
      <c r="B191" t="s">
        <v>431</v>
      </c>
    </row>
    <row r="192" spans="1:2" x14ac:dyDescent="0.25">
      <c r="A192" s="1" t="s">
        <v>432</v>
      </c>
      <c r="B192" t="s">
        <v>433</v>
      </c>
    </row>
    <row r="193" spans="1:2" x14ac:dyDescent="0.25">
      <c r="A193" s="1" t="s">
        <v>434</v>
      </c>
      <c r="B193" t="s">
        <v>435</v>
      </c>
    </row>
    <row r="194" spans="1:2" x14ac:dyDescent="0.25">
      <c r="A194" s="1" t="s">
        <v>436</v>
      </c>
      <c r="B194" t="s">
        <v>437</v>
      </c>
    </row>
    <row r="195" spans="1:2" x14ac:dyDescent="0.25">
      <c r="A195" s="1" t="s">
        <v>438</v>
      </c>
      <c r="B195" t="s">
        <v>439</v>
      </c>
    </row>
    <row r="196" spans="1:2" x14ac:dyDescent="0.25">
      <c r="A196" s="1" t="s">
        <v>440</v>
      </c>
      <c r="B196" t="s">
        <v>441</v>
      </c>
    </row>
    <row r="197" spans="1:2" x14ac:dyDescent="0.25">
      <c r="A197" s="1" t="s">
        <v>444</v>
      </c>
      <c r="B197" t="s">
        <v>445</v>
      </c>
    </row>
    <row r="198" spans="1:2" x14ac:dyDescent="0.25">
      <c r="A198" s="1" t="s">
        <v>446</v>
      </c>
      <c r="B198" t="s">
        <v>447</v>
      </c>
    </row>
    <row r="199" spans="1:2" x14ac:dyDescent="0.25">
      <c r="A199" s="1" t="s">
        <v>449</v>
      </c>
      <c r="B199" t="s">
        <v>450</v>
      </c>
    </row>
    <row r="200" spans="1:2" x14ac:dyDescent="0.25">
      <c r="A200" s="1" t="s">
        <v>448</v>
      </c>
      <c r="B200" t="s">
        <v>451</v>
      </c>
    </row>
    <row r="201" spans="1:2" x14ac:dyDescent="0.25">
      <c r="A201" s="1" t="s">
        <v>452</v>
      </c>
      <c r="B201" t="s">
        <v>453</v>
      </c>
    </row>
    <row r="202" spans="1:2" x14ac:dyDescent="0.25">
      <c r="A202" s="1" t="s">
        <v>454</v>
      </c>
      <c r="B202" t="s">
        <v>455</v>
      </c>
    </row>
    <row r="203" spans="1:2" x14ac:dyDescent="0.25">
      <c r="A203" s="1" t="s">
        <v>456</v>
      </c>
      <c r="B203" t="s">
        <v>457</v>
      </c>
    </row>
    <row r="204" spans="1:2" x14ac:dyDescent="0.25">
      <c r="A204" s="1" t="s">
        <v>458</v>
      </c>
      <c r="B204" t="s">
        <v>459</v>
      </c>
    </row>
    <row r="205" spans="1:2" x14ac:dyDescent="0.25">
      <c r="A205" s="1" t="s">
        <v>460</v>
      </c>
      <c r="B205" t="s">
        <v>461</v>
      </c>
    </row>
    <row r="206" spans="1:2" x14ac:dyDescent="0.25">
      <c r="A206" s="1" t="s">
        <v>462</v>
      </c>
      <c r="B206" t="s">
        <v>463</v>
      </c>
    </row>
    <row r="207" spans="1:2" x14ac:dyDescent="0.25">
      <c r="A207" s="1" t="s">
        <v>466</v>
      </c>
      <c r="B207" t="s">
        <v>467</v>
      </c>
    </row>
    <row r="208" spans="1:2" x14ac:dyDescent="0.25">
      <c r="A208" s="1" t="s">
        <v>468</v>
      </c>
      <c r="B208" t="s">
        <v>469</v>
      </c>
    </row>
    <row r="209" spans="1:2" x14ac:dyDescent="0.25">
      <c r="A209" s="1" t="s">
        <v>470</v>
      </c>
      <c r="B209" t="s">
        <v>471</v>
      </c>
    </row>
    <row r="210" spans="1:2" x14ac:dyDescent="0.25">
      <c r="A210" s="1" t="s">
        <v>472</v>
      </c>
      <c r="B210" t="s">
        <v>473</v>
      </c>
    </row>
    <row r="211" spans="1:2" x14ac:dyDescent="0.25">
      <c r="A211" s="1" t="s">
        <v>474</v>
      </c>
      <c r="B211" t="s">
        <v>475</v>
      </c>
    </row>
    <row r="212" spans="1:2" x14ac:dyDescent="0.25">
      <c r="A212" s="1" t="s">
        <v>476</v>
      </c>
      <c r="B212" t="s">
        <v>477</v>
      </c>
    </row>
    <row r="213" spans="1:2" x14ac:dyDescent="0.25">
      <c r="A213" s="1" t="s">
        <v>478</v>
      </c>
      <c r="B213" t="s">
        <v>479</v>
      </c>
    </row>
    <row r="214" spans="1:2" x14ac:dyDescent="0.25">
      <c r="A214" s="1" t="s">
        <v>480</v>
      </c>
      <c r="B214" t="s">
        <v>481</v>
      </c>
    </row>
    <row r="215" spans="1:2" x14ac:dyDescent="0.25">
      <c r="A215" s="1" t="s">
        <v>482</v>
      </c>
      <c r="B215" t="s">
        <v>483</v>
      </c>
    </row>
    <row r="216" spans="1:2" x14ac:dyDescent="0.25">
      <c r="A216" s="1" t="s">
        <v>485</v>
      </c>
      <c r="B216" t="s">
        <v>486</v>
      </c>
    </row>
    <row r="217" spans="1:2" x14ac:dyDescent="0.25">
      <c r="A217" s="1" t="s">
        <v>487</v>
      </c>
      <c r="B217" t="s">
        <v>488</v>
      </c>
    </row>
    <row r="218" spans="1:2" x14ac:dyDescent="0.25">
      <c r="A218" s="1" t="s">
        <v>489</v>
      </c>
      <c r="B218" t="s">
        <v>490</v>
      </c>
    </row>
    <row r="219" spans="1:2" x14ac:dyDescent="0.25">
      <c r="A219" s="1" t="s">
        <v>491</v>
      </c>
      <c r="B219" t="s">
        <v>492</v>
      </c>
    </row>
    <row r="220" spans="1:2" x14ac:dyDescent="0.25">
      <c r="A220" s="1" t="s">
        <v>493</v>
      </c>
      <c r="B220" t="s">
        <v>494</v>
      </c>
    </row>
    <row r="221" spans="1:2" x14ac:dyDescent="0.25">
      <c r="A221" s="1" t="s">
        <v>495</v>
      </c>
      <c r="B221" t="s">
        <v>496</v>
      </c>
    </row>
    <row r="222" spans="1:2" x14ac:dyDescent="0.25">
      <c r="A222" s="1" t="s">
        <v>497</v>
      </c>
      <c r="B222" t="s">
        <v>498</v>
      </c>
    </row>
    <row r="223" spans="1:2" x14ac:dyDescent="0.25">
      <c r="A223" s="1" t="s">
        <v>499</v>
      </c>
      <c r="B223" t="s">
        <v>500</v>
      </c>
    </row>
    <row r="224" spans="1:2" x14ac:dyDescent="0.25">
      <c r="A224" s="1" t="s">
        <v>501</v>
      </c>
      <c r="B224" t="s">
        <v>502</v>
      </c>
    </row>
    <row r="225" spans="1:2" x14ac:dyDescent="0.25">
      <c r="A225" s="1" t="s">
        <v>504</v>
      </c>
      <c r="B225" t="s">
        <v>505</v>
      </c>
    </row>
    <row r="226" spans="1:2" x14ac:dyDescent="0.25">
      <c r="A226" s="1" t="s">
        <v>507</v>
      </c>
      <c r="B226" t="s">
        <v>508</v>
      </c>
    </row>
    <row r="227" spans="1:2" x14ac:dyDescent="0.25">
      <c r="A227" s="1" t="s">
        <v>510</v>
      </c>
      <c r="B227" t="s">
        <v>511</v>
      </c>
    </row>
    <row r="228" spans="1:2" x14ac:dyDescent="0.25">
      <c r="A228" s="1" t="s">
        <v>512</v>
      </c>
      <c r="B228" t="s">
        <v>513</v>
      </c>
    </row>
    <row r="229" spans="1:2" x14ac:dyDescent="0.25">
      <c r="A229" s="1" t="s">
        <v>515</v>
      </c>
      <c r="B229" t="s">
        <v>516</v>
      </c>
    </row>
    <row r="230" spans="1:2" x14ac:dyDescent="0.25">
      <c r="A230" s="1" t="s">
        <v>517</v>
      </c>
      <c r="B230" t="s">
        <v>518</v>
      </c>
    </row>
    <row r="231" spans="1:2" x14ac:dyDescent="0.25">
      <c r="A231" s="1" t="s">
        <v>519</v>
      </c>
      <c r="B231" t="s">
        <v>520</v>
      </c>
    </row>
    <row r="232" spans="1:2" x14ac:dyDescent="0.25">
      <c r="A232" s="1" t="s">
        <v>522</v>
      </c>
      <c r="B232" t="s">
        <v>523</v>
      </c>
    </row>
    <row r="233" spans="1:2" x14ac:dyDescent="0.25">
      <c r="A233" s="1" t="s">
        <v>524</v>
      </c>
      <c r="B233" t="s">
        <v>525</v>
      </c>
    </row>
    <row r="234" spans="1:2" x14ac:dyDescent="0.25">
      <c r="A234" s="1" t="s">
        <v>526</v>
      </c>
      <c r="B234" t="s">
        <v>527</v>
      </c>
    </row>
    <row r="235" spans="1:2" x14ac:dyDescent="0.25">
      <c r="A235" s="1" t="s">
        <v>528</v>
      </c>
      <c r="B235" t="s">
        <v>529</v>
      </c>
    </row>
    <row r="236" spans="1:2" x14ac:dyDescent="0.25">
      <c r="A236" s="1" t="s">
        <v>536</v>
      </c>
      <c r="B236" t="s">
        <v>537</v>
      </c>
    </row>
    <row r="237" spans="1:2" x14ac:dyDescent="0.25">
      <c r="A237" s="1" t="s">
        <v>538</v>
      </c>
      <c r="B237" t="s">
        <v>539</v>
      </c>
    </row>
    <row r="238" spans="1:2" x14ac:dyDescent="0.25">
      <c r="A238" s="1" t="s">
        <v>540</v>
      </c>
      <c r="B238" t="s">
        <v>541</v>
      </c>
    </row>
    <row r="239" spans="1:2" x14ac:dyDescent="0.25">
      <c r="A239" s="1" t="s">
        <v>543</v>
      </c>
      <c r="B239" t="s">
        <v>544</v>
      </c>
    </row>
    <row r="240" spans="1:2" x14ac:dyDescent="0.25">
      <c r="A240" s="1" t="s">
        <v>545</v>
      </c>
      <c r="B240" t="s">
        <v>546</v>
      </c>
    </row>
    <row r="241" spans="1:2" x14ac:dyDescent="0.25">
      <c r="A241" s="1" t="s">
        <v>547</v>
      </c>
      <c r="B241" t="s">
        <v>548</v>
      </c>
    </row>
    <row r="242" spans="1:2" x14ac:dyDescent="0.25">
      <c r="A242" s="1" t="s">
        <v>549</v>
      </c>
      <c r="B242" t="s">
        <v>550</v>
      </c>
    </row>
    <row r="243" spans="1:2" x14ac:dyDescent="0.25">
      <c r="A243" s="1" t="s">
        <v>551</v>
      </c>
      <c r="B243" t="s">
        <v>552</v>
      </c>
    </row>
    <row r="244" spans="1:2" x14ac:dyDescent="0.25">
      <c r="A244" s="1" t="s">
        <v>553</v>
      </c>
      <c r="B244" t="s">
        <v>554</v>
      </c>
    </row>
    <row r="245" spans="1:2" x14ac:dyDescent="0.25">
      <c r="A245" s="1" t="s">
        <v>555</v>
      </c>
      <c r="B245" t="s">
        <v>556</v>
      </c>
    </row>
    <row r="246" spans="1:2" x14ac:dyDescent="0.25">
      <c r="A246" s="1" t="s">
        <v>557</v>
      </c>
      <c r="B246" t="s">
        <v>558</v>
      </c>
    </row>
    <row r="247" spans="1:2" x14ac:dyDescent="0.25">
      <c r="A247" s="1" t="s">
        <v>559</v>
      </c>
      <c r="B247" t="s">
        <v>560</v>
      </c>
    </row>
    <row r="248" spans="1:2" x14ac:dyDescent="0.25">
      <c r="A248" s="1" t="s">
        <v>561</v>
      </c>
      <c r="B248" t="s">
        <v>562</v>
      </c>
    </row>
    <row r="249" spans="1:2" x14ac:dyDescent="0.25">
      <c r="A249" s="1" t="s">
        <v>563</v>
      </c>
      <c r="B249" t="s">
        <v>564</v>
      </c>
    </row>
    <row r="250" spans="1:2" x14ac:dyDescent="0.25">
      <c r="A250" s="1" t="s">
        <v>565</v>
      </c>
      <c r="B250" t="s">
        <v>566</v>
      </c>
    </row>
    <row r="251" spans="1:2" x14ac:dyDescent="0.25">
      <c r="A251" s="1" t="s">
        <v>567</v>
      </c>
      <c r="B251" t="s">
        <v>568</v>
      </c>
    </row>
    <row r="252" spans="1:2" x14ac:dyDescent="0.25">
      <c r="A252" s="1" t="s">
        <v>569</v>
      </c>
      <c r="B252" t="s">
        <v>570</v>
      </c>
    </row>
    <row r="253" spans="1:2" x14ac:dyDescent="0.25">
      <c r="A253" s="1" t="s">
        <v>571</v>
      </c>
      <c r="B253" t="s">
        <v>572</v>
      </c>
    </row>
    <row r="254" spans="1:2" x14ac:dyDescent="0.25">
      <c r="A254" s="1" t="s">
        <v>592</v>
      </c>
      <c r="B254" t="s">
        <v>593</v>
      </c>
    </row>
  </sheetData>
  <autoFilter ref="A1:C1"/>
  <conditionalFormatting sqref="A1:A2 A4:A1048576">
    <cfRule type="duplicateValues" dxfId="43" priority="3"/>
  </conditionalFormatting>
  <conditionalFormatting sqref="C125">
    <cfRule type="duplicateValues" dxfId="42" priority="2"/>
  </conditionalFormatting>
  <conditionalFormatting sqref="A1:A1048576">
    <cfRule type="cellIs" dxfId="41" priority="1" operator="between">
      <formula>9</formula>
      <formula>7</formula>
    </cfRule>
  </conditionalFormatting>
  <dataValidations count="2">
    <dataValidation allowBlank="1" showInputMessage="1" showErrorMessage="1" errorTitle="Error" error="debe ingresar un nombre que tenga entre 3 y 40 carácteres " promptTitle=" " sqref="B78"/>
    <dataValidation type="textLength" allowBlank="1" showInputMessage="1" showErrorMessage="1" sqref="C1:C124 C126:C1048576 A3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0" t="s">
        <v>86</v>
      </c>
    </row>
    <row r="3" spans="2:4" x14ac:dyDescent="0.25">
      <c r="B3" s="5" t="s">
        <v>2</v>
      </c>
      <c r="D3" s="11"/>
    </row>
    <row r="4" spans="2:4" x14ac:dyDescent="0.25">
      <c r="B4" s="5" t="s">
        <v>3</v>
      </c>
      <c r="D4" s="14" t="s">
        <v>1</v>
      </c>
    </row>
    <row r="5" spans="2:4" x14ac:dyDescent="0.25">
      <c r="B5" s="21" t="s">
        <v>4</v>
      </c>
      <c r="D5" s="14" t="s">
        <v>82</v>
      </c>
    </row>
    <row r="6" spans="2:4" x14ac:dyDescent="0.25">
      <c r="B6" s="6" t="s">
        <v>74</v>
      </c>
      <c r="D6" s="14"/>
    </row>
    <row r="7" spans="2:4" x14ac:dyDescent="0.25">
      <c r="B7" s="6" t="s">
        <v>73</v>
      </c>
      <c r="D7" s="14"/>
    </row>
    <row r="8" spans="2:4" x14ac:dyDescent="0.25">
      <c r="B8" s="6" t="s">
        <v>72</v>
      </c>
      <c r="D8" s="15"/>
    </row>
    <row r="9" spans="2:4" x14ac:dyDescent="0.25">
      <c r="B9" s="5" t="s">
        <v>71</v>
      </c>
      <c r="D9" s="16">
        <f>+D8</f>
        <v>0</v>
      </c>
    </row>
    <row r="10" spans="2:4" x14ac:dyDescent="0.25">
      <c r="B10" s="5" t="s">
        <v>72</v>
      </c>
      <c r="D10" s="23">
        <f>+D9</f>
        <v>0</v>
      </c>
    </row>
    <row r="11" spans="2:4" x14ac:dyDescent="0.25">
      <c r="B11" s="5" t="s">
        <v>71</v>
      </c>
      <c r="D11" s="18">
        <f>+D10</f>
        <v>0</v>
      </c>
    </row>
    <row r="12" spans="2:4" x14ac:dyDescent="0.25">
      <c r="B12" s="5" t="s">
        <v>70</v>
      </c>
      <c r="D12" s="18">
        <v>0</v>
      </c>
    </row>
    <row r="13" spans="2:4" x14ac:dyDescent="0.25">
      <c r="B13" s="5" t="s">
        <v>69</v>
      </c>
      <c r="D13" s="8">
        <v>0</v>
      </c>
    </row>
    <row r="14" spans="2:4" x14ac:dyDescent="0.25">
      <c r="B14" s="5" t="s">
        <v>68</v>
      </c>
      <c r="D14" s="17">
        <v>0</v>
      </c>
    </row>
    <row r="15" spans="2:4" x14ac:dyDescent="0.25">
      <c r="B15" s="22" t="s">
        <v>67</v>
      </c>
      <c r="D15" s="17">
        <v>0</v>
      </c>
    </row>
    <row r="16" spans="2:4" x14ac:dyDescent="0.25">
      <c r="B16" s="22" t="s">
        <v>66</v>
      </c>
      <c r="D16" s="13">
        <v>0</v>
      </c>
    </row>
    <row r="17" spans="2:4" x14ac:dyDescent="0.25">
      <c r="B17" s="22" t="s">
        <v>65</v>
      </c>
      <c r="D17" s="8">
        <v>0</v>
      </c>
    </row>
    <row r="18" spans="2:4" x14ac:dyDescent="0.25">
      <c r="B18" s="22" t="s">
        <v>64</v>
      </c>
      <c r="D18" s="8">
        <v>0</v>
      </c>
    </row>
    <row r="19" spans="2:4" x14ac:dyDescent="0.25">
      <c r="B19" s="22" t="s">
        <v>63</v>
      </c>
      <c r="D19" s="8">
        <v>0</v>
      </c>
    </row>
    <row r="20" spans="2:4" x14ac:dyDescent="0.25">
      <c r="B20" s="22" t="s">
        <v>62</v>
      </c>
      <c r="D20" s="8">
        <v>0</v>
      </c>
    </row>
    <row r="21" spans="2:4" x14ac:dyDescent="0.25">
      <c r="B21" s="22" t="s">
        <v>61</v>
      </c>
      <c r="D21" s="8">
        <v>0</v>
      </c>
    </row>
    <row r="22" spans="2:4" x14ac:dyDescent="0.25">
      <c r="B22" s="22" t="s">
        <v>19</v>
      </c>
      <c r="D22" s="19">
        <f>SUM(D13:D21)</f>
        <v>0</v>
      </c>
    </row>
    <row r="23" spans="2:4" ht="15.75" thickBot="1" x14ac:dyDescent="0.3">
      <c r="B23" s="22" t="s">
        <v>18</v>
      </c>
      <c r="D23" s="20" t="s">
        <v>60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1:V4"/>
  <sheetViews>
    <sheetView zoomScaleNormal="100" workbookViewId="0">
      <selection activeCell="A3" sqref="A3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1" spans="1:22" x14ac:dyDescent="0.25">
      <c r="A1" s="55"/>
    </row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74</v>
      </c>
      <c r="F2" t="s">
        <v>73</v>
      </c>
      <c r="G2" t="s">
        <v>72</v>
      </c>
      <c r="H2" t="s">
        <v>71</v>
      </c>
      <c r="I2" t="s">
        <v>80</v>
      </c>
      <c r="J2" t="s">
        <v>81</v>
      </c>
      <c r="K2" t="s">
        <v>70</v>
      </c>
      <c r="L2" s="3" t="s">
        <v>69</v>
      </c>
      <c r="M2" s="3" t="s">
        <v>68</v>
      </c>
      <c r="N2" s="3" t="s">
        <v>67</v>
      </c>
      <c r="O2" s="3" t="s">
        <v>66</v>
      </c>
      <c r="P2" s="3" t="s">
        <v>65</v>
      </c>
      <c r="Q2" s="3" t="s">
        <v>64</v>
      </c>
      <c r="R2" s="3" t="s">
        <v>63</v>
      </c>
      <c r="S2" s="3" t="s">
        <v>62</v>
      </c>
      <c r="T2" s="3" t="s">
        <v>61</v>
      </c>
      <c r="U2" s="3" t="s">
        <v>19</v>
      </c>
      <c r="V2" t="s">
        <v>18</v>
      </c>
    </row>
    <row r="3" spans="1:22" x14ac:dyDescent="0.25">
      <c r="V3">
        <v>2</v>
      </c>
    </row>
    <row r="4" spans="1:22" x14ac:dyDescent="0.25">
      <c r="A4" t="s">
        <v>84</v>
      </c>
      <c r="L4" s="2"/>
      <c r="M4" s="2"/>
      <c r="N4" s="2"/>
      <c r="O4" s="31">
        <f>SUBTOTAL(109,Tabla3[V GRAVADAS])</f>
        <v>0</v>
      </c>
      <c r="P4" s="2"/>
      <c r="Q4" s="2"/>
      <c r="R4" s="31"/>
      <c r="S4" s="2"/>
      <c r="T4" s="2"/>
      <c r="U4" s="31">
        <f>SUBTOTAL(109,Tabla3[TOTAL VENTA])</f>
        <v>0</v>
      </c>
      <c r="V4">
        <f>SUBTOTAL(103,Tabla3[ANEXO])</f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L765"/>
  <sheetViews>
    <sheetView zoomScaleNormal="100" workbookViewId="0"/>
  </sheetViews>
  <sheetFormatPr baseColWidth="10" defaultRowHeight="15" x14ac:dyDescent="0.25"/>
  <cols>
    <col min="2" max="3" width="12.5703125" bestFit="1" customWidth="1"/>
    <col min="9" max="9" width="11.42578125" style="3"/>
    <col min="10" max="10" width="13.140625" style="3" bestFit="1" customWidth="1"/>
    <col min="11" max="11" width="32.140625" bestFit="1" customWidth="1"/>
  </cols>
  <sheetData>
    <row r="1" spans="2:2" x14ac:dyDescent="0.25">
      <c r="B1" s="2"/>
    </row>
    <row r="2" spans="2:2" x14ac:dyDescent="0.25">
      <c r="B2" s="2"/>
    </row>
    <row r="3" spans="2:2" x14ac:dyDescent="0.25">
      <c r="B3" s="2"/>
    </row>
    <row r="4" spans="2:2" x14ac:dyDescent="0.25">
      <c r="B4" s="2"/>
    </row>
    <row r="5" spans="2:2" x14ac:dyDescent="0.25">
      <c r="B5" s="2"/>
    </row>
    <row r="6" spans="2:2" x14ac:dyDescent="0.25">
      <c r="B6" s="2"/>
    </row>
    <row r="7" spans="2:2" x14ac:dyDescent="0.25">
      <c r="B7" s="2"/>
    </row>
    <row r="8" spans="2:2" x14ac:dyDescent="0.25">
      <c r="B8" s="2"/>
    </row>
    <row r="9" spans="2:2" x14ac:dyDescent="0.25">
      <c r="B9" s="2"/>
    </row>
    <row r="10" spans="2:2" x14ac:dyDescent="0.25">
      <c r="B10" s="2"/>
    </row>
    <row r="11" spans="2:2" x14ac:dyDescent="0.25">
      <c r="B11" s="2"/>
    </row>
    <row r="12" spans="2:2" x14ac:dyDescent="0.25">
      <c r="B12" s="2"/>
    </row>
    <row r="13" spans="2:2" x14ac:dyDescent="0.25">
      <c r="B13" s="2"/>
    </row>
    <row r="14" spans="2:2" x14ac:dyDescent="0.25">
      <c r="B14" s="2"/>
    </row>
    <row r="15" spans="2:2" x14ac:dyDescent="0.25">
      <c r="B15" s="2"/>
    </row>
    <row r="16" spans="2:2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63"/>
    </row>
    <row r="274" spans="2:2" x14ac:dyDescent="0.25">
      <c r="B274" s="63"/>
    </row>
    <row r="275" spans="2:2" x14ac:dyDescent="0.25">
      <c r="B275" s="63"/>
    </row>
    <row r="276" spans="2:2" x14ac:dyDescent="0.25">
      <c r="B276" s="63"/>
    </row>
    <row r="277" spans="2:2" x14ac:dyDescent="0.25">
      <c r="B277" s="63"/>
    </row>
    <row r="278" spans="2:2" x14ac:dyDescent="0.25">
      <c r="B278" s="63"/>
    </row>
    <row r="279" spans="2:2" x14ac:dyDescent="0.25">
      <c r="B279" s="63"/>
    </row>
    <row r="280" spans="2:2" x14ac:dyDescent="0.25">
      <c r="B280" s="63"/>
    </row>
    <row r="281" spans="2:2" x14ac:dyDescent="0.25">
      <c r="B281" s="63"/>
    </row>
    <row r="282" spans="2:2" x14ac:dyDescent="0.25">
      <c r="B282" s="63"/>
    </row>
    <row r="283" spans="2:2" x14ac:dyDescent="0.25">
      <c r="B283" s="63"/>
    </row>
    <row r="284" spans="2:2" x14ac:dyDescent="0.25">
      <c r="B284" s="63"/>
    </row>
    <row r="285" spans="2:2" x14ac:dyDescent="0.25">
      <c r="B285" s="63"/>
    </row>
    <row r="286" spans="2:2" x14ac:dyDescent="0.25">
      <c r="B286" s="63"/>
    </row>
    <row r="287" spans="2:2" x14ac:dyDescent="0.25">
      <c r="B287" s="64"/>
    </row>
    <row r="288" spans="2:2" x14ac:dyDescent="0.25">
      <c r="B288" s="63"/>
    </row>
    <row r="289" spans="2:2" x14ac:dyDescent="0.25">
      <c r="B289" s="63"/>
    </row>
    <row r="290" spans="2:2" x14ac:dyDescent="0.25">
      <c r="B290" s="63"/>
    </row>
    <row r="291" spans="2:2" x14ac:dyDescent="0.25">
      <c r="B291" s="63"/>
    </row>
    <row r="292" spans="2:2" x14ac:dyDescent="0.25">
      <c r="B292" s="63"/>
    </row>
    <row r="293" spans="2:2" x14ac:dyDescent="0.25">
      <c r="B293" s="63"/>
    </row>
    <row r="294" spans="2:2" x14ac:dyDescent="0.25">
      <c r="B294" s="63"/>
    </row>
    <row r="295" spans="2:2" x14ac:dyDescent="0.25">
      <c r="B295" s="63"/>
    </row>
    <row r="296" spans="2:2" x14ac:dyDescent="0.25">
      <c r="B296" s="63"/>
    </row>
    <row r="297" spans="2:2" x14ac:dyDescent="0.25">
      <c r="B297" s="63"/>
    </row>
    <row r="298" spans="2:2" x14ac:dyDescent="0.25">
      <c r="B298" s="63"/>
    </row>
    <row r="299" spans="2:2" x14ac:dyDescent="0.25">
      <c r="B299" s="63"/>
    </row>
    <row r="300" spans="2:2" x14ac:dyDescent="0.25">
      <c r="B300" s="63"/>
    </row>
    <row r="301" spans="2:2" x14ac:dyDescent="0.25">
      <c r="B301" s="63"/>
    </row>
    <row r="302" spans="2:2" x14ac:dyDescent="0.25">
      <c r="B302" s="63"/>
    </row>
    <row r="303" spans="2:2" x14ac:dyDescent="0.25">
      <c r="B303" s="63"/>
    </row>
    <row r="304" spans="2:2" x14ac:dyDescent="0.25">
      <c r="B304" s="63"/>
    </row>
    <row r="305" spans="2:2" x14ac:dyDescent="0.25">
      <c r="B305" s="63"/>
    </row>
    <row r="306" spans="2:2" x14ac:dyDescent="0.25">
      <c r="B306" s="63"/>
    </row>
    <row r="307" spans="2:2" x14ac:dyDescent="0.25">
      <c r="B307" s="63"/>
    </row>
    <row r="308" spans="2:2" x14ac:dyDescent="0.25">
      <c r="B308" s="63"/>
    </row>
    <row r="309" spans="2:2" x14ac:dyDescent="0.25">
      <c r="B309" s="63"/>
    </row>
    <row r="310" spans="2:2" x14ac:dyDescent="0.25">
      <c r="B310" s="63"/>
    </row>
    <row r="311" spans="2:2" x14ac:dyDescent="0.25">
      <c r="B311" s="63"/>
    </row>
    <row r="312" spans="2:2" x14ac:dyDescent="0.25">
      <c r="B312" s="63"/>
    </row>
    <row r="313" spans="2:2" x14ac:dyDescent="0.25">
      <c r="B313" s="63"/>
    </row>
    <row r="314" spans="2:2" x14ac:dyDescent="0.25">
      <c r="B314" s="63"/>
    </row>
    <row r="315" spans="2:2" x14ac:dyDescent="0.25">
      <c r="B315" s="63"/>
    </row>
    <row r="316" spans="2:2" x14ac:dyDescent="0.25">
      <c r="B316" s="63"/>
    </row>
    <row r="317" spans="2:2" x14ac:dyDescent="0.25">
      <c r="B317" s="63"/>
    </row>
    <row r="318" spans="2:2" x14ac:dyDescent="0.25">
      <c r="B318" s="63"/>
    </row>
    <row r="319" spans="2:2" x14ac:dyDescent="0.25">
      <c r="B319" s="63"/>
    </row>
    <row r="320" spans="2:2" x14ac:dyDescent="0.25">
      <c r="B320" s="63"/>
    </row>
    <row r="321" spans="2:2" x14ac:dyDescent="0.25">
      <c r="B321" s="63"/>
    </row>
    <row r="322" spans="2:2" x14ac:dyDescent="0.25">
      <c r="B322" s="63"/>
    </row>
    <row r="323" spans="2:2" x14ac:dyDescent="0.25">
      <c r="B323" s="63"/>
    </row>
    <row r="324" spans="2:2" x14ac:dyDescent="0.25">
      <c r="B324" s="63"/>
    </row>
    <row r="325" spans="2:2" x14ac:dyDescent="0.25">
      <c r="B325" s="63"/>
    </row>
    <row r="326" spans="2:2" x14ac:dyDescent="0.25">
      <c r="B326" s="63"/>
    </row>
    <row r="327" spans="2:2" x14ac:dyDescent="0.25">
      <c r="B327" s="63"/>
    </row>
    <row r="328" spans="2:2" x14ac:dyDescent="0.25">
      <c r="B328" s="63"/>
    </row>
    <row r="329" spans="2:2" x14ac:dyDescent="0.25">
      <c r="B329" s="63"/>
    </row>
    <row r="330" spans="2:2" x14ac:dyDescent="0.25">
      <c r="B330" s="63"/>
    </row>
    <row r="331" spans="2:2" x14ac:dyDescent="0.25">
      <c r="B331" s="63"/>
    </row>
    <row r="332" spans="2:2" x14ac:dyDescent="0.25">
      <c r="B332" s="63"/>
    </row>
    <row r="333" spans="2:2" x14ac:dyDescent="0.25">
      <c r="B333" s="63"/>
    </row>
    <row r="334" spans="2:2" x14ac:dyDescent="0.25">
      <c r="B334" s="63"/>
    </row>
    <row r="335" spans="2:2" x14ac:dyDescent="0.25">
      <c r="B335" s="63"/>
    </row>
    <row r="336" spans="2:2" x14ac:dyDescent="0.25">
      <c r="B336" s="63"/>
    </row>
    <row r="337" spans="2:2" x14ac:dyDescent="0.25">
      <c r="B337" s="63"/>
    </row>
    <row r="338" spans="2:2" x14ac:dyDescent="0.25">
      <c r="B338" s="63"/>
    </row>
    <row r="339" spans="2:2" x14ac:dyDescent="0.25">
      <c r="B339" s="63"/>
    </row>
    <row r="340" spans="2:2" x14ac:dyDescent="0.25">
      <c r="B340" s="63"/>
    </row>
    <row r="341" spans="2:2" x14ac:dyDescent="0.25">
      <c r="B341" s="63"/>
    </row>
    <row r="342" spans="2:2" x14ac:dyDescent="0.25">
      <c r="B342" s="63"/>
    </row>
    <row r="343" spans="2:2" x14ac:dyDescent="0.25">
      <c r="B343" s="63"/>
    </row>
    <row r="344" spans="2:2" x14ac:dyDescent="0.25">
      <c r="B344" s="63"/>
    </row>
    <row r="345" spans="2:2" x14ac:dyDescent="0.25">
      <c r="B345" s="63"/>
    </row>
    <row r="346" spans="2:2" x14ac:dyDescent="0.25">
      <c r="B346" s="63"/>
    </row>
    <row r="347" spans="2:2" x14ac:dyDescent="0.25">
      <c r="B347" s="63"/>
    </row>
    <row r="348" spans="2:2" x14ac:dyDescent="0.25">
      <c r="B348" s="63"/>
    </row>
    <row r="349" spans="2:2" x14ac:dyDescent="0.25">
      <c r="B349" s="63"/>
    </row>
    <row r="350" spans="2:2" x14ac:dyDescent="0.25">
      <c r="B350" s="63"/>
    </row>
    <row r="351" spans="2:2" x14ac:dyDescent="0.25">
      <c r="B351" s="63"/>
    </row>
    <row r="352" spans="2:2" x14ac:dyDescent="0.25">
      <c r="B352" s="63"/>
    </row>
    <row r="353" spans="2:2" x14ac:dyDescent="0.25">
      <c r="B353" s="63"/>
    </row>
    <row r="354" spans="2:2" x14ac:dyDescent="0.25">
      <c r="B354" s="63"/>
    </row>
    <row r="355" spans="2:2" x14ac:dyDescent="0.25">
      <c r="B355" s="63"/>
    </row>
    <row r="356" spans="2:2" x14ac:dyDescent="0.25">
      <c r="B356" s="63"/>
    </row>
    <row r="357" spans="2:2" x14ac:dyDescent="0.25">
      <c r="B357" s="65"/>
    </row>
    <row r="358" spans="2:2" x14ac:dyDescent="0.25">
      <c r="B358" s="63"/>
    </row>
    <row r="359" spans="2:2" x14ac:dyDescent="0.25">
      <c r="B359" s="63"/>
    </row>
    <row r="360" spans="2:2" x14ac:dyDescent="0.25">
      <c r="B360" s="63"/>
    </row>
    <row r="361" spans="2:2" x14ac:dyDescent="0.25">
      <c r="B361" s="63"/>
    </row>
    <row r="362" spans="2:2" x14ac:dyDescent="0.25">
      <c r="B362" s="63"/>
    </row>
    <row r="363" spans="2:2" x14ac:dyDescent="0.25">
      <c r="B363" s="63"/>
    </row>
    <row r="364" spans="2:2" x14ac:dyDescent="0.25">
      <c r="B364" s="63"/>
    </row>
    <row r="365" spans="2:2" x14ac:dyDescent="0.25">
      <c r="B365" s="63"/>
    </row>
    <row r="366" spans="2:2" x14ac:dyDescent="0.25">
      <c r="B366" s="63"/>
    </row>
    <row r="367" spans="2:2" x14ac:dyDescent="0.25">
      <c r="B367" s="63"/>
    </row>
    <row r="368" spans="2:2" x14ac:dyDescent="0.25">
      <c r="B368" s="63"/>
    </row>
    <row r="369" spans="2:3" x14ac:dyDescent="0.25">
      <c r="B369" s="63"/>
    </row>
    <row r="370" spans="2:3" x14ac:dyDescent="0.25">
      <c r="B370" s="63"/>
    </row>
    <row r="371" spans="2:3" x14ac:dyDescent="0.25">
      <c r="B371" s="63"/>
    </row>
    <row r="372" spans="2:3" x14ac:dyDescent="0.25">
      <c r="B372" s="63"/>
    </row>
    <row r="373" spans="2:3" x14ac:dyDescent="0.25">
      <c r="B373" s="63"/>
    </row>
    <row r="374" spans="2:3" x14ac:dyDescent="0.25">
      <c r="B374" s="63"/>
    </row>
    <row r="375" spans="2:3" x14ac:dyDescent="0.25">
      <c r="B375" s="63"/>
    </row>
    <row r="376" spans="2:3" x14ac:dyDescent="0.25">
      <c r="B376" s="63"/>
    </row>
    <row r="377" spans="2:3" x14ac:dyDescent="0.25">
      <c r="B377" s="63"/>
    </row>
    <row r="378" spans="2:3" x14ac:dyDescent="0.25">
      <c r="B378" s="63"/>
    </row>
    <row r="379" spans="2:3" x14ac:dyDescent="0.25">
      <c r="B379" s="63"/>
    </row>
    <row r="380" spans="2:3" x14ac:dyDescent="0.25">
      <c r="B380" s="63"/>
    </row>
    <row r="381" spans="2:3" x14ac:dyDescent="0.25">
      <c r="B381" s="63"/>
    </row>
    <row r="382" spans="2:3" x14ac:dyDescent="0.25">
      <c r="B382" s="63"/>
    </row>
    <row r="383" spans="2:3" x14ac:dyDescent="0.25">
      <c r="B383" s="63"/>
    </row>
    <row r="384" spans="2:3" x14ac:dyDescent="0.25">
      <c r="B384" s="63"/>
      <c r="C384" s="2"/>
    </row>
    <row r="385" spans="2:2" x14ac:dyDescent="0.25">
      <c r="B385" s="63"/>
    </row>
    <row r="386" spans="2:2" x14ac:dyDescent="0.25">
      <c r="B386" s="63"/>
    </row>
    <row r="387" spans="2:2" x14ac:dyDescent="0.25">
      <c r="B387" s="63"/>
    </row>
    <row r="388" spans="2:2" x14ac:dyDescent="0.25">
      <c r="B388" s="63"/>
    </row>
    <row r="389" spans="2:2" x14ac:dyDescent="0.25">
      <c r="B389" s="63"/>
    </row>
    <row r="390" spans="2:2" x14ac:dyDescent="0.25">
      <c r="B390" s="63"/>
    </row>
    <row r="391" spans="2:2" x14ac:dyDescent="0.25">
      <c r="B391" s="63"/>
    </row>
    <row r="392" spans="2:2" x14ac:dyDescent="0.25">
      <c r="B392" s="63"/>
    </row>
    <row r="393" spans="2:2" x14ac:dyDescent="0.25">
      <c r="B393" s="63"/>
    </row>
    <row r="394" spans="2:2" x14ac:dyDescent="0.25">
      <c r="B394" s="63"/>
    </row>
    <row r="395" spans="2:2" x14ac:dyDescent="0.25">
      <c r="B395" s="63"/>
    </row>
    <row r="396" spans="2:2" x14ac:dyDescent="0.25">
      <c r="B396" s="63"/>
    </row>
    <row r="397" spans="2:2" x14ac:dyDescent="0.25">
      <c r="B397" s="63"/>
    </row>
    <row r="398" spans="2:2" x14ac:dyDescent="0.25">
      <c r="B398" s="63"/>
    </row>
    <row r="399" spans="2:2" x14ac:dyDescent="0.25">
      <c r="B399" s="63"/>
    </row>
    <row r="400" spans="2:2" x14ac:dyDescent="0.25">
      <c r="B400" s="63"/>
    </row>
    <row r="401" spans="2:2" x14ac:dyDescent="0.25">
      <c r="B401" s="63"/>
    </row>
    <row r="402" spans="2:2" x14ac:dyDescent="0.25">
      <c r="B402" s="63"/>
    </row>
    <row r="403" spans="2:2" x14ac:dyDescent="0.25">
      <c r="B403" s="63"/>
    </row>
    <row r="404" spans="2:2" x14ac:dyDescent="0.25">
      <c r="B404" s="63"/>
    </row>
    <row r="405" spans="2:2" x14ac:dyDescent="0.25">
      <c r="B405" s="63"/>
    </row>
    <row r="406" spans="2:2" x14ac:dyDescent="0.25">
      <c r="B406" s="63"/>
    </row>
    <row r="407" spans="2:2" x14ac:dyDescent="0.25">
      <c r="B407" s="63"/>
    </row>
    <row r="408" spans="2:2" x14ac:dyDescent="0.25">
      <c r="B408" s="63"/>
    </row>
    <row r="409" spans="2:2" x14ac:dyDescent="0.25">
      <c r="B409" s="63"/>
    </row>
    <row r="410" spans="2:2" x14ac:dyDescent="0.25">
      <c r="B410" s="63"/>
    </row>
    <row r="411" spans="2:2" x14ac:dyDescent="0.25">
      <c r="B411" s="63"/>
    </row>
    <row r="412" spans="2:2" x14ac:dyDescent="0.25">
      <c r="B412" s="63"/>
    </row>
    <row r="413" spans="2:2" x14ac:dyDescent="0.25">
      <c r="B413" s="63"/>
    </row>
    <row r="414" spans="2:2" x14ac:dyDescent="0.25">
      <c r="B414" s="63"/>
    </row>
    <row r="415" spans="2:2" x14ac:dyDescent="0.25">
      <c r="B415" s="63"/>
    </row>
    <row r="416" spans="2:2" x14ac:dyDescent="0.25">
      <c r="B416" s="63"/>
    </row>
    <row r="417" spans="2:2" x14ac:dyDescent="0.25">
      <c r="B417" s="63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3" x14ac:dyDescent="0.25">
      <c r="B449" s="2"/>
    </row>
    <row r="450" spans="2:3" x14ac:dyDescent="0.25">
      <c r="B450" s="2"/>
    </row>
    <row r="451" spans="2:3" x14ac:dyDescent="0.25">
      <c r="B451" s="2"/>
    </row>
    <row r="452" spans="2:3" x14ac:dyDescent="0.25">
      <c r="B452" s="2"/>
    </row>
    <row r="453" spans="2:3" x14ac:dyDescent="0.25">
      <c r="B453" s="2"/>
    </row>
    <row r="454" spans="2:3" x14ac:dyDescent="0.25">
      <c r="B454" s="2"/>
    </row>
    <row r="455" spans="2:3" x14ac:dyDescent="0.25">
      <c r="B455" s="2"/>
    </row>
    <row r="456" spans="2:3" x14ac:dyDescent="0.25">
      <c r="B456" s="2"/>
    </row>
    <row r="457" spans="2:3" x14ac:dyDescent="0.25">
      <c r="B457" s="2"/>
      <c r="C457" s="2"/>
    </row>
    <row r="458" spans="2:3" x14ac:dyDescent="0.25">
      <c r="B458" s="2"/>
    </row>
    <row r="459" spans="2:3" x14ac:dyDescent="0.25">
      <c r="B459" s="2"/>
    </row>
    <row r="460" spans="2:3" x14ac:dyDescent="0.25">
      <c r="B460" s="2"/>
    </row>
    <row r="461" spans="2:3" x14ac:dyDescent="0.25">
      <c r="B461" s="2"/>
    </row>
    <row r="462" spans="2:3" x14ac:dyDescent="0.25">
      <c r="B462" s="2"/>
    </row>
    <row r="463" spans="2:3" x14ac:dyDescent="0.25">
      <c r="B463" s="2"/>
    </row>
    <row r="464" spans="2:3" x14ac:dyDescent="0.25">
      <c r="B464" s="2"/>
    </row>
    <row r="465" spans="2:12" x14ac:dyDescent="0.25">
      <c r="B465" s="2"/>
    </row>
    <row r="466" spans="2:12" x14ac:dyDescent="0.25">
      <c r="B466" s="56"/>
    </row>
    <row r="467" spans="2:12" x14ac:dyDescent="0.25">
      <c r="B467" s="56"/>
    </row>
    <row r="468" spans="2:12" x14ac:dyDescent="0.25">
      <c r="B468" s="56"/>
    </row>
    <row r="469" spans="2:12" x14ac:dyDescent="0.25">
      <c r="B469" s="56"/>
      <c r="L469" s="3"/>
    </row>
    <row r="470" spans="2:12" x14ac:dyDescent="0.25">
      <c r="B470" s="56"/>
      <c r="L470" s="3"/>
    </row>
    <row r="471" spans="2:12" x14ac:dyDescent="0.25">
      <c r="B471" s="56"/>
      <c r="L471" s="3"/>
    </row>
    <row r="472" spans="2:12" x14ac:dyDescent="0.25">
      <c r="B472" s="56"/>
      <c r="L472" s="3"/>
    </row>
    <row r="473" spans="2:12" x14ac:dyDescent="0.25">
      <c r="B473" s="56"/>
      <c r="L473" s="3"/>
    </row>
    <row r="474" spans="2:12" x14ac:dyDescent="0.25">
      <c r="B474" s="56"/>
      <c r="L474" s="3"/>
    </row>
    <row r="475" spans="2:12" x14ac:dyDescent="0.25">
      <c r="B475" s="56"/>
      <c r="L475" s="3"/>
    </row>
    <row r="476" spans="2:12" x14ac:dyDescent="0.25">
      <c r="B476" s="56"/>
      <c r="C476" s="3"/>
      <c r="L476" s="3"/>
    </row>
    <row r="477" spans="2:12" x14ac:dyDescent="0.25">
      <c r="B477" s="56"/>
      <c r="L477" s="3"/>
    </row>
    <row r="478" spans="2:12" x14ac:dyDescent="0.25">
      <c r="B478" s="56"/>
      <c r="L478" s="3"/>
    </row>
    <row r="479" spans="2:12" x14ac:dyDescent="0.25">
      <c r="B479" s="56"/>
    </row>
    <row r="480" spans="2:12" x14ac:dyDescent="0.25">
      <c r="B480" s="56"/>
      <c r="L480">
        <f>SUM(L469:L479)</f>
        <v>0</v>
      </c>
    </row>
    <row r="481" spans="2:2" x14ac:dyDescent="0.25">
      <c r="B481" s="56"/>
    </row>
    <row r="482" spans="2:2" x14ac:dyDescent="0.25">
      <c r="B482" s="56"/>
    </row>
    <row r="483" spans="2:2" x14ac:dyDescent="0.25">
      <c r="B483" s="56"/>
    </row>
    <row r="484" spans="2:2" x14ac:dyDescent="0.25">
      <c r="B484" s="56"/>
    </row>
    <row r="485" spans="2:2" x14ac:dyDescent="0.25">
      <c r="B485" s="56"/>
    </row>
    <row r="486" spans="2:2" x14ac:dyDescent="0.25">
      <c r="B486" s="56"/>
    </row>
    <row r="487" spans="2:2" x14ac:dyDescent="0.25">
      <c r="B487" s="56"/>
    </row>
    <row r="488" spans="2:2" x14ac:dyDescent="0.25">
      <c r="B488" s="56"/>
    </row>
    <row r="489" spans="2:2" x14ac:dyDescent="0.25">
      <c r="B489" s="56"/>
    </row>
    <row r="490" spans="2:2" x14ac:dyDescent="0.25">
      <c r="B490" s="56"/>
    </row>
    <row r="491" spans="2:2" x14ac:dyDescent="0.25">
      <c r="B491" s="56"/>
    </row>
    <row r="492" spans="2:2" x14ac:dyDescent="0.25">
      <c r="B492" s="56"/>
    </row>
    <row r="493" spans="2:2" x14ac:dyDescent="0.25">
      <c r="B493" s="56"/>
    </row>
    <row r="494" spans="2:2" x14ac:dyDescent="0.25">
      <c r="B494" s="56"/>
    </row>
    <row r="495" spans="2:2" x14ac:dyDescent="0.25">
      <c r="B495" s="56"/>
    </row>
    <row r="496" spans="2:2" x14ac:dyDescent="0.25">
      <c r="B496" s="56"/>
    </row>
    <row r="497" spans="2:3" x14ac:dyDescent="0.25">
      <c r="B497" s="56"/>
    </row>
    <row r="498" spans="2:3" x14ac:dyDescent="0.25">
      <c r="B498" s="56"/>
    </row>
    <row r="499" spans="2:3" x14ac:dyDescent="0.25">
      <c r="B499" s="56"/>
      <c r="C499" s="2"/>
    </row>
    <row r="500" spans="2:3" x14ac:dyDescent="0.25">
      <c r="B500" s="56"/>
    </row>
    <row r="501" spans="2:3" x14ac:dyDescent="0.25">
      <c r="B501" s="56"/>
    </row>
    <row r="502" spans="2:3" x14ac:dyDescent="0.25">
      <c r="B502" s="56"/>
    </row>
    <row r="503" spans="2:3" x14ac:dyDescent="0.25">
      <c r="B503" s="56"/>
    </row>
    <row r="504" spans="2:3" x14ac:dyDescent="0.25">
      <c r="B504" s="56"/>
    </row>
    <row r="505" spans="2:3" x14ac:dyDescent="0.25">
      <c r="B505" s="56"/>
    </row>
    <row r="506" spans="2:3" x14ac:dyDescent="0.25">
      <c r="B506" s="56"/>
    </row>
    <row r="507" spans="2:3" x14ac:dyDescent="0.25">
      <c r="B507" s="56"/>
    </row>
    <row r="508" spans="2:3" x14ac:dyDescent="0.25">
      <c r="B508" s="56"/>
    </row>
    <row r="509" spans="2:3" x14ac:dyDescent="0.25">
      <c r="B509" s="56"/>
    </row>
    <row r="510" spans="2:3" x14ac:dyDescent="0.25">
      <c r="B510" s="56"/>
    </row>
    <row r="511" spans="2:3" x14ac:dyDescent="0.25">
      <c r="B511" s="56"/>
    </row>
    <row r="512" spans="2:3" x14ac:dyDescent="0.25">
      <c r="B512" s="56"/>
    </row>
    <row r="513" spans="2:2" x14ac:dyDescent="0.25">
      <c r="B513" s="56"/>
    </row>
    <row r="514" spans="2:2" x14ac:dyDescent="0.25">
      <c r="B514" s="56"/>
    </row>
    <row r="515" spans="2:2" x14ac:dyDescent="0.25">
      <c r="B515" s="56"/>
    </row>
    <row r="516" spans="2:2" x14ac:dyDescent="0.25">
      <c r="B516" s="56"/>
    </row>
    <row r="517" spans="2:2" x14ac:dyDescent="0.25">
      <c r="B517" s="56"/>
    </row>
    <row r="518" spans="2:2" x14ac:dyDescent="0.25">
      <c r="B518" s="56"/>
    </row>
    <row r="519" spans="2:2" x14ac:dyDescent="0.25">
      <c r="B519" s="56"/>
    </row>
    <row r="520" spans="2:2" x14ac:dyDescent="0.25">
      <c r="B520" s="56"/>
    </row>
    <row r="521" spans="2:2" x14ac:dyDescent="0.25">
      <c r="B521" s="56"/>
    </row>
    <row r="522" spans="2:2" x14ac:dyDescent="0.25">
      <c r="B522" s="56"/>
    </row>
    <row r="523" spans="2:2" x14ac:dyDescent="0.25">
      <c r="B523" s="56"/>
    </row>
    <row r="524" spans="2:2" x14ac:dyDescent="0.25">
      <c r="B524" s="56"/>
    </row>
    <row r="525" spans="2:2" x14ac:dyDescent="0.25">
      <c r="B525" s="56"/>
    </row>
    <row r="526" spans="2:2" x14ac:dyDescent="0.25">
      <c r="B526" s="56"/>
    </row>
    <row r="527" spans="2:2" x14ac:dyDescent="0.25">
      <c r="B527" s="56"/>
    </row>
    <row r="528" spans="2:2" x14ac:dyDescent="0.25">
      <c r="B528" s="56"/>
    </row>
    <row r="529" spans="2:4" x14ac:dyDescent="0.25">
      <c r="B529" s="56"/>
      <c r="C529" s="3"/>
      <c r="D529" s="31"/>
    </row>
    <row r="530" spans="2:4" x14ac:dyDescent="0.25">
      <c r="B530" s="56"/>
    </row>
    <row r="531" spans="2:4" x14ac:dyDescent="0.25">
      <c r="B531" s="56"/>
    </row>
    <row r="532" spans="2:4" x14ac:dyDescent="0.25">
      <c r="B532" s="56"/>
    </row>
    <row r="533" spans="2:4" x14ac:dyDescent="0.25">
      <c r="B533" s="56"/>
    </row>
    <row r="534" spans="2:4" x14ac:dyDescent="0.25">
      <c r="B534" s="56"/>
    </row>
    <row r="535" spans="2:4" x14ac:dyDescent="0.25">
      <c r="B535" s="56"/>
    </row>
    <row r="536" spans="2:4" x14ac:dyDescent="0.25">
      <c r="B536" s="56"/>
    </row>
    <row r="537" spans="2:4" x14ac:dyDescent="0.25">
      <c r="B537" s="56"/>
    </row>
    <row r="538" spans="2:4" x14ac:dyDescent="0.25">
      <c r="B538" s="56"/>
    </row>
    <row r="539" spans="2:4" x14ac:dyDescent="0.25">
      <c r="B539" s="56"/>
    </row>
    <row r="540" spans="2:4" x14ac:dyDescent="0.25">
      <c r="B540" s="56"/>
    </row>
    <row r="541" spans="2:4" x14ac:dyDescent="0.25">
      <c r="B541" s="56"/>
    </row>
    <row r="542" spans="2:4" x14ac:dyDescent="0.25">
      <c r="B542" s="56"/>
    </row>
    <row r="543" spans="2:4" x14ac:dyDescent="0.25">
      <c r="B543" s="56"/>
    </row>
    <row r="544" spans="2:4" x14ac:dyDescent="0.25">
      <c r="B544" s="56"/>
    </row>
    <row r="545" spans="2:2" x14ac:dyDescent="0.25">
      <c r="B545" s="56"/>
    </row>
    <row r="546" spans="2:2" x14ac:dyDescent="0.25">
      <c r="B546" s="56"/>
    </row>
    <row r="547" spans="2:2" x14ac:dyDescent="0.25">
      <c r="B547" s="56"/>
    </row>
    <row r="548" spans="2:2" x14ac:dyDescent="0.25">
      <c r="B548" s="56"/>
    </row>
    <row r="549" spans="2:2" x14ac:dyDescent="0.25">
      <c r="B549" s="56"/>
    </row>
    <row r="550" spans="2:2" x14ac:dyDescent="0.25">
      <c r="B550" s="56"/>
    </row>
    <row r="551" spans="2:2" x14ac:dyDescent="0.25">
      <c r="B551" s="56"/>
    </row>
    <row r="552" spans="2:2" x14ac:dyDescent="0.25">
      <c r="B552" s="56"/>
    </row>
    <row r="553" spans="2:2" x14ac:dyDescent="0.25">
      <c r="B553" s="56"/>
    </row>
    <row r="554" spans="2:2" x14ac:dyDescent="0.25">
      <c r="B554" s="56"/>
    </row>
    <row r="555" spans="2:2" x14ac:dyDescent="0.25">
      <c r="B555" s="56"/>
    </row>
    <row r="556" spans="2:2" x14ac:dyDescent="0.25">
      <c r="B556" s="56"/>
    </row>
    <row r="557" spans="2:2" x14ac:dyDescent="0.25">
      <c r="B557" s="56"/>
    </row>
    <row r="558" spans="2:2" x14ac:dyDescent="0.25">
      <c r="B558" s="56"/>
    </row>
    <row r="559" spans="2:2" x14ac:dyDescent="0.25">
      <c r="B559" s="56"/>
    </row>
    <row r="560" spans="2:2" x14ac:dyDescent="0.25">
      <c r="B560" s="56"/>
    </row>
    <row r="561" spans="2:3" x14ac:dyDescent="0.25">
      <c r="B561" s="56"/>
    </row>
    <row r="562" spans="2:3" x14ac:dyDescent="0.25">
      <c r="B562" s="56"/>
    </row>
    <row r="563" spans="2:3" x14ac:dyDescent="0.25">
      <c r="B563" s="56"/>
    </row>
    <row r="564" spans="2:3" x14ac:dyDescent="0.25">
      <c r="B564" s="56"/>
    </row>
    <row r="565" spans="2:3" x14ac:dyDescent="0.25">
      <c r="B565" s="56"/>
    </row>
    <row r="566" spans="2:3" x14ac:dyDescent="0.25">
      <c r="B566" s="56"/>
    </row>
    <row r="567" spans="2:3" x14ac:dyDescent="0.25">
      <c r="B567" s="56"/>
    </row>
    <row r="568" spans="2:3" x14ac:dyDescent="0.25">
      <c r="B568" s="56"/>
    </row>
    <row r="569" spans="2:3" x14ac:dyDescent="0.25">
      <c r="B569" s="56"/>
    </row>
    <row r="570" spans="2:3" x14ac:dyDescent="0.25">
      <c r="B570" s="56"/>
    </row>
    <row r="571" spans="2:3" x14ac:dyDescent="0.25">
      <c r="B571" s="56"/>
    </row>
    <row r="572" spans="2:3" x14ac:dyDescent="0.25">
      <c r="B572" s="56"/>
    </row>
    <row r="573" spans="2:3" x14ac:dyDescent="0.25">
      <c r="B573" s="56"/>
    </row>
    <row r="574" spans="2:3" x14ac:dyDescent="0.25">
      <c r="B574" s="56"/>
    </row>
    <row r="575" spans="2:3" x14ac:dyDescent="0.25">
      <c r="B575" s="56"/>
    </row>
    <row r="576" spans="2:3" x14ac:dyDescent="0.25">
      <c r="B576" s="56"/>
      <c r="C576" s="56"/>
    </row>
    <row r="577" spans="2:2" x14ac:dyDescent="0.25">
      <c r="B577" s="56"/>
    </row>
    <row r="578" spans="2:2" x14ac:dyDescent="0.25">
      <c r="B578" s="56"/>
    </row>
    <row r="579" spans="2:2" x14ac:dyDescent="0.25">
      <c r="B579" s="56"/>
    </row>
    <row r="580" spans="2:2" x14ac:dyDescent="0.25">
      <c r="B580" s="56"/>
    </row>
    <row r="581" spans="2:2" x14ac:dyDescent="0.25">
      <c r="B581" s="56"/>
    </row>
    <row r="582" spans="2:2" x14ac:dyDescent="0.25">
      <c r="B582" s="56"/>
    </row>
    <row r="583" spans="2:2" x14ac:dyDescent="0.25">
      <c r="B583" s="56"/>
    </row>
    <row r="584" spans="2:2" x14ac:dyDescent="0.25">
      <c r="B584" s="56"/>
    </row>
    <row r="585" spans="2:2" x14ac:dyDescent="0.25">
      <c r="B585" s="56"/>
    </row>
    <row r="586" spans="2:2" x14ac:dyDescent="0.25">
      <c r="B586" s="56"/>
    </row>
    <row r="587" spans="2:2" x14ac:dyDescent="0.25">
      <c r="B587" s="56"/>
    </row>
    <row r="588" spans="2:2" x14ac:dyDescent="0.25">
      <c r="B588" s="56"/>
    </row>
    <row r="589" spans="2:2" x14ac:dyDescent="0.25">
      <c r="B589" s="56"/>
    </row>
    <row r="590" spans="2:2" x14ac:dyDescent="0.25">
      <c r="B590" s="56"/>
    </row>
    <row r="591" spans="2:2" x14ac:dyDescent="0.25">
      <c r="B591" s="56"/>
    </row>
    <row r="592" spans="2:2" x14ac:dyDescent="0.25">
      <c r="B592" s="56"/>
    </row>
    <row r="593" spans="2:2" x14ac:dyDescent="0.25">
      <c r="B593" s="56"/>
    </row>
    <row r="594" spans="2:2" x14ac:dyDescent="0.25">
      <c r="B594" s="56"/>
    </row>
    <row r="595" spans="2:2" x14ac:dyDescent="0.25">
      <c r="B595" s="56"/>
    </row>
    <row r="596" spans="2:2" x14ac:dyDescent="0.25">
      <c r="B596" s="56"/>
    </row>
    <row r="597" spans="2:2" x14ac:dyDescent="0.25">
      <c r="B597" s="56"/>
    </row>
    <row r="598" spans="2:2" x14ac:dyDescent="0.25">
      <c r="B598" s="56"/>
    </row>
    <row r="599" spans="2:2" x14ac:dyDescent="0.25">
      <c r="B599" s="56"/>
    </row>
    <row r="600" spans="2:2" x14ac:dyDescent="0.25">
      <c r="B600" s="56"/>
    </row>
    <row r="601" spans="2:2" x14ac:dyDescent="0.25">
      <c r="B601" s="56"/>
    </row>
    <row r="602" spans="2:2" x14ac:dyDescent="0.25">
      <c r="B602" s="56"/>
    </row>
    <row r="603" spans="2:2" x14ac:dyDescent="0.25">
      <c r="B603" s="56"/>
    </row>
    <row r="604" spans="2:2" x14ac:dyDescent="0.25">
      <c r="B604" s="56"/>
    </row>
    <row r="605" spans="2:2" x14ac:dyDescent="0.25">
      <c r="B605" s="56"/>
    </row>
    <row r="606" spans="2:2" x14ac:dyDescent="0.25">
      <c r="B606" s="56"/>
    </row>
    <row r="607" spans="2:2" x14ac:dyDescent="0.25">
      <c r="B607" s="56"/>
    </row>
    <row r="608" spans="2:2" x14ac:dyDescent="0.25">
      <c r="B608" s="56"/>
    </row>
    <row r="609" spans="2:2" x14ac:dyDescent="0.25">
      <c r="B609" s="56"/>
    </row>
    <row r="610" spans="2:2" x14ac:dyDescent="0.25">
      <c r="B610" s="56"/>
    </row>
    <row r="611" spans="2:2" x14ac:dyDescent="0.25">
      <c r="B611" s="56"/>
    </row>
    <row r="612" spans="2:2" x14ac:dyDescent="0.25">
      <c r="B612" s="56"/>
    </row>
    <row r="613" spans="2:2" x14ac:dyDescent="0.25">
      <c r="B613" s="56"/>
    </row>
    <row r="614" spans="2:2" x14ac:dyDescent="0.25">
      <c r="B614" s="56"/>
    </row>
    <row r="615" spans="2:2" x14ac:dyDescent="0.25">
      <c r="B615" s="56"/>
    </row>
    <row r="616" spans="2:2" x14ac:dyDescent="0.25">
      <c r="B616" s="56"/>
    </row>
    <row r="617" spans="2:2" x14ac:dyDescent="0.25">
      <c r="B617" s="56"/>
    </row>
    <row r="618" spans="2:2" x14ac:dyDescent="0.25">
      <c r="B618" s="56"/>
    </row>
    <row r="619" spans="2:2" x14ac:dyDescent="0.25">
      <c r="B619" s="56"/>
    </row>
    <row r="620" spans="2:2" x14ac:dyDescent="0.25">
      <c r="B620" s="56"/>
    </row>
    <row r="621" spans="2:2" x14ac:dyDescent="0.25">
      <c r="B621" s="56"/>
    </row>
    <row r="622" spans="2:2" x14ac:dyDescent="0.25">
      <c r="B622" s="56"/>
    </row>
    <row r="623" spans="2:2" x14ac:dyDescent="0.25">
      <c r="B623" s="56"/>
    </row>
    <row r="624" spans="2:2" x14ac:dyDescent="0.25">
      <c r="B624" s="56"/>
    </row>
    <row r="625" spans="2:2" x14ac:dyDescent="0.25">
      <c r="B625" s="56"/>
    </row>
    <row r="626" spans="2:2" x14ac:dyDescent="0.25">
      <c r="B626" s="56"/>
    </row>
    <row r="627" spans="2:2" x14ac:dyDescent="0.25">
      <c r="B627" s="56"/>
    </row>
    <row r="628" spans="2:2" x14ac:dyDescent="0.25">
      <c r="B628" s="56"/>
    </row>
    <row r="629" spans="2:2" x14ac:dyDescent="0.25">
      <c r="B629" s="56"/>
    </row>
    <row r="630" spans="2:2" x14ac:dyDescent="0.25">
      <c r="B630" s="56"/>
    </row>
    <row r="631" spans="2:2" x14ac:dyDescent="0.25">
      <c r="B631" s="56"/>
    </row>
    <row r="632" spans="2:2" x14ac:dyDescent="0.25">
      <c r="B632" s="56"/>
    </row>
    <row r="633" spans="2:2" x14ac:dyDescent="0.25">
      <c r="B633" s="56"/>
    </row>
    <row r="634" spans="2:2" x14ac:dyDescent="0.25">
      <c r="B634" s="56"/>
    </row>
    <row r="635" spans="2:2" x14ac:dyDescent="0.25">
      <c r="B635" s="56"/>
    </row>
    <row r="636" spans="2:2" x14ac:dyDescent="0.25">
      <c r="B636" s="56"/>
    </row>
    <row r="637" spans="2:2" x14ac:dyDescent="0.25">
      <c r="B637" s="56"/>
    </row>
    <row r="638" spans="2:2" x14ac:dyDescent="0.25">
      <c r="B638" s="56"/>
    </row>
    <row r="639" spans="2:2" x14ac:dyDescent="0.25">
      <c r="B639" s="56"/>
    </row>
    <row r="640" spans="2:2" x14ac:dyDescent="0.25">
      <c r="B640" s="56"/>
    </row>
    <row r="641" spans="2:2" x14ac:dyDescent="0.25">
      <c r="B641" s="56"/>
    </row>
    <row r="642" spans="2:2" x14ac:dyDescent="0.25">
      <c r="B642" s="56"/>
    </row>
    <row r="643" spans="2:2" x14ac:dyDescent="0.25">
      <c r="B643" s="56"/>
    </row>
    <row r="644" spans="2:2" x14ac:dyDescent="0.25">
      <c r="B644" s="56"/>
    </row>
    <row r="645" spans="2:2" x14ac:dyDescent="0.25">
      <c r="B645" s="56"/>
    </row>
    <row r="646" spans="2:2" x14ac:dyDescent="0.25">
      <c r="B646" s="56"/>
    </row>
    <row r="647" spans="2:2" x14ac:dyDescent="0.25">
      <c r="B647" s="56"/>
    </row>
    <row r="648" spans="2:2" x14ac:dyDescent="0.25">
      <c r="B648" s="56"/>
    </row>
    <row r="649" spans="2:2" x14ac:dyDescent="0.25">
      <c r="B649" s="56"/>
    </row>
    <row r="650" spans="2:2" x14ac:dyDescent="0.25">
      <c r="B650" s="56"/>
    </row>
    <row r="651" spans="2:2" x14ac:dyDescent="0.25">
      <c r="B651" s="56"/>
    </row>
    <row r="652" spans="2:2" x14ac:dyDescent="0.25">
      <c r="B652" s="56"/>
    </row>
    <row r="653" spans="2:2" x14ac:dyDescent="0.25">
      <c r="B653" s="56"/>
    </row>
    <row r="654" spans="2:2" x14ac:dyDescent="0.25">
      <c r="B654" s="56"/>
    </row>
    <row r="655" spans="2:2" x14ac:dyDescent="0.25">
      <c r="B655" s="56"/>
    </row>
    <row r="656" spans="2:2" x14ac:dyDescent="0.25">
      <c r="B656" s="56"/>
    </row>
    <row r="657" spans="2:2" x14ac:dyDescent="0.25">
      <c r="B657" s="56"/>
    </row>
    <row r="658" spans="2:2" x14ac:dyDescent="0.25">
      <c r="B658" s="56"/>
    </row>
    <row r="659" spans="2:2" x14ac:dyDescent="0.25">
      <c r="B659" s="56"/>
    </row>
    <row r="660" spans="2:2" x14ac:dyDescent="0.25">
      <c r="B660" s="56"/>
    </row>
    <row r="661" spans="2:2" x14ac:dyDescent="0.25">
      <c r="B661" s="56"/>
    </row>
    <row r="662" spans="2:2" x14ac:dyDescent="0.25">
      <c r="B662" s="56"/>
    </row>
    <row r="663" spans="2:2" x14ac:dyDescent="0.25">
      <c r="B663" s="56"/>
    </row>
    <row r="664" spans="2:2" x14ac:dyDescent="0.25">
      <c r="B664" s="56"/>
    </row>
    <row r="665" spans="2:2" x14ac:dyDescent="0.25">
      <c r="B665" s="56"/>
    </row>
    <row r="666" spans="2:2" x14ac:dyDescent="0.25">
      <c r="B666" s="56"/>
    </row>
    <row r="667" spans="2:2" x14ac:dyDescent="0.25">
      <c r="B667" s="56"/>
    </row>
    <row r="668" spans="2:2" x14ac:dyDescent="0.25">
      <c r="B668" s="56"/>
    </row>
    <row r="669" spans="2:2" x14ac:dyDescent="0.25">
      <c r="B669" s="56"/>
    </row>
    <row r="670" spans="2:2" x14ac:dyDescent="0.25">
      <c r="B670" s="56"/>
    </row>
    <row r="671" spans="2:2" x14ac:dyDescent="0.25">
      <c r="B671" s="56"/>
    </row>
    <row r="672" spans="2:2" x14ac:dyDescent="0.25">
      <c r="B672" s="56"/>
    </row>
    <row r="673" spans="2:2" x14ac:dyDescent="0.25">
      <c r="B673" s="56"/>
    </row>
    <row r="674" spans="2:2" x14ac:dyDescent="0.25">
      <c r="B674" s="56"/>
    </row>
    <row r="675" spans="2:2" x14ac:dyDescent="0.25">
      <c r="B675" s="56"/>
    </row>
    <row r="676" spans="2:2" x14ac:dyDescent="0.25">
      <c r="B676" s="56"/>
    </row>
    <row r="677" spans="2:2" x14ac:dyDescent="0.25">
      <c r="B677" s="56"/>
    </row>
    <row r="678" spans="2:2" x14ac:dyDescent="0.25">
      <c r="B678" s="56"/>
    </row>
    <row r="679" spans="2:2" x14ac:dyDescent="0.25">
      <c r="B679" s="56"/>
    </row>
    <row r="680" spans="2:2" x14ac:dyDescent="0.25">
      <c r="B680" s="56"/>
    </row>
    <row r="681" spans="2:2" x14ac:dyDescent="0.25">
      <c r="B681" s="56"/>
    </row>
    <row r="682" spans="2:2" x14ac:dyDescent="0.25">
      <c r="B682" s="56"/>
    </row>
    <row r="683" spans="2:2" x14ac:dyDescent="0.25">
      <c r="B683" s="56"/>
    </row>
    <row r="684" spans="2:2" x14ac:dyDescent="0.25">
      <c r="B684" s="56"/>
    </row>
    <row r="685" spans="2:2" x14ac:dyDescent="0.25">
      <c r="B685" s="56"/>
    </row>
    <row r="686" spans="2:2" x14ac:dyDescent="0.25">
      <c r="B686" s="56"/>
    </row>
    <row r="687" spans="2:2" x14ac:dyDescent="0.25">
      <c r="B687" s="56"/>
    </row>
    <row r="688" spans="2:2" x14ac:dyDescent="0.25">
      <c r="B688" s="56"/>
    </row>
    <row r="689" spans="2:2" x14ac:dyDescent="0.25">
      <c r="B689" s="56"/>
    </row>
    <row r="690" spans="2:2" x14ac:dyDescent="0.25">
      <c r="B690" s="56"/>
    </row>
    <row r="691" spans="2:2" x14ac:dyDescent="0.25">
      <c r="B691" s="56"/>
    </row>
    <row r="692" spans="2:2" x14ac:dyDescent="0.25">
      <c r="B692" s="56"/>
    </row>
    <row r="693" spans="2:2" x14ac:dyDescent="0.25">
      <c r="B693" s="56"/>
    </row>
    <row r="694" spans="2:2" x14ac:dyDescent="0.25">
      <c r="B694" s="56"/>
    </row>
    <row r="695" spans="2:2" x14ac:dyDescent="0.25">
      <c r="B695" s="56"/>
    </row>
    <row r="696" spans="2:2" x14ac:dyDescent="0.25">
      <c r="B696" s="56"/>
    </row>
    <row r="697" spans="2:2" x14ac:dyDescent="0.25">
      <c r="B697" s="56"/>
    </row>
    <row r="698" spans="2:2" x14ac:dyDescent="0.25">
      <c r="B698" s="56"/>
    </row>
    <row r="699" spans="2:2" x14ac:dyDescent="0.25">
      <c r="B699" s="56"/>
    </row>
    <row r="700" spans="2:2" x14ac:dyDescent="0.25">
      <c r="B700" s="56"/>
    </row>
    <row r="701" spans="2:2" x14ac:dyDescent="0.25">
      <c r="B701" s="56"/>
    </row>
    <row r="702" spans="2:2" x14ac:dyDescent="0.25">
      <c r="B702" s="56"/>
    </row>
    <row r="703" spans="2:2" x14ac:dyDescent="0.25">
      <c r="B703" s="56"/>
    </row>
    <row r="704" spans="2:2" x14ac:dyDescent="0.25">
      <c r="B704" s="56"/>
    </row>
    <row r="705" spans="2:2" x14ac:dyDescent="0.25">
      <c r="B705" s="56"/>
    </row>
    <row r="706" spans="2:2" x14ac:dyDescent="0.25">
      <c r="B706" s="56"/>
    </row>
    <row r="707" spans="2:2" x14ac:dyDescent="0.25">
      <c r="B707" s="56"/>
    </row>
    <row r="708" spans="2:2" x14ac:dyDescent="0.25">
      <c r="B708" s="56"/>
    </row>
    <row r="709" spans="2:2" x14ac:dyDescent="0.25">
      <c r="B709" s="56"/>
    </row>
    <row r="710" spans="2:2" x14ac:dyDescent="0.25">
      <c r="B710" s="56"/>
    </row>
    <row r="711" spans="2:2" x14ac:dyDescent="0.25">
      <c r="B711" s="56"/>
    </row>
    <row r="712" spans="2:2" x14ac:dyDescent="0.25">
      <c r="B712" s="56"/>
    </row>
    <row r="713" spans="2:2" x14ac:dyDescent="0.25">
      <c r="B713" s="56"/>
    </row>
    <row r="714" spans="2:2" x14ac:dyDescent="0.25">
      <c r="B714" s="56"/>
    </row>
    <row r="715" spans="2:2" x14ac:dyDescent="0.25">
      <c r="B715" s="56"/>
    </row>
    <row r="716" spans="2:2" x14ac:dyDescent="0.25">
      <c r="B716" s="56"/>
    </row>
    <row r="717" spans="2:2" x14ac:dyDescent="0.25">
      <c r="B717" s="56"/>
    </row>
    <row r="718" spans="2:2" x14ac:dyDescent="0.25">
      <c r="B718" s="56"/>
    </row>
    <row r="719" spans="2:2" x14ac:dyDescent="0.25">
      <c r="B719" s="56"/>
    </row>
    <row r="720" spans="2:2" x14ac:dyDescent="0.25">
      <c r="B720" s="56"/>
    </row>
    <row r="721" spans="2:2" x14ac:dyDescent="0.25">
      <c r="B721" s="56"/>
    </row>
    <row r="722" spans="2:2" x14ac:dyDescent="0.25">
      <c r="B722" s="56"/>
    </row>
    <row r="723" spans="2:2" x14ac:dyDescent="0.25">
      <c r="B723" s="56"/>
    </row>
    <row r="724" spans="2:2" x14ac:dyDescent="0.25">
      <c r="B724" s="56"/>
    </row>
    <row r="725" spans="2:2" x14ac:dyDescent="0.25">
      <c r="B725" s="56"/>
    </row>
    <row r="726" spans="2:2" x14ac:dyDescent="0.25">
      <c r="B726" s="56"/>
    </row>
    <row r="727" spans="2:2" x14ac:dyDescent="0.25">
      <c r="B727" s="56"/>
    </row>
    <row r="728" spans="2:2" x14ac:dyDescent="0.25">
      <c r="B728" s="56"/>
    </row>
    <row r="729" spans="2:2" x14ac:dyDescent="0.25">
      <c r="B729" s="56"/>
    </row>
    <row r="730" spans="2:2" x14ac:dyDescent="0.25">
      <c r="B730" s="56"/>
    </row>
    <row r="731" spans="2:2" x14ac:dyDescent="0.25">
      <c r="B731" s="56"/>
    </row>
    <row r="732" spans="2:2" x14ac:dyDescent="0.25">
      <c r="B732" s="56"/>
    </row>
    <row r="733" spans="2:2" x14ac:dyDescent="0.25">
      <c r="B733" s="56"/>
    </row>
    <row r="734" spans="2:2" x14ac:dyDescent="0.25">
      <c r="B734" s="56"/>
    </row>
    <row r="735" spans="2:2" x14ac:dyDescent="0.25">
      <c r="B735" s="56"/>
    </row>
    <row r="736" spans="2:2" x14ac:dyDescent="0.25">
      <c r="B736" s="56"/>
    </row>
    <row r="737" spans="2:2" x14ac:dyDescent="0.25">
      <c r="B737" s="56"/>
    </row>
    <row r="738" spans="2:2" x14ac:dyDescent="0.25">
      <c r="B738" s="56"/>
    </row>
    <row r="739" spans="2:2" x14ac:dyDescent="0.25">
      <c r="B739" s="56"/>
    </row>
    <row r="740" spans="2:2" x14ac:dyDescent="0.25">
      <c r="B740" s="56"/>
    </row>
    <row r="741" spans="2:2" x14ac:dyDescent="0.25">
      <c r="B741" s="56"/>
    </row>
    <row r="742" spans="2:2" x14ac:dyDescent="0.25">
      <c r="B742" s="56"/>
    </row>
    <row r="743" spans="2:2" x14ac:dyDescent="0.25">
      <c r="B743" s="56"/>
    </row>
    <row r="744" spans="2:2" x14ac:dyDescent="0.25">
      <c r="B744" s="56"/>
    </row>
    <row r="745" spans="2:2" x14ac:dyDescent="0.25">
      <c r="B745" s="56"/>
    </row>
    <row r="746" spans="2:2" x14ac:dyDescent="0.25">
      <c r="B746" s="56"/>
    </row>
    <row r="747" spans="2:2" x14ac:dyDescent="0.25">
      <c r="B747" s="56"/>
    </row>
    <row r="748" spans="2:2" x14ac:dyDescent="0.25">
      <c r="B748" s="56"/>
    </row>
    <row r="749" spans="2:2" x14ac:dyDescent="0.25">
      <c r="B749" s="56"/>
    </row>
    <row r="750" spans="2:2" x14ac:dyDescent="0.25">
      <c r="B750" s="56"/>
    </row>
    <row r="751" spans="2:2" x14ac:dyDescent="0.25">
      <c r="B751" s="56"/>
    </row>
    <row r="752" spans="2:2" x14ac:dyDescent="0.25">
      <c r="B752" s="56"/>
    </row>
    <row r="753" spans="2:2" x14ac:dyDescent="0.25">
      <c r="B753" s="56"/>
    </row>
    <row r="754" spans="2:2" x14ac:dyDescent="0.25">
      <c r="B754" s="56"/>
    </row>
    <row r="755" spans="2:2" x14ac:dyDescent="0.25">
      <c r="B755" s="56"/>
    </row>
    <row r="756" spans="2:2" x14ac:dyDescent="0.25">
      <c r="B756" s="56"/>
    </row>
    <row r="757" spans="2:2" x14ac:dyDescent="0.25">
      <c r="B757" s="56"/>
    </row>
    <row r="758" spans="2:2" x14ac:dyDescent="0.25">
      <c r="B758" s="56"/>
    </row>
    <row r="759" spans="2:2" x14ac:dyDescent="0.25">
      <c r="B759" s="56"/>
    </row>
    <row r="760" spans="2:2" x14ac:dyDescent="0.25">
      <c r="B760" s="56"/>
    </row>
    <row r="761" spans="2:2" x14ac:dyDescent="0.25">
      <c r="B761" s="56"/>
    </row>
    <row r="762" spans="2:2" x14ac:dyDescent="0.25">
      <c r="B762" s="56"/>
    </row>
    <row r="763" spans="2:2" x14ac:dyDescent="0.25">
      <c r="B763" s="56"/>
    </row>
    <row r="764" spans="2:2" x14ac:dyDescent="0.25">
      <c r="B764" s="56"/>
    </row>
    <row r="765" spans="2:2" x14ac:dyDescent="0.25">
      <c r="B765" s="5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7030A0"/>
  </sheetPr>
  <dimension ref="D1:N18"/>
  <sheetViews>
    <sheetView workbookViewId="0">
      <selection activeCell="E8" sqref="E8"/>
    </sheetView>
  </sheetViews>
  <sheetFormatPr baseColWidth="10" defaultRowHeight="15" x14ac:dyDescent="0.25"/>
  <cols>
    <col min="1" max="1" width="11.85546875" customWidth="1"/>
    <col min="2" max="3" width="11.42578125" customWidth="1"/>
    <col min="4" max="4" width="16.5703125" customWidth="1"/>
    <col min="5" max="5" width="12.5703125" bestFit="1" customWidth="1"/>
    <col min="6" max="6" width="12.85546875" customWidth="1"/>
    <col min="7" max="7" width="23" bestFit="1" customWidth="1"/>
    <col min="8" max="8" width="12.5703125" bestFit="1" customWidth="1"/>
    <col min="10" max="10" width="16.85546875" customWidth="1"/>
  </cols>
  <sheetData>
    <row r="1" spans="4:14" ht="15.75" thickBot="1" x14ac:dyDescent="0.3"/>
    <row r="2" spans="4:14" x14ac:dyDescent="0.25">
      <c r="D2" s="78" t="s">
        <v>573</v>
      </c>
      <c r="E2" s="79"/>
      <c r="F2" s="79"/>
      <c r="G2" s="79"/>
      <c r="H2" s="79"/>
      <c r="I2" s="79"/>
      <c r="J2" s="79"/>
      <c r="K2" s="80"/>
    </row>
    <row r="3" spans="4:14" ht="15.75" thickBot="1" x14ac:dyDescent="0.3">
      <c r="D3" s="81"/>
      <c r="E3" s="82"/>
      <c r="F3" s="82"/>
      <c r="G3" s="82"/>
      <c r="H3" s="82"/>
      <c r="I3" s="82"/>
      <c r="J3" s="82"/>
      <c r="K3" s="83"/>
    </row>
    <row r="4" spans="4:14" x14ac:dyDescent="0.25">
      <c r="D4" s="66"/>
      <c r="E4" s="66"/>
      <c r="F4" s="66"/>
      <c r="G4" s="66"/>
      <c r="H4" s="66"/>
      <c r="I4" s="66"/>
      <c r="J4" s="66"/>
      <c r="K4" s="66"/>
    </row>
    <row r="5" spans="4:14" x14ac:dyDescent="0.25">
      <c r="D5" s="67" t="s">
        <v>531</v>
      </c>
    </row>
    <row r="6" spans="4:14" x14ac:dyDescent="0.25">
      <c r="D6" s="68"/>
    </row>
    <row r="7" spans="4:14" x14ac:dyDescent="0.25">
      <c r="D7" s="84" t="s">
        <v>574</v>
      </c>
      <c r="E7" s="84"/>
      <c r="F7" s="4"/>
      <c r="G7" s="85" t="s">
        <v>575</v>
      </c>
      <c r="H7" s="85"/>
      <c r="J7" s="84" t="s">
        <v>576</v>
      </c>
      <c r="K7" s="84"/>
    </row>
    <row r="8" spans="4:14" x14ac:dyDescent="0.25">
      <c r="D8" s="69" t="s">
        <v>442</v>
      </c>
      <c r="E8" s="70">
        <f>+SUMIFS(Tabla2[[#Headers],[#Data],[V. GRAVADA]],Tabla2[[#Headers],[#Data],[MES]],D5,Tabla2[[#Headers],[#Data],[TIPO DE DOC]],3)</f>
        <v>6817.68</v>
      </c>
      <c r="G8" s="69" t="s">
        <v>577</v>
      </c>
      <c r="H8" s="70">
        <f>+SUMIFS(Tabla1[[#Headers],[#Data],[C. EXENTAS]],Tabla1[[#Headers],[#Data],[MES]],D5)</f>
        <v>0</v>
      </c>
      <c r="J8" s="69" t="s">
        <v>578</v>
      </c>
      <c r="K8" s="71"/>
    </row>
    <row r="9" spans="4:14" x14ac:dyDescent="0.25">
      <c r="D9" s="69" t="s">
        <v>579</v>
      </c>
      <c r="E9" s="70">
        <f>+SUMIFS(Tabla3[[#Headers],[#Data],[V GRAVADAS]],Tabla3[[#Headers],[#Data],[MES]],D5,Tabla3[[#Headers],[#Data],[TIPO DE DOC]],1)/1.13</f>
        <v>0</v>
      </c>
      <c r="G9" s="69" t="s">
        <v>580</v>
      </c>
      <c r="H9" s="70">
        <f>+SUMIFS(Tabla1[[#Headers],[#Data],[C. GRAVADA]],Tabla1[[#Headers],[#Data],[MES]],D5,Tabla1[[#Headers],[#Data],[TIPO DE DOC]],3)</f>
        <v>155.13</v>
      </c>
      <c r="J9" s="72" t="s">
        <v>581</v>
      </c>
      <c r="K9" s="70">
        <f>+(H11*0.13)*(E13+E12)/E13-(H11*0.13)</f>
        <v>0</v>
      </c>
      <c r="M9" s="31"/>
      <c r="N9" s="31"/>
    </row>
    <row r="10" spans="4:14" x14ac:dyDescent="0.25">
      <c r="G10" s="69" t="s">
        <v>586</v>
      </c>
      <c r="H10" s="70">
        <f>+SUMIFS(Tabla1[[#Headers],[#Data],[C. GRAVADA]],Tabla1[[#Headers],[#Data],[MES]],D5,Tabla1[[#Headers],[#Data],[TIPO DE DOC]],5)</f>
        <v>0</v>
      </c>
      <c r="M10" s="31"/>
    </row>
    <row r="11" spans="4:14" ht="15.75" thickBot="1" x14ac:dyDescent="0.3">
      <c r="G11" s="73" t="s">
        <v>443</v>
      </c>
      <c r="H11" s="74">
        <f>+H9-H10</f>
        <v>155.13</v>
      </c>
      <c r="M11" s="31"/>
    </row>
    <row r="12" spans="4:14" ht="15.75" thickTop="1" x14ac:dyDescent="0.25"/>
    <row r="13" spans="4:14" ht="15.75" thickBot="1" x14ac:dyDescent="0.3">
      <c r="D13" s="75" t="s">
        <v>443</v>
      </c>
      <c r="E13" s="74">
        <f>SUM(E8:E12)</f>
        <v>6817.68</v>
      </c>
      <c r="M13" s="31"/>
    </row>
    <row r="14" spans="4:14" ht="15.75" thickTop="1" x14ac:dyDescent="0.25">
      <c r="G14" s="84" t="s">
        <v>582</v>
      </c>
      <c r="H14" s="84"/>
    </row>
    <row r="15" spans="4:14" x14ac:dyDescent="0.25">
      <c r="G15" s="69" t="s">
        <v>583</v>
      </c>
      <c r="H15" s="76">
        <f>+(E8+E9)*0.13-(H11*0.13)+K9-K8</f>
        <v>866.13149999999996</v>
      </c>
      <c r="I15" s="31"/>
    </row>
    <row r="16" spans="4:14" x14ac:dyDescent="0.25">
      <c r="G16" s="69" t="s">
        <v>584</v>
      </c>
      <c r="H16" s="70">
        <f>+E13*0.0175</f>
        <v>119.30940000000001</v>
      </c>
    </row>
    <row r="17" spans="7:8" ht="15.75" thickBot="1" x14ac:dyDescent="0.3">
      <c r="G17" s="77" t="s">
        <v>585</v>
      </c>
      <c r="H17" s="74">
        <f>SUM(H15:H16)</f>
        <v>985.44089999999994</v>
      </c>
    </row>
    <row r="18" spans="7:8" ht="15.75" thickTop="1" x14ac:dyDescent="0.25"/>
  </sheetData>
  <dataConsolidate>
    <dataRefs count="1">
      <dataRef ref="E2:U17" sheet="Libro de Contribuyente" r:id="rId1"/>
    </dataRefs>
  </dataConsolidate>
  <mergeCells count="5">
    <mergeCell ref="D2:K3"/>
    <mergeCell ref="D7:E7"/>
    <mergeCell ref="G7:H7"/>
    <mergeCell ref="J7:K7"/>
    <mergeCell ref="G14:H14"/>
  </mergeCells>
  <dataValidations count="1">
    <dataValidation type="list" allowBlank="1" showInputMessage="1" showErrorMessage="1" sqref="D5:D6">
      <formula1>"ENERO,FEBRERO,MARZO,ABRIL,MAYO,JUNIO,JULIO,AGOSTO,SEPTIEMBRE,OCTUBRE,NOVIEMBRE,DICIEMBRE"</formula1>
    </dataValidation>
  </dataValidations>
  <pageMargins left="0.7" right="0.7" top="0.75" bottom="0.75" header="0.3" footer="0.3"/>
  <pageSetup orientation="landscape" horizontalDpi="4294967294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Libro de Consumidor</vt:lpstr>
      <vt:lpstr>Hoja1</vt:lpstr>
      <vt:lpstr>DECLARACION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cp:lastPrinted>2022-11-07T20:47:35Z</cp:lastPrinted>
  <dcterms:created xsi:type="dcterms:W3CDTF">2021-04-05T22:54:25Z</dcterms:created>
  <dcterms:modified xsi:type="dcterms:W3CDTF">2023-04-24T17:05:57Z</dcterms:modified>
</cp:coreProperties>
</file>