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15465" windowHeight="7845" tabRatio="696" activeTab="8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Hoja1" sheetId="11" r:id="rId8"/>
    <sheet name="RET 1%" sheetId="14" r:id="rId9"/>
    <sheet name="DECLARACION" sheetId="16" r:id="rId10"/>
  </sheets>
  <externalReferences>
    <externalReference r:id="rId11"/>
    <externalReference r:id="rId12"/>
  </externalReferences>
  <definedNames>
    <definedName name="_xlnm._FilterDatabase" localSheetId="0" hidden="1">Compras!$D$4:$J$6</definedName>
    <definedName name="_xlnm._FilterDatabase" localSheetId="1" hidden="1">'Libro de Compras'!$F$1</definedName>
    <definedName name="_xlnm._FilterDatabase" localSheetId="6" hidden="1">'Libro de Consumidor'!#REF!</definedName>
    <definedName name="_xlnm._FilterDatabase" localSheetId="8" hidden="1">'RET 1%'!$A$1:$J$14</definedName>
    <definedName name="_xlnm.Print_Area" localSheetId="0">Compras!$A$1:$G$26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6" l="1"/>
  <c r="G9" i="6" s="1"/>
  <c r="E8" i="16" l="1"/>
  <c r="K8" i="16" l="1"/>
  <c r="H9" i="16"/>
  <c r="H10" i="16" s="1"/>
  <c r="H8" i="16"/>
  <c r="E11" i="16"/>
  <c r="E10" i="16"/>
  <c r="E9" i="16"/>
  <c r="E12" i="16" l="1"/>
  <c r="H15" i="16" s="1"/>
  <c r="K9" i="16" l="1"/>
  <c r="H14" i="16" s="1"/>
  <c r="L7" i="10"/>
  <c r="O7" i="10"/>
  <c r="R7" i="10"/>
  <c r="U7" i="10"/>
  <c r="V7" i="10"/>
  <c r="H16" i="16" l="1"/>
  <c r="G8" i="6"/>
  <c r="D15" i="5"/>
  <c r="D2" i="9"/>
  <c r="D11" i="5" l="1"/>
  <c r="D9" i="6" l="1"/>
  <c r="D17" i="6" l="1"/>
  <c r="R564" i="12" l="1"/>
  <c r="H15" i="14" l="1"/>
  <c r="G15" i="14"/>
  <c r="P564" i="12"/>
  <c r="O564" i="12"/>
  <c r="K564" i="12"/>
  <c r="H564" i="12"/>
  <c r="G1" i="11" l="1"/>
  <c r="C637" i="11" l="1"/>
  <c r="B637" i="11"/>
  <c r="D637" i="11" l="1"/>
  <c r="Q119" i="8" l="1"/>
  <c r="N119" i="8"/>
  <c r="M119" i="8"/>
  <c r="S119" i="8"/>
  <c r="G4" i="6"/>
  <c r="J4" i="6" l="1"/>
  <c r="D9" i="5"/>
  <c r="D9" i="9" l="1"/>
  <c r="D10" i="9" s="1"/>
  <c r="D11" i="9" s="1"/>
  <c r="D22" i="9" l="1"/>
  <c r="D18" i="5" l="1"/>
  <c r="D18" i="6" l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<sst xmlns="http://schemas.openxmlformats.org/spreadsheetml/2006/main" count="4916" uniqueCount="587">
  <si>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</si>
  <si>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</si>
  <si>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</si>
  <si>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</si>
  <si>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</si>
  <si>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</si>
  <si>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</si>
  <si>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</si>
  <si>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</si>
  <si>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</si>
  <si>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</si>
  <si>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</si>
  <si>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</si>
  <si>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</si>
  <si>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</si>
  <si>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</si>
  <si>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</si>
  <si>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</si>
  <si>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</si>
  <si>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</si>
  <si>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</si>
  <si>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</si>
  <si>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</si>
  <si>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</si>
  <si>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</si>
  <si>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</si>
  <si>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</si>
  <si>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</si>
  <si>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</si>
  <si>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</si>
  <si>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</si>
  <si>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</si>
  <si>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</si>
  <si>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</si>
  <si>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</si>
  <si>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</si>
  <si>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</si>
  <si>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</si>
  <si>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</si>
  <si>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</si>
  <si>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</si>
  <si>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</si>
  <si>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</si>
  <si>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</si>
  <si>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</si>
  <si>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</si>
  <si>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</si>
  <si>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</si>
  <si>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</si>
  <si>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</si>
  <si>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</si>
  <si>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</si>
  <si>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</si>
  <si>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</si>
  <si>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</si>
  <si>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</si>
  <si>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</si>
  <si>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</si>
  <si>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</si>
  <si>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</si>
  <si>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</si>
  <si>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</si>
  <si>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</si>
  <si>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</si>
  <si>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</si>
  <si>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</si>
  <si>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</si>
  <si>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</si>
  <si>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</si>
  <si>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</si>
  <si>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</si>
  <si>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</si>
  <si>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</si>
  <si>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</si>
  <si>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</si>
  <si>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</si>
  <si>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</si>
  <si>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</si>
  <si>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</si>
  <si>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</si>
  <si>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</si>
  <si>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</si>
  <si>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</si>
  <si>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</si>
  <si>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</si>
  <si>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</si>
  <si>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</si>
  <si>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</si>
  <si>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</si>
  <si>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</si>
  <si>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</si>
  <si>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</si>
  <si>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</si>
  <si>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</si>
  <si>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</si>
  <si>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</si>
  <si>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</si>
  <si>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12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</si>
  <si>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</si>
  <si>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</si>
  <si>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</si>
  <si>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</si>
  <si>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</si>
  <si>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</si>
  <si>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</si>
  <si>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</si>
  <si>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</si>
  <si>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</si>
  <si>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</si>
  <si>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</si>
  <si>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MEGABLOCK S.A DE C.V.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</si>
  <si>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</si>
  <si>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</si>
  <si>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</si>
  <si>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</si>
  <si>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</si>
  <si>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</si>
  <si>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</si>
  <si>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</si>
  <si>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</si>
  <si>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</si>
  <si>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</si>
  <si>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</si>
  <si>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</si>
  <si>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</si>
  <si>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</si>
  <si>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</si>
  <si>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</si>
  <si>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</si>
  <si>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</si>
  <si>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</si>
  <si>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</si>
  <si>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</si>
  <si>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</si>
  <si>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</si>
  <si>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</si>
  <si>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</si>
  <si>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</si>
  <si>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</si>
  <si>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</si>
  <si>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</si>
  <si>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</si>
  <si>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</si>
  <si>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</si>
  <si>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</si>
  <si>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</si>
  <si>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</si>
  <si>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</si>
  <si>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</si>
  <si>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</si>
  <si>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</si>
  <si>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</si>
  <si>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</si>
  <si>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</si>
  <si>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</si>
  <si>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</si>
  <si>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</si>
  <si>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</si>
  <si>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</si>
  <si>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</si>
  <si>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</si>
  <si>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</si>
  <si>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</si>
  <si>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</si>
  <si>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</si>
  <si>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</si>
  <si>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</si>
  <si>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</si>
  <si>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</si>
  <si>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</si>
  <si>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</si>
  <si>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</si>
  <si>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</si>
  <si>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2021</t>
  </si>
  <si>
    <t>BUSCAR:</t>
  </si>
  <si>
    <t>CCF</t>
  </si>
  <si>
    <t>TOTAL</t>
  </si>
  <si>
    <t>TIPO</t>
  </si>
  <si>
    <t>DOC</t>
  </si>
  <si>
    <t>MONTO</t>
  </si>
  <si>
    <t>RETENCION</t>
  </si>
  <si>
    <t>07</t>
  </si>
  <si>
    <t>7</t>
  </si>
  <si>
    <t>05091606111014</t>
  </si>
  <si>
    <t>PULSEM DE C.V.</t>
  </si>
  <si>
    <t>06140607921022</t>
  </si>
  <si>
    <t>DISTRIBUIDORA JAR S.A DE C.V.</t>
  </si>
  <si>
    <t>RAFAEL RENE CANALES PINAUD</t>
  </si>
  <si>
    <t>06141202620014</t>
  </si>
  <si>
    <t>SEGUROS E INVERSIONES S.A</t>
  </si>
  <si>
    <t>06140212971020</t>
  </si>
  <si>
    <t>MANEJO INTEGRAL DE DESECHOS SOLIDOS SEM DE C.V.</t>
  </si>
  <si>
    <t>06142610981012</t>
  </si>
  <si>
    <t>CTE TELECOM PERSONAL S.A DE C.V.</t>
  </si>
  <si>
    <t>02101911710016</t>
  </si>
  <si>
    <t>ALMACENES VIDRI, S.A DE C.V.</t>
  </si>
  <si>
    <t>06143001780012</t>
  </si>
  <si>
    <t xml:space="preserve">LA CASA DEL REPUESTO S.A DE C.V. </t>
  </si>
  <si>
    <t>06142410141010</t>
  </si>
  <si>
    <t xml:space="preserve">ACTIVIDADES PETROLERAS DE EL SALVADOR S.A DE C.V </t>
  </si>
  <si>
    <t>06140108580017</t>
  </si>
  <si>
    <t>FREUND S.A DE C.V.</t>
  </si>
  <si>
    <t>JOSE RICARDO ANTONIO MOLINA</t>
  </si>
  <si>
    <t>15041RESIN436312021</t>
  </si>
  <si>
    <t>06143107971090</t>
  </si>
  <si>
    <t>OPERADORA DEL SUR, S. A. DE C.V.</t>
  </si>
  <si>
    <t>06142708620024</t>
  </si>
  <si>
    <t>ESTABLECIMIENTOS ANCALMO, S.A DE C.V</t>
  </si>
  <si>
    <t>06141009650016</t>
  </si>
  <si>
    <t>INDUSTRIAS MIKE MIKE S.A DE C.V.</t>
  </si>
  <si>
    <t>06141206740014</t>
  </si>
  <si>
    <t>NEMTEX S.A DE C.V.</t>
  </si>
  <si>
    <t>06142808031087</t>
  </si>
  <si>
    <t>INVERSIONES STANLEY PACIFICO S.A DE C.V.</t>
  </si>
  <si>
    <t>06141210830014</t>
  </si>
  <si>
    <t>PRODUCTOS CARNICOS S.A DE C.V.</t>
  </si>
  <si>
    <t>06142510021011</t>
  </si>
  <si>
    <t>LA CONSTANCIA LTDA DE C.V.</t>
  </si>
  <si>
    <t>06142910131029</t>
  </si>
  <si>
    <t>UNILEVER EL SALVADOR SCC S.A DE C.V.</t>
  </si>
  <si>
    <t>06143101550016</t>
  </si>
  <si>
    <t>BANCO AGRICOLA, S.A.</t>
  </si>
  <si>
    <t>06141512001054</t>
  </si>
  <si>
    <t>GRUPO PAILL S.A DE C.V.</t>
  </si>
  <si>
    <t>06140202021024</t>
  </si>
  <si>
    <t>PROGURSA S.A DE C.V.</t>
  </si>
  <si>
    <t>06142301690017</t>
  </si>
  <si>
    <t>HOTELES S.A DE C.V.</t>
  </si>
  <si>
    <t>06140101850027</t>
  </si>
  <si>
    <t>NEGOCIOS CAMYRAM S.A DE C.V</t>
  </si>
  <si>
    <t>06141511720027</t>
  </si>
  <si>
    <t>SUPER REPUESTOS EL SALVADOR S.A DE C.V.</t>
  </si>
  <si>
    <t>21DS000F</t>
  </si>
  <si>
    <t>005703912</t>
  </si>
  <si>
    <t>06142604071063</t>
  </si>
  <si>
    <t>INVERSIONES RAMIREZ QUINTANILLA S.A DE C.V.</t>
  </si>
  <si>
    <t>12171609921018</t>
  </si>
  <si>
    <t>DISTRIBUIDORA PAREDES VELA S.A DE C.V.</t>
  </si>
  <si>
    <t>06142704091010</t>
  </si>
  <si>
    <t>06143006991020</t>
  </si>
  <si>
    <t>05010702161018</t>
  </si>
  <si>
    <t>05032407751016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</si>
  <si>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</si>
  <si>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</si>
  <si>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</si>
  <si>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</si>
  <si>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</si>
  <si>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</si>
  <si>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</si>
  <si>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</si>
  <si>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</si>
  <si>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</si>
  <si>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</si>
  <si>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</si>
  <si>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</si>
  <si>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</si>
  <si>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</si>
  <si>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</si>
  <si>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</si>
  <si>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</si>
  <si>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</si>
  <si>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</si>
  <si>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</si>
  <si>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</si>
  <si>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</si>
  <si>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</si>
  <si>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</si>
  <si>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</si>
  <si>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</si>
  <si>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</si>
  <si>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</si>
  <si>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</si>
  <si>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06141111931016</t>
  </si>
  <si>
    <t>ENMANUEL S.A DE C.V.</t>
  </si>
  <si>
    <t>06140909921072</t>
  </si>
  <si>
    <t>POLYBAG S.A DE C.V.</t>
  </si>
  <si>
    <t>06142411181015</t>
  </si>
  <si>
    <t>INGENIERIA BEM S.A DE C.V.</t>
  </si>
  <si>
    <t>06142703780037</t>
  </si>
  <si>
    <t>PINTURA Y ENDEREZADO S.A DE C.V.</t>
  </si>
  <si>
    <t>06140104620021</t>
  </si>
  <si>
    <t>TALLER DIDEA, S.A. DE C.V.</t>
  </si>
  <si>
    <t>06143112510011</t>
  </si>
  <si>
    <t>DIDEA S.A DE C.V.</t>
  </si>
  <si>
    <t>06142311981022</t>
  </si>
  <si>
    <t>COMTRI S.A DE C.V.</t>
  </si>
  <si>
    <t>06142402121034</t>
  </si>
  <si>
    <t>BOMBOM S.A DE C.V.</t>
  </si>
  <si>
    <t>06140702001011</t>
  </si>
  <si>
    <t>CORPORACION GRS S.A DE C.V.</t>
  </si>
  <si>
    <t>06140901921022</t>
  </si>
  <si>
    <t>GRANJA EL ROBLE S.A DE C.V.</t>
  </si>
  <si>
    <t>06141106141074</t>
  </si>
  <si>
    <t>CAEX LOGISTICS S.A DE C.V.</t>
  </si>
  <si>
    <t>06140205031020</t>
  </si>
  <si>
    <t>TESSA S.A DE C.V.</t>
  </si>
  <si>
    <t>06141112141043</t>
  </si>
  <si>
    <t>HYDRAULIC PARTS S.A DE C.V.</t>
  </si>
  <si>
    <t>06143110181032</t>
  </si>
  <si>
    <t>CAPELLA SOLAR TSK GENSUN EL SALVADOR S.A DE C.V.</t>
  </si>
  <si>
    <t>06140604171014</t>
  </si>
  <si>
    <t>06142411151035</t>
  </si>
  <si>
    <t>PV SERVICES EL SALVADOR S.A DE C.V.</t>
  </si>
  <si>
    <t>TSK ELECTRONICA Y ELECTRICIDAD S.A DE C.V.</t>
  </si>
  <si>
    <t>22/07/2022</t>
  </si>
  <si>
    <t>06142505731094</t>
  </si>
  <si>
    <t>EDWARD LEONIDAS GUITIERREZ PORTILLO</t>
  </si>
  <si>
    <t>06140307951051</t>
  </si>
  <si>
    <t>ROCELI CONSULTORES, S.A DE C.V.</t>
  </si>
  <si>
    <t>06142501101070</t>
  </si>
  <si>
    <t>SERVICIOS Y LOGISTICA DE CARGA WALNYS</t>
  </si>
  <si>
    <t>06140204810014</t>
  </si>
  <si>
    <t>MUNFRE S.A DE C.V.</t>
  </si>
  <si>
    <t xml:space="preserve"> </t>
  </si>
  <si>
    <t>06142209111080</t>
  </si>
  <si>
    <t>REFILL S.A DE C.V.</t>
  </si>
  <si>
    <t>11022108400016</t>
  </si>
  <si>
    <t>VILMA DEL SOCORRO PARADA</t>
  </si>
  <si>
    <t>06141005101047</t>
  </si>
  <si>
    <t>NET SUPPORT S.A DE C.V.</t>
  </si>
  <si>
    <t>06140603011080</t>
  </si>
  <si>
    <t>INGENIEROS ARQUITECTOS S.A DE C.V.</t>
  </si>
  <si>
    <t>06142309161123</t>
  </si>
  <si>
    <t>COMERCIALIZADORA DE CENTROAMERICA S.A DE C.V.</t>
  </si>
  <si>
    <t>15041RESIN418432022</t>
  </si>
  <si>
    <t>22SD000C</t>
  </si>
  <si>
    <t>06/12/2022</t>
  </si>
  <si>
    <t>20/12/2022</t>
  </si>
  <si>
    <t>27/12/2022</t>
  </si>
  <si>
    <t>29/12/2022</t>
  </si>
  <si>
    <t>31/12/2022</t>
  </si>
  <si>
    <t>07/12/2022</t>
  </si>
  <si>
    <t>06140210151050</t>
  </si>
  <si>
    <t>JNT INVERSIONES, S.A DE C.V.</t>
  </si>
  <si>
    <t>10/01/2023</t>
  </si>
  <si>
    <t>12/01/2023</t>
  </si>
  <si>
    <t>16/01/2023</t>
  </si>
  <si>
    <t>23/01/2023</t>
  </si>
  <si>
    <t>30/01/2023</t>
  </si>
  <si>
    <t>2023</t>
  </si>
  <si>
    <t>01/01/2023</t>
  </si>
  <si>
    <t>03/01/2023</t>
  </si>
  <si>
    <t>05/01/2023</t>
  </si>
  <si>
    <t>08/01/2023</t>
  </si>
  <si>
    <t>09/01/2023</t>
  </si>
  <si>
    <t>15/01/2023</t>
  </si>
  <si>
    <t>18/01/2023</t>
  </si>
  <si>
    <t>20/01/2023</t>
  </si>
  <si>
    <t>25/01/2023</t>
  </si>
  <si>
    <t>26/01/2023</t>
  </si>
  <si>
    <t>28/01/2023</t>
  </si>
  <si>
    <t>24/01/2023</t>
  </si>
  <si>
    <t>21/01/2023</t>
  </si>
  <si>
    <t>19/01/2023</t>
  </si>
  <si>
    <t>14/01/2023</t>
  </si>
  <si>
    <t>11/01/2023</t>
  </si>
  <si>
    <t>07/01/2023</t>
  </si>
  <si>
    <t>04/01/2023</t>
  </si>
  <si>
    <t>09031604801015</t>
  </si>
  <si>
    <t>ELIAS MISAEL GUZMAN FRANCO</t>
  </si>
  <si>
    <t>013103320</t>
  </si>
  <si>
    <t>29/01/2023</t>
  </si>
  <si>
    <t>06/01/2023</t>
  </si>
  <si>
    <t>31/01/2023</t>
  </si>
  <si>
    <t>06142001001630</t>
  </si>
  <si>
    <t>DAVID OMAR REYES MARTINEZ</t>
  </si>
  <si>
    <t>22/01/2023</t>
  </si>
  <si>
    <t>13/01/2023</t>
  </si>
  <si>
    <t>17/01/2023</t>
  </si>
  <si>
    <t>27/01/2023</t>
  </si>
  <si>
    <t>06141002211020</t>
  </si>
  <si>
    <t>SH SISTEMAS HIDRAULICOS S.A DE C.V.</t>
  </si>
  <si>
    <t>08/11/2022</t>
  </si>
  <si>
    <t>22SD000E</t>
  </si>
  <si>
    <t>517</t>
  </si>
  <si>
    <t>294</t>
  </si>
  <si>
    <t>295</t>
  </si>
  <si>
    <t>13/12/2022</t>
  </si>
  <si>
    <t>20SD000E</t>
  </si>
  <si>
    <t>11228</t>
  </si>
  <si>
    <t>15041RESIN570952019</t>
  </si>
  <si>
    <t>19DS000X</t>
  </si>
  <si>
    <t>15041RESIN437882018</t>
  </si>
  <si>
    <t>18SD000X</t>
  </si>
  <si>
    <t>FEBRERO</t>
  </si>
  <si>
    <t>01/02/2023</t>
  </si>
  <si>
    <t>06/02/2023</t>
  </si>
  <si>
    <t>10/02/2023</t>
  </si>
  <si>
    <t>16/02/2023</t>
  </si>
  <si>
    <t>15/02/2023</t>
  </si>
  <si>
    <t>26/02/2023</t>
  </si>
  <si>
    <t>06141612991019</t>
  </si>
  <si>
    <t>DISTRIBUIDORA DE LUBRICANTES Y COMBUSTIBLES S.A DE C.V.</t>
  </si>
  <si>
    <t>ACTIVIDADES PETROLERAS DE EL SALVADOR</t>
  </si>
  <si>
    <t>28/02/2023</t>
  </si>
  <si>
    <t>02/02/2023</t>
  </si>
  <si>
    <t>07/02/2023</t>
  </si>
  <si>
    <t>08/02/2023</t>
  </si>
  <si>
    <t>09/02/2023</t>
  </si>
  <si>
    <t>12/02/2023</t>
  </si>
  <si>
    <t>14/02/2023</t>
  </si>
  <si>
    <t>17/02/2023</t>
  </si>
  <si>
    <t>20/02/2023</t>
  </si>
  <si>
    <t>22/02/2023</t>
  </si>
  <si>
    <t>24/02/2023</t>
  </si>
  <si>
    <t>27/02/2023</t>
  </si>
  <si>
    <t>23/02/2023</t>
  </si>
  <si>
    <t>21/02/2023</t>
  </si>
  <si>
    <t>18/02/2023</t>
  </si>
  <si>
    <t>13/02/2023</t>
  </si>
  <si>
    <t>11/02/2023</t>
  </si>
  <si>
    <t>04/02/2023</t>
  </si>
  <si>
    <t>06140609840024</t>
  </si>
  <si>
    <t>GEOCYCLE EL SALVADOR S.A DE C.V.</t>
  </si>
  <si>
    <t>03/02/2023</t>
  </si>
  <si>
    <t>06142303911015</t>
  </si>
  <si>
    <t>TELEMOVIL EL SALVADOR S.A DE C.V.</t>
  </si>
  <si>
    <t>06031708540016</t>
  </si>
  <si>
    <t>MARIO ANTONIO NOUBLEAU VALENCIA</t>
  </si>
  <si>
    <t>06141403161033</t>
  </si>
  <si>
    <t>ECSA OPERADORA EL SALVADOR S.A DE C.V.</t>
  </si>
  <si>
    <t>06141702061037</t>
  </si>
  <si>
    <t>TORCO INDUSTRIAL S.A DE C.V.</t>
  </si>
  <si>
    <t>06141603991030</t>
  </si>
  <si>
    <t>PRICEMART EL SALVADOR S.A DE C.V.</t>
  </si>
  <si>
    <t>06140303091023</t>
  </si>
  <si>
    <t>25/02/2023</t>
  </si>
  <si>
    <t>ARSEGUI DE EL SALVADOR S.A DE C.V.</t>
  </si>
  <si>
    <t>06141208161010</t>
  </si>
  <si>
    <t>ANGREY, S.A DE C.V.</t>
  </si>
  <si>
    <t>06140602141037</t>
  </si>
  <si>
    <t>INVERSIONES MAREM S.A DE C.V.</t>
  </si>
  <si>
    <t>06142805011034</t>
  </si>
  <si>
    <t>REPUESTOS IZALCO S.A DE C.V.</t>
  </si>
  <si>
    <t>12172509901024</t>
  </si>
  <si>
    <t>REPUESTOS Y SERVICIOS AUTOMOTRICES, S.A DE C.V.</t>
  </si>
  <si>
    <t>06140602061033</t>
  </si>
  <si>
    <t>ELECTROFERRETERA S.A DE C.V.</t>
  </si>
  <si>
    <t>06142302770010</t>
  </si>
  <si>
    <t>ALPINA S.A DE C.V.</t>
  </si>
  <si>
    <t>02102701001014</t>
  </si>
  <si>
    <t>UNILLANTAS S.A DE C.V.</t>
  </si>
  <si>
    <t>11682</t>
  </si>
  <si>
    <t>1507</t>
  </si>
  <si>
    <t>1929</t>
  </si>
  <si>
    <t>01/12/2023</t>
  </si>
  <si>
    <t>2219</t>
  </si>
  <si>
    <t>21DS000E</t>
  </si>
  <si>
    <t>9588</t>
  </si>
  <si>
    <t>MARZO</t>
  </si>
  <si>
    <t>03/03/2023</t>
  </si>
  <si>
    <t>09/03/2023</t>
  </si>
  <si>
    <t>13/03/2023</t>
  </si>
  <si>
    <t>15/03/2023</t>
  </si>
  <si>
    <t>22/03/2023</t>
  </si>
  <si>
    <t>27/03/2023</t>
  </si>
  <si>
    <t>06142510021014</t>
  </si>
  <si>
    <t>29/03/2023</t>
  </si>
  <si>
    <t>01/03/2023</t>
  </si>
  <si>
    <t>06/03/2023</t>
  </si>
  <si>
    <t>08/03/2023</t>
  </si>
  <si>
    <t>10/03/2023</t>
  </si>
  <si>
    <t>17/03/2023</t>
  </si>
  <si>
    <t>20/03/2023</t>
  </si>
  <si>
    <t>24/03/2023</t>
  </si>
  <si>
    <t>31/03/2023</t>
  </si>
  <si>
    <t>28/03/2023</t>
  </si>
  <si>
    <t>25/03/2023</t>
  </si>
  <si>
    <t>23/03/2023</t>
  </si>
  <si>
    <t>21/03/2023</t>
  </si>
  <si>
    <t>18/03/2023</t>
  </si>
  <si>
    <t>16/03/2023</t>
  </si>
  <si>
    <t>11/03/2023</t>
  </si>
  <si>
    <t>04/03/2023</t>
  </si>
  <si>
    <t>06141603001049</t>
  </si>
  <si>
    <t>CHECK POINT S.A DE C.V.</t>
  </si>
  <si>
    <t>06141708001052</t>
  </si>
  <si>
    <t>MOPT</t>
  </si>
  <si>
    <t>09082807751017</t>
  </si>
  <si>
    <t>JOSE ARMANDO LOPEZ LAINEZ</t>
  </si>
  <si>
    <t>06142003971032</t>
  </si>
  <si>
    <t>INDUSTRIAS MECANICAS DOS MIL S.A DE C.V.</t>
  </si>
  <si>
    <t>05043110741013</t>
  </si>
  <si>
    <t>22/12/2022</t>
  </si>
  <si>
    <t>OSCAR HUMBERTO RIVAS INTERIANO</t>
  </si>
  <si>
    <t>06023010921017</t>
  </si>
  <si>
    <t>14/03/2023</t>
  </si>
  <si>
    <t>TALLERES SOLDATOR S.A DE C.V.</t>
  </si>
  <si>
    <t>06010811680011</t>
  </si>
  <si>
    <t>JOSE MARIA SALINAS DERAS</t>
  </si>
  <si>
    <t>06141008901028</t>
  </si>
  <si>
    <t>TRANPORTES PESADOS S.A DE C.V.</t>
  </si>
  <si>
    <t>07/03/2023</t>
  </si>
  <si>
    <t>30/03/2023</t>
  </si>
  <si>
    <t>06142305771172</t>
  </si>
  <si>
    <t>SALVADOR ANTONIO ESCOBAR DURAN</t>
  </si>
  <si>
    <t xml:space="preserve">SUPER REPUESTOS EL SALVADOR </t>
  </si>
  <si>
    <t>06142504941010</t>
  </si>
  <si>
    <t>JOMIGA, S.A DE C.V.</t>
  </si>
  <si>
    <t>02/03/2023</t>
  </si>
  <si>
    <t>06142008660025</t>
  </si>
  <si>
    <t>FRANCISCO JAVIER PORTILLO T</t>
  </si>
  <si>
    <t>26/03/2023</t>
  </si>
  <si>
    <t>RESUMEN DEL MES</t>
  </si>
  <si>
    <t>VENTAS DEL MES</t>
  </si>
  <si>
    <t>COMPRAS DEL  MES</t>
  </si>
  <si>
    <t>RETENCIONES DEL 1%</t>
  </si>
  <si>
    <t>COMPRAS EXENTAS</t>
  </si>
  <si>
    <t xml:space="preserve">RETENCION </t>
  </si>
  <si>
    <t>CONSUMIDOR</t>
  </si>
  <si>
    <t>COMPRAS</t>
  </si>
  <si>
    <t>PROPORCIONALIDAD</t>
  </si>
  <si>
    <t>EXPORT</t>
  </si>
  <si>
    <t>EXENTAS</t>
  </si>
  <si>
    <t>IMPUESTOS DEL MES A PAGAR</t>
  </si>
  <si>
    <t>IVA A PAGAR</t>
  </si>
  <si>
    <t>PAGO A CUENTA</t>
  </si>
  <si>
    <t>TOTAL PAGO DE IMPUESTOS</t>
  </si>
  <si>
    <t>ABRIL</t>
  </si>
  <si>
    <t>10/04/2023</t>
  </si>
  <si>
    <t>06141512201053</t>
  </si>
  <si>
    <t>FOOD PARTNERS S.A DE C.V.</t>
  </si>
  <si>
    <t>18/04/2023</t>
  </si>
  <si>
    <t>19/04/2023</t>
  </si>
  <si>
    <t>24/04/2023</t>
  </si>
  <si>
    <t>26/04/2023</t>
  </si>
  <si>
    <t>28/04/2023</t>
  </si>
  <si>
    <t>03/04/2023</t>
  </si>
  <si>
    <t>05/04/2023</t>
  </si>
  <si>
    <t>06/04/2023</t>
  </si>
  <si>
    <t>07/04/2023</t>
  </si>
  <si>
    <t>14/04/2023</t>
  </si>
  <si>
    <t>16/04/2023</t>
  </si>
  <si>
    <t>20/04/2023</t>
  </si>
  <si>
    <t>23/04/2023</t>
  </si>
  <si>
    <t>25/04/2023</t>
  </si>
  <si>
    <t>27/04/2023</t>
  </si>
  <si>
    <t>30/04/2023</t>
  </si>
  <si>
    <t>21/04/2023</t>
  </si>
  <si>
    <t>17/04/2023</t>
  </si>
  <si>
    <t>13/04/2023</t>
  </si>
  <si>
    <t>12/04/2023</t>
  </si>
  <si>
    <t>OPERADORA DEL SUR S.A DE C.V.</t>
  </si>
  <si>
    <t>06141705790011</t>
  </si>
  <si>
    <t>INVERCALMA S.A DE C.V.</t>
  </si>
  <si>
    <t>15/04/2023</t>
  </si>
  <si>
    <t>3103</t>
  </si>
  <si>
    <t>06141709940015</t>
  </si>
  <si>
    <t>11/04/2023</t>
  </si>
  <si>
    <t xml:space="preserve">BANCO DAVIVIENDA SALVADOREÑO, S.A </t>
  </si>
  <si>
    <t>06140206001036</t>
  </si>
  <si>
    <t>LINEAS PUBLICITARIAS S.A DE C.V.</t>
  </si>
  <si>
    <t>19/03/2023</t>
  </si>
  <si>
    <t>04/04/2023</t>
  </si>
  <si>
    <t>01/04/2023</t>
  </si>
  <si>
    <t>22/04/2023</t>
  </si>
  <si>
    <t>29/04/2023</t>
  </si>
  <si>
    <t>9944</t>
  </si>
  <si>
    <t>Columna1</t>
  </si>
  <si>
    <t>MAYO</t>
  </si>
  <si>
    <t>29/05/2023</t>
  </si>
  <si>
    <t>04/05/2023</t>
  </si>
  <si>
    <t>05/05/2023</t>
  </si>
  <si>
    <t>10/05/2023</t>
  </si>
  <si>
    <t>13/05/2023</t>
  </si>
  <si>
    <t>15/05/2023</t>
  </si>
  <si>
    <t>17/05/2023</t>
  </si>
  <si>
    <t>22/05/2023</t>
  </si>
  <si>
    <t>23/05/2023</t>
  </si>
  <si>
    <t>06140304941160</t>
  </si>
  <si>
    <t>DANIEL ALBETO RUBIO CARCAMO</t>
  </si>
  <si>
    <t>06142307091063</t>
  </si>
  <si>
    <t>CENTROAMERICA COMERCIAL S.A DE C.V.</t>
  </si>
  <si>
    <t>05111703630014</t>
  </si>
  <si>
    <t>02/05/2023</t>
  </si>
  <si>
    <t>01/05/2023</t>
  </si>
  <si>
    <t>03/05/2023</t>
  </si>
  <si>
    <t>06/05/2023</t>
  </si>
  <si>
    <t>07/05/2023</t>
  </si>
  <si>
    <t>08/05/2023</t>
  </si>
  <si>
    <t>09/05/2023</t>
  </si>
  <si>
    <t>11/05/2023</t>
  </si>
  <si>
    <t>12/05/2023</t>
  </si>
  <si>
    <t>16/05/2023</t>
  </si>
  <si>
    <t>18/05/2023</t>
  </si>
  <si>
    <t>19/05/2023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</si>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</sst>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0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0" fillId="0" borderId="4" xfId="0" applyFont="1" applyBorder="1"/>
    <xf numFmtId="0" fontId="7" fillId="3" borderId="4" xfId="0" applyFont="1" applyFill="1" applyBorder="1"/>
    <xf numFmtId="44" fontId="0" fillId="0" borderId="0" xfId="0" applyNumberFormat="1"/>
    <xf numFmtId="0" fontId="0" fillId="4" borderId="0" xfId="0" applyFill="1"/>
    <xf numFmtId="0" fontId="9" fillId="4" borderId="6" xfId="0" applyFont="1" applyFill="1" applyBorder="1" applyAlignment="1">
      <alignment horizontal="center"/>
    </xf>
    <xf numFmtId="49" fontId="10" fillId="4" borderId="7" xfId="0" applyNumberFormat="1" applyFont="1" applyFill="1" applyBorder="1" applyAlignment="1">
      <alignment horizontal="center"/>
    </xf>
    <xf numFmtId="49" fontId="10" fillId="4" borderId="7" xfId="0" applyNumberFormat="1" applyFont="1" applyFill="1" applyBorder="1" applyAlignment="1">
      <alignment horizontal="right"/>
    </xf>
    <xf numFmtId="0" fontId="10" fillId="4" borderId="7" xfId="1" applyNumberFormat="1" applyFont="1" applyFill="1" applyBorder="1" applyAlignment="1"/>
    <xf numFmtId="44" fontId="10" fillId="4" borderId="7" xfId="1" applyFont="1" applyFill="1" applyBorder="1" applyAlignment="1">
      <alignment horizontal="center"/>
    </xf>
    <xf numFmtId="44" fontId="10" fillId="4" borderId="7" xfId="1" applyFont="1" applyFill="1" applyBorder="1" applyAlignment="1">
      <alignment horizontal="right"/>
    </xf>
    <xf numFmtId="44" fontId="10" fillId="4" borderId="8" xfId="1" applyFont="1" applyFill="1" applyBorder="1" applyAlignment="1">
      <alignment horizontal="center"/>
    </xf>
    <xf numFmtId="44" fontId="10" fillId="4" borderId="9" xfId="1" applyFont="1" applyFill="1" applyBorder="1" applyAlignment="1">
      <alignment horizontal="right"/>
    </xf>
    <xf numFmtId="44" fontId="0" fillId="4" borderId="0" xfId="1" applyFont="1" applyFill="1"/>
    <xf numFmtId="2" fontId="0" fillId="0" borderId="0" xfId="0" applyNumberFormat="1"/>
    <xf numFmtId="17" fontId="0" fillId="0" borderId="0" xfId="0" applyNumberFormat="1"/>
    <xf numFmtId="49" fontId="8" fillId="4" borderId="0" xfId="0" applyNumberFormat="1" applyFont="1" applyFill="1"/>
    <xf numFmtId="0" fontId="0" fillId="0" borderId="0" xfId="0" applyFill="1"/>
    <xf numFmtId="0" fontId="0" fillId="0" borderId="0" xfId="0" applyFill="1" applyAlignment="1"/>
    <xf numFmtId="0" fontId="9" fillId="0" borderId="0" xfId="0" applyFont="1" applyFill="1" applyBorder="1" applyAlignment="1">
      <alignment horizontal="right"/>
    </xf>
    <xf numFmtId="0" fontId="8" fillId="0" borderId="0" xfId="0" applyFont="1" applyFill="1"/>
    <xf numFmtId="0" fontId="11" fillId="0" borderId="0" xfId="0" applyFont="1" applyFill="1" applyBorder="1" applyAlignment="1">
      <alignment horizontal="right"/>
    </xf>
    <xf numFmtId="0" fontId="10" fillId="4" borderId="7" xfId="0" applyFont="1" applyFill="1" applyBorder="1" applyAlignment="1"/>
    <xf numFmtId="49" fontId="10" fillId="4" borderId="7" xfId="1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9" fontId="4" fillId="5" borderId="2" xfId="0" applyNumberFormat="1" applyFont="1" applyFill="1" applyBorder="1" applyAlignment="1">
      <alignment horizontal="right"/>
    </xf>
    <xf numFmtId="49" fontId="6" fillId="5" borderId="2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44" fontId="6" fillId="5" borderId="2" xfId="1" applyFont="1" applyFill="1" applyBorder="1" applyAlignment="1">
      <alignment horizontal="right"/>
    </xf>
    <xf numFmtId="49" fontId="6" fillId="5" borderId="3" xfId="0" applyNumberFormat="1" applyFont="1" applyFill="1" applyBorder="1" applyAlignment="1">
      <alignment horizontal="right"/>
    </xf>
    <xf numFmtId="44" fontId="6" fillId="6" borderId="2" xfId="1" applyFont="1" applyFill="1" applyBorder="1" applyAlignment="1">
      <alignment horizontal="right"/>
    </xf>
    <xf numFmtId="0" fontId="12" fillId="5" borderId="0" xfId="0" applyFont="1" applyFill="1" applyAlignment="1" applyProtection="1">
      <alignment horizontal="right"/>
      <protection locked="0"/>
    </xf>
    <xf numFmtId="49" fontId="0" fillId="5" borderId="17" xfId="0" applyNumberFormat="1" applyFont="1" applyFill="1" applyBorder="1" applyProtection="1">
      <protection locked="0"/>
    </xf>
    <xf numFmtId="0" fontId="12" fillId="5" borderId="18" xfId="0" applyFont="1" applyFill="1" applyBorder="1" applyAlignment="1" applyProtection="1">
      <alignment horizontal="right"/>
      <protection locked="0"/>
    </xf>
    <xf numFmtId="0" fontId="13" fillId="0" borderId="0" xfId="0" applyFont="1"/>
    <xf numFmtId="49" fontId="13" fillId="0" borderId="0" xfId="0" applyNumberFormat="1" applyFont="1"/>
    <xf numFmtId="9" fontId="0" fillId="0" borderId="0" xfId="2" applyFont="1"/>
    <xf numFmtId="44" fontId="10" fillId="7" borderId="7" xfId="1" applyFont="1" applyFill="1" applyBorder="1" applyAlignment="1">
      <alignment horizontal="right"/>
    </xf>
    <xf numFmtId="0" fontId="0" fillId="0" borderId="17" xfId="0" applyBorder="1"/>
    <xf numFmtId="44" fontId="0" fillId="0" borderId="17" xfId="1" applyFont="1" applyBorder="1"/>
    <xf numFmtId="0" fontId="14" fillId="0" borderId="17" xfId="0" applyFont="1" applyBorder="1"/>
    <xf numFmtId="0" fontId="12" fillId="0" borderId="20" xfId="0" applyFont="1" applyBorder="1"/>
    <xf numFmtId="44" fontId="12" fillId="0" borderId="21" xfId="0" applyNumberFormat="1" applyFont="1" applyBorder="1"/>
    <xf numFmtId="0" fontId="12" fillId="0" borderId="22" xfId="0" applyFont="1" applyBorder="1"/>
    <xf numFmtId="44" fontId="0" fillId="0" borderId="17" xfId="0" applyNumberFormat="1" applyBorder="1"/>
    <xf numFmtId="0" fontId="15" fillId="0" borderId="20" xfId="0" applyFont="1" applyBorder="1"/>
    <xf numFmtId="0" fontId="12" fillId="0" borderId="0" xfId="0" applyFont="1"/>
    <xf numFmtId="0" fontId="12" fillId="0" borderId="0" xfId="0" applyFont="1" applyFill="1" applyBorder="1" applyAlignment="1">
      <alignment horizontal="center" vertical="center"/>
    </xf>
    <xf numFmtId="0" fontId="12" fillId="8" borderId="15" xfId="0" applyFont="1" applyFill="1" applyBorder="1"/>
    <xf numFmtId="44" fontId="0" fillId="0" borderId="0" xfId="1" applyFont="1" applyFill="1"/>
    <xf numFmtId="0" fontId="0" fillId="0" borderId="0" xfId="0" quotePrefix="1" applyFill="1"/>
    <xf numFmtId="14" fontId="6" fillId="5" borderId="2" xfId="0" quotePrefix="1" applyNumberFormat="1" applyFont="1" applyFill="1" applyBorder="1" applyAlignment="1">
      <alignment horizontal="center"/>
    </xf>
    <xf numFmtId="44" fontId="16" fillId="0" borderId="0" xfId="0" applyNumberFormat="1" applyFont="1"/>
    <xf numFmtId="49" fontId="0" fillId="0" borderId="0" xfId="0" applyNumberFormat="1" applyFont="1" applyAlignment="1">
      <alignment horizontal="right"/>
    </xf>
    <xf numFmtId="0" fontId="0" fillId="0" borderId="0" xfId="0" applyFont="1"/>
    <xf numFmtId="49" fontId="0" fillId="0" borderId="17" xfId="0" applyNumberFormat="1" applyFont="1" applyFill="1" applyBorder="1" applyProtection="1">
      <protection locked="0"/>
    </xf>
    <xf numFmtId="0" fontId="0" fillId="0" borderId="17" xfId="0" applyFont="1" applyFill="1" applyBorder="1" applyProtection="1">
      <protection hidden="1"/>
    </xf>
    <xf numFmtId="49" fontId="6" fillId="5" borderId="5" xfId="1" applyNumberFormat="1" applyFont="1" applyFill="1" applyBorder="1" applyAlignment="1">
      <alignment horizontal="center"/>
    </xf>
    <xf numFmtId="14" fontId="0" fillId="0" borderId="0" xfId="0" applyNumberFormat="1"/>
    <xf numFmtId="14" fontId="0" fillId="0" borderId="0" xfId="0" applyNumberFormat="1" applyFont="1"/>
    <xf numFmtId="14" fontId="0" fillId="0" borderId="0" xfId="0" quotePrefix="1" applyNumberFormat="1" applyFont="1"/>
    <xf numFmtId="0" fontId="6" fillId="5" borderId="2" xfId="0" quotePrefix="1" applyFont="1" applyFill="1" applyBorder="1" applyAlignment="1">
      <alignment horizontal="right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/>
    </xf>
    <xf numFmtId="0" fontId="12" fillId="0" borderId="19" xfId="0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62">
    <dxf>
      <numFmt numFmtId="2" formatCode="0.0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numFmt numFmtId="30" formatCode="@"/>
    </dxf>
    <dxf>
      <numFmt numFmtId="19" formatCode="d/m/yyyy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731838"/>
          <a:ext cx="3379788" cy="3311525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2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2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 refreshError="1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CEMENTOS PROGRESO EL SALVADOR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MOPT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013103320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  <row r="663">
          <cell r="A663" t="str">
            <v>06140307171030</v>
          </cell>
          <cell r="B663" t="str">
            <v>GOOD DAY GREEN S.A DE C.V.</v>
          </cell>
        </row>
        <row r="664">
          <cell r="A664" t="str">
            <v>05012501101016</v>
          </cell>
          <cell r="B664" t="str">
            <v>AUTO EXPRESS EL SALVADOR S.A DE C.V.</v>
          </cell>
        </row>
        <row r="665">
          <cell r="A665" t="str">
            <v>05113010011016</v>
          </cell>
          <cell r="B665" t="str">
            <v>INDUSTRIAS GAMEZ S.A DE C.V.</v>
          </cell>
        </row>
        <row r="666">
          <cell r="A666" t="str">
            <v>06141211201163</v>
          </cell>
          <cell r="B666" t="str">
            <v>PANDA PRINT S.A DE C.V.</v>
          </cell>
        </row>
        <row r="667">
          <cell r="A667" t="str">
            <v>06142109851176</v>
          </cell>
          <cell r="B667" t="str">
            <v>NATHALI VANESSA HENRIQUEZ DE ASCENCIO</v>
          </cell>
        </row>
        <row r="668">
          <cell r="A668" t="str">
            <v>06141901211030</v>
          </cell>
          <cell r="B668" t="str">
            <v>PROGRAMACIONES AUTOMOTRICEZ, S.A DE C.V.</v>
          </cell>
        </row>
        <row r="669">
          <cell r="A669" t="str">
            <v>06142805131056</v>
          </cell>
          <cell r="B669" t="str">
            <v>SERVICONSTRUCCIONES S.A DE C.V.</v>
          </cell>
        </row>
        <row r="670">
          <cell r="A670" t="str">
            <v>06140609840024</v>
          </cell>
          <cell r="B670" t="str">
            <v>GEOCYCLE EL SALVADOR S.A DE C.V.</v>
          </cell>
        </row>
        <row r="671">
          <cell r="A671" t="str">
            <v>06140303091023</v>
          </cell>
          <cell r="B671" t="str">
            <v>ARSEGUI DE EL SALVADOR S.A DE C.V.</v>
          </cell>
        </row>
        <row r="672">
          <cell r="A672" t="str">
            <v>06141208161010</v>
          </cell>
          <cell r="B672" t="str">
            <v>ANGREY, S.A DE C.V.</v>
          </cell>
        </row>
        <row r="673">
          <cell r="A673" t="str">
            <v>06140602141037</v>
          </cell>
          <cell r="B673" t="str">
            <v>INVERSIONES MAREM S.A DE C.V.</v>
          </cell>
        </row>
        <row r="674">
          <cell r="A674" t="str">
            <v>06140602061033</v>
          </cell>
          <cell r="B674" t="str">
            <v>ELECTROFERRETERA S.A DE C.V.</v>
          </cell>
        </row>
        <row r="675">
          <cell r="A675" t="str">
            <v>06143001031110</v>
          </cell>
          <cell r="B675" t="str">
            <v>SERVICIO Y SUMINISTRO DE ALTA TECNOLOGIA</v>
          </cell>
        </row>
        <row r="676">
          <cell r="A676" t="str">
            <v>06142310921077</v>
          </cell>
          <cell r="B676" t="str">
            <v>CREATIVA S.A DE C.V.</v>
          </cell>
        </row>
        <row r="677">
          <cell r="A677" t="str">
            <v>05011303091017</v>
          </cell>
          <cell r="B677" t="str">
            <v>IMPULSO S.A DE C.V.</v>
          </cell>
        </row>
        <row r="678">
          <cell r="A678" t="str">
            <v>06142308031013</v>
          </cell>
          <cell r="B678" t="str">
            <v>RETAIL SPORTS S.A DE C.V.</v>
          </cell>
        </row>
        <row r="679">
          <cell r="A679" t="str">
            <v>94261403711019</v>
          </cell>
          <cell r="B679" t="str">
            <v>ZHONGJIE WANG</v>
          </cell>
        </row>
        <row r="680">
          <cell r="A680" t="str">
            <v>06142808031320</v>
          </cell>
          <cell r="B680" t="str">
            <v>RAFAEL ARMANDO MARTINEZ PEREZ</v>
          </cell>
        </row>
        <row r="681">
          <cell r="A681" t="str">
            <v>06141603001049</v>
          </cell>
          <cell r="B681" t="str">
            <v>CHECK POINT S.A DE C.V.</v>
          </cell>
        </row>
        <row r="682">
          <cell r="A682" t="str">
            <v>06141808121063</v>
          </cell>
          <cell r="B682" t="str">
            <v>DIREG S.A DE C.V.</v>
          </cell>
        </row>
        <row r="683">
          <cell r="A683" t="str">
            <v>12171409171014</v>
          </cell>
          <cell r="B683" t="str">
            <v>RELIANCE GROUP S.A DE C.V.</v>
          </cell>
        </row>
        <row r="684">
          <cell r="A684" t="str">
            <v>14160706701028</v>
          </cell>
          <cell r="B684" t="str">
            <v>ALFREDO ANTONIO NUÑEZ ESCOBAR</v>
          </cell>
        </row>
        <row r="685">
          <cell r="A685" t="str">
            <v>09091707901010</v>
          </cell>
          <cell r="B685" t="str">
            <v>JOSE RAMIRO HERNANDEZ HERNANDEZ</v>
          </cell>
        </row>
        <row r="686">
          <cell r="A686" t="str">
            <v>11230705811030</v>
          </cell>
          <cell r="B686" t="str">
            <v>DENISE CAROLINA MELGAR</v>
          </cell>
        </row>
        <row r="687">
          <cell r="A687" t="str">
            <v>06141802881201</v>
          </cell>
          <cell r="B687" t="str">
            <v>JUAN CARLOS MEJIA DIAZ</v>
          </cell>
        </row>
        <row r="688">
          <cell r="A688" t="str">
            <v>04120805651016</v>
          </cell>
          <cell r="B688" t="str">
            <v>CARLOS AQUILINO MURCIA RIVERA</v>
          </cell>
        </row>
        <row r="689">
          <cell r="A689" t="str">
            <v>06140706211045</v>
          </cell>
          <cell r="B689" t="str">
            <v>LOS CUÑADOS INC, S.A DE C.V.</v>
          </cell>
        </row>
        <row r="690">
          <cell r="A690" t="str">
            <v>06141709940015</v>
          </cell>
          <cell r="B690" t="str">
            <v xml:space="preserve">BANCO DAVIVIENDA SALVADOREÑO, S.A </v>
          </cell>
        </row>
        <row r="691">
          <cell r="A691" t="str">
            <v>04161010711019</v>
          </cell>
          <cell r="B691" t="str">
            <v>HUGO REYNALDO TRUJILLO DIAZ</v>
          </cell>
        </row>
        <row r="692">
          <cell r="A692" t="str">
            <v>06140610211087</v>
          </cell>
          <cell r="B692" t="str">
            <v>INVERSIONES MAHANAIM S.A DE C.V.</v>
          </cell>
        </row>
        <row r="693">
          <cell r="A693" t="str">
            <v>06142510731108</v>
          </cell>
          <cell r="B693" t="str">
            <v>JOSE CAMILO GUZMAN HERRERA</v>
          </cell>
        </row>
        <row r="694">
          <cell r="A694" t="str">
            <v>02101504211019</v>
          </cell>
          <cell r="B694" t="str">
            <v>SOCIEDAD MEDICA Y LABORATORIO CLINICO</v>
          </cell>
        </row>
        <row r="695">
          <cell r="A695" t="str">
            <v>03151207171017</v>
          </cell>
          <cell r="B695" t="str">
            <v>CHG S.A DE C.V.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2:R564" totalsRowCount="1">
  <sortState ref="A4:R136">
    <sortCondition ref="B3:B579"/>
  </sortState>
  <tableColumns count="18">
    <tableColumn id="1" name="MES" totalsRowLabel="Total"/>
    <tableColumn id="2" name="FECHA" dataDxfId="61" totalsRowDxfId="23"/>
    <tableColumn id="3" name="CLASE DE DOC"/>
    <tableColumn id="4" name="TIPO DE DOC"/>
    <tableColumn id="5" name="CORRELATIVO"/>
    <tableColumn id="6" name="NIT PROV" dataDxfId="60" totalsRowDxfId="22"/>
    <tableColumn id="7" name="N PROVEEDOR"/>
    <tableColumn id="8" name="C. EXENTAS" totalsRowFunction="sum" totalsRowDxfId="21" dataCellStyle="Moneda"/>
    <tableColumn id="9" name="I. EXENTAS" totalsRowDxfId="20" dataCellStyle="Moneda"/>
    <tableColumn id="10" name="IMPOR EX" totalsRowDxfId="19" dataCellStyle="Moneda"/>
    <tableColumn id="11" name="C. GRAVADA" totalsRowFunction="sum" totalsRowDxfId="18" dataCellStyle="Moneda"/>
    <tableColumn id="12" name="INTER GRAVA" totalsRowDxfId="17" dataCellStyle="Moneda"/>
    <tableColumn id="13" name="IMPOR BIENES" totalsRowDxfId="16" dataCellStyle="Moneda"/>
    <tableColumn id="14" name="IMPOR SERV" totalsRowDxfId="15" dataCellStyle="Moneda"/>
    <tableColumn id="15" name="IVA" totalsRowFunction="sum" totalsRowDxfId="14" dataCellStyle="Moneda"/>
    <tableColumn id="16" name="TOTAL C." totalsRowFunction="sum" totalsRowDxfId="13" dataCellStyle="Moneda"/>
    <tableColumn id="18" name="DUI" dataDxfId="59" totalsRowDxfId="12" dataCellStyle="Moneda"/>
    <tableColumn id="20" name="ANEXO 3" totalsRowFunction="custom" dataDxfId="58" totalsRowDxfId="11" dataCellStyle="Moneda">
      <totalsRowFormula>SUBTOTAL(109,Tabla1[TOTAL C.])</totalsRow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:S119" totalsRowCount="1" headerRowDxfId="57" headerRowCellStyle="Moneda">
  <sortState ref="A64:S96">
    <sortCondition ref="G2:G123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56" dataCellStyle="Moneda"/>
    <tableColumn id="12" name="VENTA NO SUJETA" totalsRowDxfId="55" dataCellStyle="Moneda"/>
    <tableColumn id="13" name="V. GRAVADA" totalsRowFunction="sum" totalsRowDxfId="54" dataCellStyle="Moneda"/>
    <tableColumn id="14" name="D.FISCAL" totalsRowFunction="sum" totalsRowDxfId="53" dataCellStyle="Moneda"/>
    <tableColumn id="15" name="V CTA DE 3" totalsRowDxfId="52" dataCellStyle="Moneda"/>
    <tableColumn id="16" name="D. FISCAL A 3" totalsRowDxfId="51" dataCellStyle="Moneda"/>
    <tableColumn id="17" name="VENTA TOTAL" totalsRowFunction="sum" totalsRowDxfId="50" dataCellStyle="Moneda"/>
    <tableColumn id="19" name="DUI" dataDxfId="49" totalsRowDxfId="48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7" totalsRowCount="1">
  <sortState ref="A12:V15">
    <sortCondition ref="G2:G565"/>
  </sortState>
  <tableColumns count="22">
    <tableColumn id="1" name="MES" totalsRowLabel="Total"/>
    <tableColumn id="2" name="FECHA" dataDxfId="47" totalsRowDxfId="46"/>
    <tableColumn id="3" name="CLASE DE DOC"/>
    <tableColumn id="4" name="TIPO DE DOC" dataDxfId="45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totalsRowFunction="sum" totalsRowDxfId="44" dataCellStyle="Moneda"/>
    <tableColumn id="13" name="VENTAS NO" totalsRowDxfId="43" dataCellStyle="Moneda"/>
    <tableColumn id="14" name="V NO SUJETAS" totalsRowDxfId="42" dataCellStyle="Moneda"/>
    <tableColumn id="15" name="V GRAVADAS" totalsRowFunction="sum" totalsRowDxfId="41" dataCellStyle="Moneda"/>
    <tableColumn id="16" name="EX IN CA" totalsRowDxfId="40" dataCellStyle="Moneda"/>
    <tableColumn id="17" name="EX OUT CA" totalsRowDxfId="39" dataCellStyle="Moneda"/>
    <tableColumn id="18" name="EX SERVICE" totalsRowFunction="sum" totalsRowDxfId="38" dataCellStyle="Moneda"/>
    <tableColumn id="19" name="V ZONA FRAN" totalsRowDxfId="37" dataCellStyle="Moneda"/>
    <tableColumn id="20" name="V CTA A 3ERO" totalsRowDxfId="36" dataCellStyle="Moneda"/>
    <tableColumn id="21" name="TOTAL VENTA" totalsRowFunction="sum" dataDxfId="35" totalsRowDxfId="34" dataCellStyle="Moneda"/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J15" totalsRowCount="1" headerRowDxfId="33">
  <tableColumns count="10">
    <tableColumn id="1" name="MES" totalsRowLabel="Total"/>
    <tableColumn id="2" name="NIT" dataDxfId="32"/>
    <tableColumn id="3" name="FECHA" dataDxfId="31"/>
    <tableColumn id="4" name="TIPO" dataDxfId="30"/>
    <tableColumn id="5" name="SERIE" dataDxfId="29"/>
    <tableColumn id="6" name="DOC" dataDxfId="28"/>
    <tableColumn id="7" name="MONTO" totalsRowFunction="sum" dataDxfId="27" totalsRowDxfId="2"/>
    <tableColumn id="8" name="RETENCION" totalsRowFunction="sum" dataDxfId="26" totalsRowDxfId="1"/>
    <tableColumn id="10" name="Columna1" dataDxfId="25" totalsRowDxfId="0"/>
    <tableColumn id="9" name="ANEXO" dataDxfId="2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image" Target="../media/image1.jpeg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externalLinkPath" Target="/Users/Principal/Desktop/CLIENTES%20DE%20IVA/UNICA%20SERVICIOS/2023/LIBRO%20DE%20COMPRAS%20Y%20VENTAS%20NUEVO%20UNICA%202023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image" Target="../media/image2.jpeg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V23"/>
  <sheetViews>
    <sheetView showGridLines="0" topLeftCell="B1" zoomScale="120" zoomScaleNormal="120" zoomScaleSheetLayoutView="85" workbookViewId="0">
      <selection activeCell="D19" sqref="D19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  <col min="6" max="6" width="16.42578125" bestFit="1" customWidth="1"/>
    <col min="7" max="7" width="30.7109375" bestFit="1" customWidth="1"/>
    <col min="14" max="14" width="14.42578125" bestFit="1" customWidth="1"/>
    <col min="15" max="15" width="18.28515625" bestFit="1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44" t="s">
        <v>559</v>
      </c>
    </row>
    <row r="4" spans="2:10" x14ac:dyDescent="0.25">
      <c r="B4" s="5" t="s">
        <v>2</v>
      </c>
      <c r="D4" s="71" t="s">
        <v>585</v>
      </c>
      <c r="E4" s="73" t="s">
        <v>546</v>
      </c>
      <c r="F4" s="79"/>
      <c r="G4" s="74" t="str">
        <f>+RIGHT(E4,2)</f>
        <v>03</v>
      </c>
      <c r="H4" s="55" t="s">
        <v>339</v>
      </c>
      <c r="I4" s="54" t="s">
        <v>93</v>
      </c>
      <c r="J4" s="54" t="str">
        <f>+F4&amp;I4&amp;G4&amp;I4&amp;H4</f>
        <v>/03/2023</v>
      </c>
    </row>
    <row r="5" spans="2:10" x14ac:dyDescent="0.25">
      <c r="B5" s="5" t="s">
        <v>3</v>
      </c>
      <c r="D5" s="45" t="s">
        <v>1</v>
      </c>
    </row>
    <row r="6" spans="2:10" x14ac:dyDescent="0.25">
      <c r="B6" s="5" t="s">
        <v>4</v>
      </c>
      <c r="D6" s="45" t="s">
        <v>0</v>
      </c>
    </row>
    <row r="7" spans="2:10" x14ac:dyDescent="0.25">
      <c r="B7" s="5" t="s">
        <v>5</v>
      </c>
      <c r="D7" s="81">
        <v>4217</v>
      </c>
      <c r="G7" s="1" t="str">
        <f>+D8</f>
        <v>06140212971020</v>
      </c>
    </row>
    <row r="8" spans="2:10" x14ac:dyDescent="0.25">
      <c r="B8" s="5" t="s">
        <v>6</v>
      </c>
      <c r="D8" s="46" t="s">
        <v>190</v>
      </c>
      <c r="E8" s="51" t="s">
        <v>95</v>
      </c>
      <c r="F8" s="75"/>
      <c r="G8" s="76" t="str">
        <f>IFERROR(VLOOKUP(F8,'[1]BASE DE PROVEEDORES'!$A:$B,2,0),"")</f>
        <v/>
      </c>
    </row>
    <row r="9" spans="2:10" x14ac:dyDescent="0.25">
      <c r="B9" s="5" t="s">
        <v>85</v>
      </c>
      <c r="D9" s="47" t="str">
        <f>+CONCATENATE(G8,G9)</f>
        <v>MANEJO INTEGRAL DE DESECHOS SOLIDOS SEM DE C.V.</v>
      </c>
      <c r="E9" s="53" t="s">
        <v>69</v>
      </c>
      <c r="F9" s="75"/>
      <c r="G9" s="76" t="str">
        <f>IFERROR(VLOOKUP(G7,'[1]BASE DE PROVEEDORES'!$A:$B,2,0),"")</f>
        <v>MANEJO INTEGRAL DE DESECHOS SOLIDOS SEM DE C.V.</v>
      </c>
    </row>
    <row r="10" spans="2:10" x14ac:dyDescent="0.25">
      <c r="B10" s="5" t="s">
        <v>7</v>
      </c>
      <c r="D10" s="48">
        <v>0</v>
      </c>
      <c r="F10" s="3"/>
    </row>
    <row r="11" spans="2:10" x14ac:dyDescent="0.25">
      <c r="B11" s="5" t="s">
        <v>8</v>
      </c>
      <c r="D11" s="48">
        <v>0</v>
      </c>
      <c r="F11" s="3"/>
    </row>
    <row r="12" spans="2:10" x14ac:dyDescent="0.25">
      <c r="B12" s="5" t="s">
        <v>9</v>
      </c>
      <c r="D12" s="48">
        <v>0</v>
      </c>
      <c r="F12" s="3"/>
    </row>
    <row r="13" spans="2:10" x14ac:dyDescent="0.25">
      <c r="B13" s="5" t="s">
        <v>10</v>
      </c>
      <c r="D13" s="50">
        <v>64.069999999999993</v>
      </c>
    </row>
    <row r="14" spans="2:10" x14ac:dyDescent="0.25">
      <c r="B14" s="5" t="s">
        <v>11</v>
      </c>
      <c r="D14" s="48">
        <v>0</v>
      </c>
      <c r="F14" s="3"/>
    </row>
    <row r="15" spans="2:10" x14ac:dyDescent="0.25">
      <c r="B15" s="5" t="s">
        <v>13</v>
      </c>
      <c r="D15" s="48">
        <v>0</v>
      </c>
      <c r="F15" s="3"/>
    </row>
    <row r="16" spans="2:10" x14ac:dyDescent="0.25">
      <c r="B16" s="5" t="s">
        <v>12</v>
      </c>
      <c r="D16" s="48">
        <v>0</v>
      </c>
      <c r="F16" s="3"/>
    </row>
    <row r="17" spans="2:22" x14ac:dyDescent="0.25">
      <c r="B17" s="5" t="s">
        <v>14</v>
      </c>
      <c r="D17" s="48">
        <f>+(D16++D15+D14+D13)*0.13</f>
        <v>8.3290999999999986</v>
      </c>
      <c r="F17" s="3"/>
    </row>
    <row r="18" spans="2:22" x14ac:dyDescent="0.25">
      <c r="B18" s="5" t="s">
        <v>15</v>
      </c>
      <c r="D18" s="48">
        <f>+SUBTOTAL(9,D10,D11,D12,D13,D14,D15,D16,D17)</f>
        <v>72.39909999999999</v>
      </c>
      <c r="F18" s="3"/>
      <c r="V18" t="s">
        <v>313</v>
      </c>
    </row>
    <row r="19" spans="2:22" x14ac:dyDescent="0.25">
      <c r="B19" s="5" t="s">
        <v>95</v>
      </c>
      <c r="D19" s="77" t="s">
        <v>586</v>
      </c>
    </row>
    <row r="20" spans="2:22" ht="15.75" thickBot="1" x14ac:dyDescent="0.3">
      <c r="B20" s="5" t="s">
        <v>16</v>
      </c>
      <c r="D20" s="49">
        <v>3</v>
      </c>
    </row>
    <row r="21" spans="2:22" x14ac:dyDescent="0.25">
      <c r="K21" s="56"/>
    </row>
    <row r="23" spans="2:22" x14ac:dyDescent="0.25">
      <c r="F23" s="3"/>
    </row>
  </sheetData>
  <conditionalFormatting sqref="D19">
    <cfRule type="containsText" dxfId="10" priority="1" operator="containsText" text="ACTUAL">
      <formula>NOT(ISERROR(SEARCH("ACTUAL",D19)))</formula>
    </cfRule>
  </conditionalFormatting>
  <dataValidations count="2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</dataValidations>
  <pageMargins left="0.7" right="0.7" top="0.75" bottom="0.75" header="0.3" footer="0.3"/>
  <pageSetup orientation="landscape" horizontalDpi="4294967294" r:id="rId1"/>
  <drawing r:id="rId2"/>
  <legacyDrawing r:id="rId3"/>
  <picture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7030A0"/>
  </sheetPr>
  <dimension ref="D1:N17"/>
  <sheetViews>
    <sheetView workbookViewId="0">
      <selection activeCell="D5" sqref="D5"/>
    </sheetView>
  </sheetViews>
  <sheetFormatPr baseColWidth="10" defaultRowHeight="15" x14ac:dyDescent="0.25"/>
  <cols>
    <col min="1" max="1" width="11.85546875" customWidth="1"/>
    <col min="2" max="3" width="11.42578125" customWidth="1"/>
    <col min="4" max="4" width="16.5703125" customWidth="1"/>
    <col min="5" max="5" width="12.5703125" bestFit="1" customWidth="1"/>
    <col min="6" max="6" width="12.85546875" customWidth="1"/>
    <col min="7" max="7" width="23" bestFit="1" customWidth="1"/>
    <col min="8" max="8" width="12.5703125" bestFit="1" customWidth="1"/>
    <col min="10" max="10" width="16.85546875" customWidth="1"/>
  </cols>
  <sheetData>
    <row r="1" spans="4:14" ht="15.75" thickBot="1" x14ac:dyDescent="0.3"/>
    <row r="2" spans="4:14" x14ac:dyDescent="0.25">
      <c r="D2" s="82" t="s">
        <v>503</v>
      </c>
      <c r="E2" s="83"/>
      <c r="F2" s="83"/>
      <c r="G2" s="83"/>
      <c r="H2" s="83"/>
      <c r="I2" s="83"/>
      <c r="J2" s="83"/>
      <c r="K2" s="84"/>
    </row>
    <row r="3" spans="4:14" ht="15.75" thickBot="1" x14ac:dyDescent="0.3">
      <c r="D3" s="85"/>
      <c r="E3" s="86"/>
      <c r="F3" s="86"/>
      <c r="G3" s="86"/>
      <c r="H3" s="86"/>
      <c r="I3" s="86"/>
      <c r="J3" s="86"/>
      <c r="K3" s="87"/>
    </row>
    <row r="4" spans="4:14" ht="15.75" thickBot="1" x14ac:dyDescent="0.3">
      <c r="D4" s="67"/>
      <c r="E4" s="67"/>
      <c r="F4" s="67"/>
      <c r="G4" s="67"/>
      <c r="H4" s="67"/>
      <c r="I4" s="67"/>
      <c r="J4" s="67"/>
      <c r="K4" s="67"/>
    </row>
    <row r="5" spans="4:14" ht="15.75" thickBot="1" x14ac:dyDescent="0.3">
      <c r="D5" s="68" t="s">
        <v>559</v>
      </c>
    </row>
    <row r="6" spans="4:14" x14ac:dyDescent="0.25">
      <c r="D6" s="66"/>
    </row>
    <row r="7" spans="4:14" x14ac:dyDescent="0.25">
      <c r="D7" s="88" t="s">
        <v>504</v>
      </c>
      <c r="E7" s="88"/>
      <c r="F7" s="4"/>
      <c r="G7" s="89" t="s">
        <v>505</v>
      </c>
      <c r="H7" s="89"/>
      <c r="J7" s="88" t="s">
        <v>506</v>
      </c>
      <c r="K7" s="88"/>
    </row>
    <row r="8" spans="4:14" x14ac:dyDescent="0.25">
      <c r="D8" s="58" t="s">
        <v>175</v>
      </c>
      <c r="E8" s="59">
        <f>+SUMIFS(Tabla2[[#Headers],[#Data],[V. GRAVADA]],Tabla2[[#Headers],[#Data],[MES]],D5,Tabla2[[#Headers],[#Data],[TIPO DE DOC]],3)</f>
        <v>19861.580000000002</v>
      </c>
      <c r="G8" s="58" t="s">
        <v>507</v>
      </c>
      <c r="H8" s="59">
        <f>+SUMIFS(Tabla1[[#Headers],[#Data],[C. EXENTAS]],Tabla1[[#Headers],[#Data],[MES]],D5)</f>
        <v>192.10999999999996</v>
      </c>
      <c r="J8" s="58" t="s">
        <v>508</v>
      </c>
      <c r="K8" s="59">
        <f>+SUMIFS(Tabla4[[#Headers],[#Data],[RETENCION]],Tabla4[[#Headers],[#Data],[MES]],D5)</f>
        <v>0</v>
      </c>
    </row>
    <row r="9" spans="4:14" x14ac:dyDescent="0.25">
      <c r="D9" s="58" t="s">
        <v>509</v>
      </c>
      <c r="E9" s="59">
        <f>+SUMIFS(Tabla3[[#Headers],[#Data],[V GRAVADAS]],Tabla3[[#Headers],[#Data],[MES]],D5,Tabla3[[#Headers],[#Data],[TIPO DE DOC]],1)/1.13</f>
        <v>0</v>
      </c>
      <c r="G9" s="58" t="s">
        <v>510</v>
      </c>
      <c r="H9" s="59">
        <f>+SUMIFS(Tabla1[[#Headers],[#Data],[C. GRAVADA]],Tabla1[[#Headers],[#Data],[MES]],D5,Tabla1[[#Headers],[#Data],[TIPO DE DOC]],3)</f>
        <v>5428.4700000000012</v>
      </c>
      <c r="J9" s="60" t="s">
        <v>511</v>
      </c>
      <c r="K9" s="59">
        <f>IF(E8&gt;0,(H10*0.13)*(E12+E11)/E12-(H10*0.13),)</f>
        <v>0</v>
      </c>
      <c r="M9" s="23"/>
      <c r="N9" s="23"/>
    </row>
    <row r="10" spans="4:14" ht="15.75" thickBot="1" x14ac:dyDescent="0.3">
      <c r="D10" s="58" t="s">
        <v>512</v>
      </c>
      <c r="E10" s="59">
        <f>+SUMIFS(Tabla3[[#Headers],[#Data],[EX SERVICE]],Tabla3[[#Headers],[#Data],[MES]],D5,Tabla3[[#Headers],[#Data],[TIPO DE DOC]],11)</f>
        <v>0</v>
      </c>
      <c r="G10" s="61" t="s">
        <v>176</v>
      </c>
      <c r="H10" s="62">
        <f>+H9</f>
        <v>5428.4700000000012</v>
      </c>
      <c r="M10" s="23"/>
    </row>
    <row r="11" spans="4:14" ht="15.75" thickTop="1" x14ac:dyDescent="0.25">
      <c r="D11" s="58" t="s">
        <v>513</v>
      </c>
      <c r="E11" s="59">
        <f>+SUMIFS(Tabla3[[#Headers],[#Data],[V EXENTA]],Tabla3[[#Headers],[#Data],[MES]],D5)</f>
        <v>0</v>
      </c>
    </row>
    <row r="12" spans="4:14" ht="15.75" thickBot="1" x14ac:dyDescent="0.3">
      <c r="D12" s="63" t="s">
        <v>176</v>
      </c>
      <c r="E12" s="62">
        <f>SUM(E8:E11)</f>
        <v>19861.580000000002</v>
      </c>
      <c r="M12" s="23"/>
    </row>
    <row r="13" spans="4:14" ht="15.75" thickTop="1" x14ac:dyDescent="0.25">
      <c r="G13" s="88" t="s">
        <v>514</v>
      </c>
      <c r="H13" s="88"/>
    </row>
    <row r="14" spans="4:14" x14ac:dyDescent="0.25">
      <c r="G14" s="58" t="s">
        <v>515</v>
      </c>
      <c r="H14" s="64">
        <f>IF(E8&gt;0,(E8+E9)*0.13-(H9*0.13)+K9-K8,)</f>
        <v>1876.3043000000002</v>
      </c>
      <c r="I14" s="23"/>
    </row>
    <row r="15" spans="4:14" x14ac:dyDescent="0.25">
      <c r="G15" s="58" t="s">
        <v>516</v>
      </c>
      <c r="H15" s="59">
        <f>+E12*0.0175</f>
        <v>347.57765000000006</v>
      </c>
    </row>
    <row r="16" spans="4:14" ht="15.75" thickBot="1" x14ac:dyDescent="0.3">
      <c r="G16" s="65" t="s">
        <v>517</v>
      </c>
      <c r="H16" s="62">
        <f>SUM(H14:H15)</f>
        <v>2223.8819500000004</v>
      </c>
    </row>
    <row r="17" ht="15.75" thickTop="1" x14ac:dyDescent="0.25"/>
  </sheetData>
  <dataConsolidate>
    <dataRefs count="1">
      <dataRef ref="E2:U17" sheet="Libro de Contribuyente" r:id="rId1"/>
    </dataRefs>
  </dataConsolidate>
  <mergeCells count="5">
    <mergeCell ref="D2:K3"/>
    <mergeCell ref="D7:E7"/>
    <mergeCell ref="G7:H7"/>
    <mergeCell ref="J7:K7"/>
    <mergeCell ref="G13:H13"/>
  </mergeCells>
  <dataValidations count="1">
    <dataValidation type="list" allowBlank="1" showInputMessage="1" showErrorMessage="1" sqref="D5:D6">
      <formula1>"ENERO,FEBRERO,MARZO,ABRIL,MAYO,JUNIO,JULIO,AGOSTO,SEPTIEMBRE,OCTUBRE,NOVIEMBRE,DICIEMBRE"</formula1>
    </dataValidation>
  </dataValidations>
  <pageMargins left="0.7" right="0.7" top="0.75" bottom="0.75" header="0.3" footer="0.3"/>
  <pageSetup orientation="landscape" horizontalDpi="4294967294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1:R564"/>
  <sheetViews>
    <sheetView workbookViewId="0">
      <pane ySplit="2" topLeftCell="A528" activePane="bottomLeft" state="frozen"/>
      <selection pane="bottomLeft" activeCell="A3" sqref="A3:R563"/>
    </sheetView>
  </sheetViews>
  <sheetFormatPr baseColWidth="10" defaultRowHeight="15" x14ac:dyDescent="0.25"/>
  <cols>
    <col min="2" max="2" width="11.42578125" style="78"/>
    <col min="3" max="3" width="15.42578125" customWidth="1"/>
    <col min="4" max="4" width="12.140625" bestFit="1" customWidth="1"/>
    <col min="5" max="5" width="15.42578125" customWidth="1"/>
    <col min="6" max="6" width="16.140625" style="1" bestFit="1" customWidth="1"/>
    <col min="7" max="7" width="35.28515625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8" width="12.5703125" style="3" customWidth="1"/>
  </cols>
  <sheetData>
    <row r="1" spans="1:18" x14ac:dyDescent="0.25">
      <c r="F1" s="36" t="s">
        <v>174</v>
      </c>
      <c r="G1" s="24"/>
      <c r="H1" s="33"/>
      <c r="I1" s="33"/>
    </row>
    <row r="2" spans="1:18" x14ac:dyDescent="0.25">
      <c r="A2" t="s">
        <v>17</v>
      </c>
      <c r="B2" s="79" t="s">
        <v>2</v>
      </c>
      <c r="C2" t="s">
        <v>3</v>
      </c>
      <c r="D2" t="s">
        <v>4</v>
      </c>
      <c r="E2" t="s">
        <v>5</v>
      </c>
      <c r="F2" s="75" t="s">
        <v>6</v>
      </c>
      <c r="G2" s="75" t="s">
        <v>85</v>
      </c>
      <c r="H2" s="3" t="s">
        <v>7</v>
      </c>
      <c r="I2" s="3" t="s">
        <v>8</v>
      </c>
      <c r="J2" s="3" t="s">
        <v>9</v>
      </c>
      <c r="K2" t="s">
        <v>10</v>
      </c>
      <c r="L2" s="3" t="s">
        <v>11</v>
      </c>
      <c r="M2" s="3" t="s">
        <v>13</v>
      </c>
      <c r="N2" s="3" t="s">
        <v>12</v>
      </c>
      <c r="O2" s="3" t="s">
        <v>14</v>
      </c>
      <c r="P2" s="3" t="s">
        <v>15</v>
      </c>
      <c r="Q2" t="s">
        <v>95</v>
      </c>
      <c r="R2" t="s">
        <v>16</v>
      </c>
    </row>
    <row r="3" spans="1:18" x14ac:dyDescent="0.25">
      <c r="A3" t="s">
        <v>559</v>
      </c>
      <c r="B3" s="79" t="s">
        <v>585</v>
      </c>
      <c r="C3" t="s">
        <v>1</v>
      </c>
      <c r="D3" t="s">
        <v>0</v>
      </c>
      <c r="E3">
        <v>4207</v>
      </c>
      <c r="F3" s="75" t="s">
        <v>190</v>
      </c>
      <c r="G3" s="75" t="s">
        <v>191</v>
      </c>
      <c r="H3" s="3">
        <v>0</v>
      </c>
      <c r="I3" s="3">
        <v>0</v>
      </c>
      <c r="J3" s="3">
        <v>0</v>
      </c>
      <c r="K3">
        <v>37.74</v>
      </c>
      <c r="L3" s="3">
        <v>0</v>
      </c>
      <c r="M3" s="3">
        <v>0</v>
      </c>
      <c r="N3" s="3">
        <v>0</v>
      </c>
      <c r="O3" s="3">
        <v>4.9062000000000001</v>
      </c>
      <c r="P3" s="3">
        <v>42.6462</v>
      </c>
      <c r="Q3"/>
      <c r="R3">
        <v>3</v>
      </c>
    </row>
    <row r="4" spans="1:18" x14ac:dyDescent="0.25">
      <c r="A4" t="s">
        <v>559</v>
      </c>
      <c r="B4" s="79" t="s">
        <v>585</v>
      </c>
      <c r="C4" t="s">
        <v>1</v>
      </c>
      <c r="D4" t="s">
        <v>0</v>
      </c>
      <c r="E4">
        <v>18586</v>
      </c>
      <c r="F4" s="75" t="s">
        <v>573</v>
      </c>
      <c r="G4" s="75" t="s">
        <v>202</v>
      </c>
      <c r="H4" s="3">
        <v>11.74</v>
      </c>
      <c r="I4" s="3">
        <v>0</v>
      </c>
      <c r="J4" s="3">
        <v>0</v>
      </c>
      <c r="K4">
        <v>116.06</v>
      </c>
      <c r="L4" s="3">
        <v>0</v>
      </c>
      <c r="M4" s="3">
        <v>0</v>
      </c>
      <c r="N4" s="3">
        <v>0</v>
      </c>
      <c r="O4" s="3">
        <v>15.087800000000001</v>
      </c>
      <c r="P4" s="3">
        <v>142.8878</v>
      </c>
      <c r="Q4" t="s">
        <v>586</v>
      </c>
      <c r="R4">
        <v>3</v>
      </c>
    </row>
    <row r="5" spans="1:18" x14ac:dyDescent="0.25">
      <c r="A5" t="s">
        <v>559</v>
      </c>
      <c r="B5" s="79" t="s">
        <v>585</v>
      </c>
      <c r="C5" t="s">
        <v>1</v>
      </c>
      <c r="D5" t="s">
        <v>0</v>
      </c>
      <c r="E5">
        <v>1102803</v>
      </c>
      <c r="F5" s="75" t="s">
        <v>200</v>
      </c>
      <c r="G5" s="75" t="s">
        <v>201</v>
      </c>
      <c r="H5" s="3">
        <v>0</v>
      </c>
      <c r="I5" s="3">
        <v>0</v>
      </c>
      <c r="J5" s="3">
        <v>0</v>
      </c>
      <c r="K5">
        <v>9.25</v>
      </c>
      <c r="L5" s="3">
        <v>0</v>
      </c>
      <c r="M5" s="3">
        <v>0</v>
      </c>
      <c r="N5" s="3">
        <v>0</v>
      </c>
      <c r="O5" s="3">
        <v>1.2025000000000001</v>
      </c>
      <c r="P5" s="3">
        <v>10.452500000000001</v>
      </c>
      <c r="Q5" t="s">
        <v>586</v>
      </c>
      <c r="R5">
        <v>3</v>
      </c>
    </row>
    <row r="6" spans="1:18" x14ac:dyDescent="0.25">
      <c r="A6" t="s">
        <v>559</v>
      </c>
      <c r="B6" s="79" t="s">
        <v>585</v>
      </c>
      <c r="C6" t="s">
        <v>1</v>
      </c>
      <c r="D6" t="s">
        <v>0</v>
      </c>
      <c r="E6">
        <v>4209</v>
      </c>
      <c r="F6" s="75" t="s">
        <v>190</v>
      </c>
      <c r="G6" s="75" t="s">
        <v>191</v>
      </c>
      <c r="H6" s="3">
        <v>0</v>
      </c>
      <c r="I6" s="3">
        <v>0</v>
      </c>
      <c r="J6" s="3">
        <v>0</v>
      </c>
      <c r="K6">
        <v>64.069999999999993</v>
      </c>
      <c r="L6" s="3">
        <v>0</v>
      </c>
      <c r="M6" s="3">
        <v>0</v>
      </c>
      <c r="N6" s="3">
        <v>0</v>
      </c>
      <c r="O6" s="3">
        <v>8.3290999999999986</v>
      </c>
      <c r="P6" s="3">
        <v>72.39909999999999</v>
      </c>
      <c r="Q6">
        <v>0</v>
      </c>
      <c r="R6">
        <v>3</v>
      </c>
    </row>
    <row r="7" spans="1:18" x14ac:dyDescent="0.25">
      <c r="A7" t="s">
        <v>559</v>
      </c>
      <c r="B7" s="79" t="s">
        <v>585</v>
      </c>
      <c r="C7" t="s">
        <v>1</v>
      </c>
      <c r="D7" t="s">
        <v>0</v>
      </c>
      <c r="E7">
        <v>4218</v>
      </c>
      <c r="F7" s="75" t="s">
        <v>190</v>
      </c>
      <c r="G7" s="75" t="s">
        <v>191</v>
      </c>
      <c r="H7" s="3">
        <v>0</v>
      </c>
      <c r="I7" s="3">
        <v>0</v>
      </c>
      <c r="J7" s="3">
        <v>0</v>
      </c>
      <c r="K7">
        <v>64.069999999999993</v>
      </c>
      <c r="L7" s="3">
        <v>0</v>
      </c>
      <c r="M7" s="3">
        <v>0</v>
      </c>
      <c r="N7" s="3">
        <v>0</v>
      </c>
      <c r="O7" s="3">
        <v>8.3290999999999986</v>
      </c>
      <c r="P7" s="3">
        <v>72.39909999999999</v>
      </c>
      <c r="Q7">
        <v>0</v>
      </c>
      <c r="R7">
        <v>3</v>
      </c>
    </row>
    <row r="8" spans="1:18" x14ac:dyDescent="0.25">
      <c r="A8" t="s">
        <v>559</v>
      </c>
      <c r="B8" s="80" t="s">
        <v>585</v>
      </c>
      <c r="C8" t="s">
        <v>1</v>
      </c>
      <c r="D8" t="s">
        <v>0</v>
      </c>
      <c r="E8">
        <v>4220</v>
      </c>
      <c r="F8" s="75" t="s">
        <v>190</v>
      </c>
      <c r="G8" s="75" t="s">
        <v>191</v>
      </c>
      <c r="H8" s="3">
        <v>0</v>
      </c>
      <c r="I8" s="3">
        <v>0</v>
      </c>
      <c r="J8" s="3">
        <v>0</v>
      </c>
      <c r="K8">
        <v>40.93</v>
      </c>
      <c r="L8" s="3">
        <v>0</v>
      </c>
      <c r="M8" s="3">
        <v>0</v>
      </c>
      <c r="N8" s="3">
        <v>0</v>
      </c>
      <c r="O8" s="3">
        <v>5.3209</v>
      </c>
      <c r="P8" s="3">
        <v>46.250900000000001</v>
      </c>
      <c r="Q8">
        <v>0</v>
      </c>
      <c r="R8">
        <v>3</v>
      </c>
    </row>
    <row r="9" spans="1:18" x14ac:dyDescent="0.25">
      <c r="A9" t="s">
        <v>559</v>
      </c>
      <c r="B9" s="79" t="s">
        <v>584</v>
      </c>
      <c r="C9" t="s">
        <v>1</v>
      </c>
      <c r="D9" t="s">
        <v>0</v>
      </c>
      <c r="E9">
        <v>4208</v>
      </c>
      <c r="F9" s="75" t="s">
        <v>190</v>
      </c>
      <c r="G9" s="75" t="s">
        <v>191</v>
      </c>
      <c r="H9" s="3">
        <v>0</v>
      </c>
      <c r="I9" s="3">
        <v>0</v>
      </c>
      <c r="J9" s="3">
        <v>0</v>
      </c>
      <c r="K9">
        <v>31.98</v>
      </c>
      <c r="L9" s="3">
        <v>0</v>
      </c>
      <c r="M9" s="3">
        <v>0</v>
      </c>
      <c r="N9" s="3">
        <v>0</v>
      </c>
      <c r="O9" s="3">
        <v>4.1574</v>
      </c>
      <c r="P9" s="3">
        <v>36.1374</v>
      </c>
      <c r="Q9">
        <v>0</v>
      </c>
      <c r="R9">
        <v>3</v>
      </c>
    </row>
    <row r="10" spans="1:18" x14ac:dyDescent="0.25">
      <c r="A10" t="s">
        <v>559</v>
      </c>
      <c r="B10" s="79" t="s">
        <v>584</v>
      </c>
      <c r="C10" t="s">
        <v>1</v>
      </c>
      <c r="D10" t="s">
        <v>0</v>
      </c>
      <c r="E10">
        <v>60679</v>
      </c>
      <c r="F10" s="75" t="s">
        <v>198</v>
      </c>
      <c r="G10" s="75" t="s">
        <v>199</v>
      </c>
      <c r="H10" s="3">
        <v>3.23</v>
      </c>
      <c r="I10" s="3">
        <v>0</v>
      </c>
      <c r="J10" s="3">
        <v>0</v>
      </c>
      <c r="K10">
        <v>31.92</v>
      </c>
      <c r="L10" s="3">
        <v>0</v>
      </c>
      <c r="M10" s="3">
        <v>0</v>
      </c>
      <c r="N10" s="3">
        <v>0</v>
      </c>
      <c r="O10" s="3">
        <v>4.1496000000000004</v>
      </c>
      <c r="P10" s="3">
        <v>39.299599999999998</v>
      </c>
      <c r="Q10">
        <v>0</v>
      </c>
      <c r="R10">
        <v>3</v>
      </c>
    </row>
    <row r="11" spans="1:18" x14ac:dyDescent="0.25">
      <c r="A11" t="s">
        <v>559</v>
      </c>
      <c r="B11" s="79" t="s">
        <v>566</v>
      </c>
      <c r="C11" t="s">
        <v>1</v>
      </c>
      <c r="D11" t="s">
        <v>0</v>
      </c>
      <c r="E11">
        <v>60557</v>
      </c>
      <c r="F11" s="75" t="s">
        <v>198</v>
      </c>
      <c r="G11" s="75" t="s">
        <v>199</v>
      </c>
      <c r="H11" s="3">
        <v>7.5</v>
      </c>
      <c r="I11" s="3">
        <v>0</v>
      </c>
      <c r="J11" s="3">
        <v>0</v>
      </c>
      <c r="K11">
        <v>74.11</v>
      </c>
      <c r="L11" s="3">
        <v>0</v>
      </c>
      <c r="M11" s="3">
        <v>0</v>
      </c>
      <c r="N11" s="3">
        <v>0</v>
      </c>
      <c r="O11" s="3">
        <v>9.6342999999999996</v>
      </c>
      <c r="P11" s="3">
        <v>91.244299999999996</v>
      </c>
      <c r="Q11">
        <v>0</v>
      </c>
      <c r="R11">
        <v>3</v>
      </c>
    </row>
    <row r="12" spans="1:18" x14ac:dyDescent="0.25">
      <c r="A12" t="s">
        <v>559</v>
      </c>
      <c r="B12" s="79" t="s">
        <v>566</v>
      </c>
      <c r="C12" t="s">
        <v>1</v>
      </c>
      <c r="D12" t="s">
        <v>0</v>
      </c>
      <c r="E12">
        <v>236120</v>
      </c>
      <c r="F12" s="75" t="s">
        <v>234</v>
      </c>
      <c r="G12" s="75" t="s">
        <v>235</v>
      </c>
      <c r="H12" s="3">
        <v>14.580000000000002</v>
      </c>
      <c r="I12" s="3">
        <v>0</v>
      </c>
      <c r="J12" s="3">
        <v>0</v>
      </c>
      <c r="K12">
        <v>158.78</v>
      </c>
      <c r="L12" s="3">
        <v>0</v>
      </c>
      <c r="M12" s="3">
        <v>0</v>
      </c>
      <c r="N12" s="3">
        <v>0</v>
      </c>
      <c r="O12" s="3">
        <v>20.641400000000001</v>
      </c>
      <c r="P12" s="3">
        <v>194.00140000000002</v>
      </c>
      <c r="Q12">
        <v>0</v>
      </c>
      <c r="R12">
        <v>3</v>
      </c>
    </row>
    <row r="13" spans="1:18" x14ac:dyDescent="0.25">
      <c r="A13" t="s">
        <v>559</v>
      </c>
      <c r="B13" s="79" t="s">
        <v>583</v>
      </c>
      <c r="C13" t="s">
        <v>1</v>
      </c>
      <c r="D13" t="s">
        <v>0</v>
      </c>
      <c r="E13">
        <v>4185</v>
      </c>
      <c r="F13" s="75" t="s">
        <v>190</v>
      </c>
      <c r="G13" s="75" t="s">
        <v>191</v>
      </c>
      <c r="H13" s="3">
        <v>0</v>
      </c>
      <c r="I13" s="3">
        <v>0</v>
      </c>
      <c r="J13" s="3">
        <v>0</v>
      </c>
      <c r="K13">
        <v>71.12</v>
      </c>
      <c r="L13" s="3">
        <v>0</v>
      </c>
      <c r="M13" s="3">
        <v>0</v>
      </c>
      <c r="N13" s="3">
        <v>0</v>
      </c>
      <c r="O13" s="3">
        <v>9.2456000000000014</v>
      </c>
      <c r="P13" s="3">
        <v>80.365600000000001</v>
      </c>
      <c r="Q13">
        <v>0</v>
      </c>
      <c r="R13">
        <v>3</v>
      </c>
    </row>
    <row r="14" spans="1:18" x14ac:dyDescent="0.25">
      <c r="A14" t="s">
        <v>559</v>
      </c>
      <c r="B14" s="79" t="s">
        <v>583</v>
      </c>
      <c r="C14" t="s">
        <v>1</v>
      </c>
      <c r="D14" t="s">
        <v>0</v>
      </c>
      <c r="E14">
        <v>18109</v>
      </c>
      <c r="F14" s="75" t="s">
        <v>573</v>
      </c>
      <c r="G14" s="75" t="s">
        <v>202</v>
      </c>
      <c r="H14" s="3">
        <v>11.620000000000001</v>
      </c>
      <c r="I14" s="3">
        <v>0</v>
      </c>
      <c r="J14" s="3">
        <v>0</v>
      </c>
      <c r="K14">
        <v>114.82</v>
      </c>
      <c r="L14" s="3">
        <v>0</v>
      </c>
      <c r="M14" s="3">
        <v>0</v>
      </c>
      <c r="N14" s="3">
        <v>0</v>
      </c>
      <c r="O14" s="3">
        <v>14.926599999999999</v>
      </c>
      <c r="P14" s="3">
        <v>141.36660000000001</v>
      </c>
      <c r="Q14">
        <v>0</v>
      </c>
      <c r="R14">
        <v>3</v>
      </c>
    </row>
    <row r="15" spans="1:18" x14ac:dyDescent="0.25">
      <c r="A15" t="s">
        <v>559</v>
      </c>
      <c r="B15" s="79" t="s">
        <v>583</v>
      </c>
      <c r="C15" t="s">
        <v>1</v>
      </c>
      <c r="D15" t="s">
        <v>0</v>
      </c>
      <c r="E15">
        <v>4184</v>
      </c>
      <c r="F15" s="75" t="s">
        <v>190</v>
      </c>
      <c r="G15" s="75" t="s">
        <v>191</v>
      </c>
      <c r="H15" s="3">
        <v>0</v>
      </c>
      <c r="I15" s="3">
        <v>0</v>
      </c>
      <c r="J15" s="3">
        <v>0</v>
      </c>
      <c r="K15">
        <v>73.23</v>
      </c>
      <c r="L15" s="3">
        <v>0</v>
      </c>
      <c r="M15" s="3">
        <v>0</v>
      </c>
      <c r="N15" s="3">
        <v>0</v>
      </c>
      <c r="O15" s="3">
        <v>9.5199000000000016</v>
      </c>
      <c r="P15" s="3">
        <v>82.749900000000011</v>
      </c>
      <c r="Q15">
        <v>0</v>
      </c>
      <c r="R15">
        <v>3</v>
      </c>
    </row>
    <row r="16" spans="1:18" x14ac:dyDescent="0.25">
      <c r="A16" t="s">
        <v>559</v>
      </c>
      <c r="B16" s="79" t="s">
        <v>583</v>
      </c>
      <c r="C16" t="s">
        <v>1</v>
      </c>
      <c r="D16" t="s">
        <v>0</v>
      </c>
      <c r="E16">
        <v>4183</v>
      </c>
      <c r="F16" s="75" t="s">
        <v>190</v>
      </c>
      <c r="G16" s="75" t="s">
        <v>191</v>
      </c>
      <c r="H16" s="3">
        <v>0</v>
      </c>
      <c r="I16" s="3">
        <v>0</v>
      </c>
      <c r="J16" s="3">
        <v>0</v>
      </c>
      <c r="K16">
        <v>62.36</v>
      </c>
      <c r="L16" s="3">
        <v>0</v>
      </c>
      <c r="M16" s="3">
        <v>0</v>
      </c>
      <c r="N16" s="3">
        <v>0</v>
      </c>
      <c r="O16" s="3">
        <v>8.1067999999999998</v>
      </c>
      <c r="P16" s="3">
        <v>70.466800000000006</v>
      </c>
      <c r="Q16">
        <v>0</v>
      </c>
      <c r="R16">
        <v>3</v>
      </c>
    </row>
    <row r="17" spans="1:18" x14ac:dyDescent="0.25">
      <c r="A17" t="s">
        <v>559</v>
      </c>
      <c r="B17" s="79" t="s">
        <v>583</v>
      </c>
      <c r="C17" t="s">
        <v>1</v>
      </c>
      <c r="D17" t="s">
        <v>0</v>
      </c>
      <c r="E17">
        <v>60443</v>
      </c>
      <c r="F17" s="75" t="s">
        <v>198</v>
      </c>
      <c r="G17" s="75" t="s">
        <v>199</v>
      </c>
      <c r="H17" s="3">
        <v>5.0299999999999994</v>
      </c>
      <c r="I17" s="3">
        <v>0</v>
      </c>
      <c r="J17" s="3">
        <v>0</v>
      </c>
      <c r="K17">
        <v>49.76</v>
      </c>
      <c r="L17" s="3">
        <v>0</v>
      </c>
      <c r="M17" s="3">
        <v>0</v>
      </c>
      <c r="N17" s="3">
        <v>0</v>
      </c>
      <c r="O17" s="3">
        <v>6.4687999999999999</v>
      </c>
      <c r="P17" s="3">
        <v>61.258800000000001</v>
      </c>
      <c r="Q17">
        <v>0</v>
      </c>
      <c r="R17">
        <v>3</v>
      </c>
    </row>
    <row r="18" spans="1:18" x14ac:dyDescent="0.25">
      <c r="A18" t="s">
        <v>559</v>
      </c>
      <c r="B18" s="79" t="s">
        <v>565</v>
      </c>
      <c r="C18" t="s">
        <v>1</v>
      </c>
      <c r="D18" t="s">
        <v>0</v>
      </c>
      <c r="E18">
        <v>4169</v>
      </c>
      <c r="F18" s="75" t="s">
        <v>190</v>
      </c>
      <c r="G18" s="75" t="s">
        <v>191</v>
      </c>
      <c r="H18" s="3">
        <v>0</v>
      </c>
      <c r="I18" s="3">
        <v>0</v>
      </c>
      <c r="J18" s="3">
        <v>0</v>
      </c>
      <c r="K18">
        <v>35.82</v>
      </c>
      <c r="L18" s="3">
        <v>0</v>
      </c>
      <c r="M18" s="3">
        <v>0</v>
      </c>
      <c r="N18" s="3">
        <v>0</v>
      </c>
      <c r="O18" s="3">
        <v>4.6566000000000001</v>
      </c>
      <c r="P18" s="3">
        <v>40.476599999999998</v>
      </c>
      <c r="Q18">
        <v>0</v>
      </c>
      <c r="R18">
        <v>3</v>
      </c>
    </row>
    <row r="19" spans="1:18" x14ac:dyDescent="0.25">
      <c r="A19" t="s">
        <v>559</v>
      </c>
      <c r="B19" s="79" t="s">
        <v>565</v>
      </c>
      <c r="C19" t="s">
        <v>1</v>
      </c>
      <c r="D19" t="s">
        <v>0</v>
      </c>
      <c r="E19">
        <v>17504</v>
      </c>
      <c r="F19" s="75" t="s">
        <v>573</v>
      </c>
      <c r="G19" s="75" t="s">
        <v>202</v>
      </c>
      <c r="H19" s="3">
        <v>10.08</v>
      </c>
      <c r="I19" s="3">
        <v>0</v>
      </c>
      <c r="J19" s="3">
        <v>0</v>
      </c>
      <c r="K19">
        <v>105.01</v>
      </c>
      <c r="L19" s="3">
        <v>0</v>
      </c>
      <c r="M19" s="3">
        <v>0</v>
      </c>
      <c r="N19" s="3">
        <v>0</v>
      </c>
      <c r="O19" s="3">
        <v>13.651300000000001</v>
      </c>
      <c r="P19" s="3">
        <v>128.7413</v>
      </c>
      <c r="Q19">
        <v>0</v>
      </c>
      <c r="R19">
        <v>3</v>
      </c>
    </row>
    <row r="20" spans="1:18" x14ac:dyDescent="0.25">
      <c r="A20" t="s">
        <v>559</v>
      </c>
      <c r="B20" s="79" t="s">
        <v>565</v>
      </c>
      <c r="C20" t="s">
        <v>1</v>
      </c>
      <c r="D20" t="s">
        <v>0</v>
      </c>
      <c r="E20">
        <v>4171</v>
      </c>
      <c r="F20" s="75" t="s">
        <v>190</v>
      </c>
      <c r="G20" s="75" t="s">
        <v>191</v>
      </c>
      <c r="H20" s="3">
        <v>0</v>
      </c>
      <c r="I20" s="3">
        <v>0</v>
      </c>
      <c r="J20" s="3">
        <v>0</v>
      </c>
      <c r="K20">
        <v>64.069999999999993</v>
      </c>
      <c r="L20" s="3">
        <v>0</v>
      </c>
      <c r="M20" s="3">
        <v>0</v>
      </c>
      <c r="N20" s="3">
        <v>0</v>
      </c>
      <c r="O20" s="3">
        <v>8.3290999999999986</v>
      </c>
      <c r="P20" s="3">
        <v>72.39909999999999</v>
      </c>
      <c r="Q20">
        <v>0</v>
      </c>
      <c r="R20">
        <v>3</v>
      </c>
    </row>
    <row r="21" spans="1:18" x14ac:dyDescent="0.25">
      <c r="A21" t="s">
        <v>559</v>
      </c>
      <c r="B21" s="79" t="s">
        <v>565</v>
      </c>
      <c r="C21" t="s">
        <v>1</v>
      </c>
      <c r="D21" t="s">
        <v>0</v>
      </c>
      <c r="E21">
        <v>5069</v>
      </c>
      <c r="F21" s="75" t="s">
        <v>332</v>
      </c>
      <c r="G21" s="75" t="s">
        <v>333</v>
      </c>
      <c r="H21" s="3">
        <v>1.8599999999999999</v>
      </c>
      <c r="I21" s="3">
        <v>0</v>
      </c>
      <c r="J21" s="3">
        <v>0</v>
      </c>
      <c r="K21">
        <v>21.5</v>
      </c>
      <c r="L21" s="3">
        <v>0</v>
      </c>
      <c r="M21" s="3">
        <v>0</v>
      </c>
      <c r="N21" s="3">
        <v>0</v>
      </c>
      <c r="O21" s="3">
        <v>2.7949999999999999</v>
      </c>
      <c r="P21" s="3">
        <v>26.155000000000001</v>
      </c>
      <c r="Q21">
        <v>0</v>
      </c>
      <c r="R21">
        <v>3</v>
      </c>
    </row>
    <row r="22" spans="1:18" x14ac:dyDescent="0.25">
      <c r="A22" t="s">
        <v>559</v>
      </c>
      <c r="B22" s="79" t="s">
        <v>565</v>
      </c>
      <c r="C22" t="s">
        <v>1</v>
      </c>
      <c r="D22" t="s">
        <v>0</v>
      </c>
      <c r="E22">
        <v>5053</v>
      </c>
      <c r="F22" s="75" t="s">
        <v>332</v>
      </c>
      <c r="G22" s="75" t="s">
        <v>333</v>
      </c>
      <c r="H22" s="3">
        <v>1.57</v>
      </c>
      <c r="I22" s="3">
        <v>0</v>
      </c>
      <c r="J22" s="3">
        <v>0</v>
      </c>
      <c r="K22">
        <v>16.309999999999999</v>
      </c>
      <c r="L22" s="3">
        <v>0</v>
      </c>
      <c r="M22" s="3">
        <v>0</v>
      </c>
      <c r="N22" s="3">
        <v>0</v>
      </c>
      <c r="O22" s="3">
        <v>2.1202999999999999</v>
      </c>
      <c r="P22" s="3">
        <v>20.000299999999999</v>
      </c>
      <c r="Q22">
        <v>0</v>
      </c>
      <c r="R22">
        <v>3</v>
      </c>
    </row>
    <row r="23" spans="1:18" x14ac:dyDescent="0.25">
      <c r="A23" t="s">
        <v>559</v>
      </c>
      <c r="B23" s="79" t="s">
        <v>564</v>
      </c>
      <c r="C23" t="s">
        <v>1</v>
      </c>
      <c r="D23" t="s">
        <v>0</v>
      </c>
      <c r="E23">
        <v>10988485</v>
      </c>
      <c r="F23" s="75" t="s">
        <v>476</v>
      </c>
      <c r="G23" s="75" t="s">
        <v>477</v>
      </c>
      <c r="H23" s="3">
        <v>0</v>
      </c>
      <c r="I23" s="3">
        <v>0</v>
      </c>
      <c r="J23" s="3">
        <v>0</v>
      </c>
      <c r="K23">
        <v>30.86</v>
      </c>
      <c r="L23" s="3">
        <v>0</v>
      </c>
      <c r="M23" s="3">
        <v>0</v>
      </c>
      <c r="N23" s="3">
        <v>0</v>
      </c>
      <c r="O23" s="3">
        <v>4.0118</v>
      </c>
      <c r="P23" s="3">
        <v>34.8718</v>
      </c>
      <c r="Q23">
        <v>0</v>
      </c>
      <c r="R23">
        <v>3</v>
      </c>
    </row>
    <row r="24" spans="1:18" x14ac:dyDescent="0.25">
      <c r="A24" t="s">
        <v>559</v>
      </c>
      <c r="B24" s="79" t="s">
        <v>564</v>
      </c>
      <c r="C24" t="s">
        <v>1</v>
      </c>
      <c r="D24" t="s">
        <v>0</v>
      </c>
      <c r="E24">
        <v>4161</v>
      </c>
      <c r="F24" s="75" t="s">
        <v>190</v>
      </c>
      <c r="G24" s="75" t="s">
        <v>191</v>
      </c>
      <c r="H24" s="3">
        <v>0</v>
      </c>
      <c r="I24" s="3">
        <v>0</v>
      </c>
      <c r="J24" s="3">
        <v>0</v>
      </c>
      <c r="K24">
        <v>41.25</v>
      </c>
      <c r="L24" s="3">
        <v>0</v>
      </c>
      <c r="M24" s="3">
        <v>0</v>
      </c>
      <c r="N24" s="3">
        <v>0</v>
      </c>
      <c r="O24" s="3">
        <v>5.3624999999999998</v>
      </c>
      <c r="P24" s="3">
        <v>46.612499999999997</v>
      </c>
      <c r="Q24">
        <v>0</v>
      </c>
      <c r="R24">
        <v>3</v>
      </c>
    </row>
    <row r="25" spans="1:18" x14ac:dyDescent="0.25">
      <c r="A25" t="s">
        <v>559</v>
      </c>
      <c r="B25" s="79" t="s">
        <v>564</v>
      </c>
      <c r="C25" t="s">
        <v>1</v>
      </c>
      <c r="D25" t="s">
        <v>0</v>
      </c>
      <c r="E25">
        <v>60163</v>
      </c>
      <c r="F25" s="75" t="s">
        <v>198</v>
      </c>
      <c r="G25" s="75" t="s">
        <v>199</v>
      </c>
      <c r="H25" s="3">
        <v>3.3000000000000003</v>
      </c>
      <c r="I25" s="3">
        <v>0</v>
      </c>
      <c r="J25" s="3">
        <v>0</v>
      </c>
      <c r="K25">
        <v>34.4</v>
      </c>
      <c r="L25" s="3">
        <v>0</v>
      </c>
      <c r="M25" s="3">
        <v>0</v>
      </c>
      <c r="N25" s="3">
        <v>0</v>
      </c>
      <c r="O25" s="3">
        <v>4.4719999999999995</v>
      </c>
      <c r="P25" s="3">
        <v>42.171999999999997</v>
      </c>
      <c r="Q25">
        <v>0</v>
      </c>
      <c r="R25">
        <v>3</v>
      </c>
    </row>
    <row r="26" spans="1:18" x14ac:dyDescent="0.25">
      <c r="A26" t="s">
        <v>559</v>
      </c>
      <c r="B26" s="79" t="s">
        <v>564</v>
      </c>
      <c r="C26" t="s">
        <v>1</v>
      </c>
      <c r="D26" t="s">
        <v>0</v>
      </c>
      <c r="E26">
        <v>60164</v>
      </c>
      <c r="F26" s="75" t="s">
        <v>198</v>
      </c>
      <c r="G26" s="75" t="s">
        <v>199</v>
      </c>
      <c r="H26" s="3">
        <v>5.08</v>
      </c>
      <c r="I26" s="3">
        <v>0</v>
      </c>
      <c r="J26" s="3">
        <v>0</v>
      </c>
      <c r="K26">
        <v>53.02</v>
      </c>
      <c r="L26" s="3">
        <v>0</v>
      </c>
      <c r="M26" s="3">
        <v>0</v>
      </c>
      <c r="N26" s="3">
        <v>0</v>
      </c>
      <c r="O26" s="3">
        <v>6.8926000000000007</v>
      </c>
      <c r="P26" s="3">
        <v>64.992599999999996</v>
      </c>
      <c r="Q26">
        <v>0</v>
      </c>
      <c r="R26">
        <v>3</v>
      </c>
    </row>
    <row r="27" spans="1:18" x14ac:dyDescent="0.25">
      <c r="A27" t="s">
        <v>559</v>
      </c>
      <c r="B27" s="79" t="s">
        <v>582</v>
      </c>
      <c r="C27" t="s">
        <v>1</v>
      </c>
      <c r="D27" t="s">
        <v>0</v>
      </c>
      <c r="E27">
        <v>4143</v>
      </c>
      <c r="F27" s="75" t="s">
        <v>190</v>
      </c>
      <c r="G27" s="75" t="s">
        <v>191</v>
      </c>
      <c r="H27" s="3">
        <v>0</v>
      </c>
      <c r="I27" s="3">
        <v>0</v>
      </c>
      <c r="J27" s="3">
        <v>0</v>
      </c>
      <c r="K27">
        <v>42.43</v>
      </c>
      <c r="L27" s="3">
        <v>0</v>
      </c>
      <c r="M27" s="3">
        <v>0</v>
      </c>
      <c r="N27" s="3">
        <v>0</v>
      </c>
      <c r="O27" s="3">
        <v>5.5159000000000002</v>
      </c>
      <c r="P27" s="3">
        <v>47.945900000000002</v>
      </c>
      <c r="Q27">
        <v>0</v>
      </c>
      <c r="R27">
        <v>3</v>
      </c>
    </row>
    <row r="28" spans="1:18" x14ac:dyDescent="0.25">
      <c r="A28" t="s">
        <v>559</v>
      </c>
      <c r="B28" s="79" t="s">
        <v>582</v>
      </c>
      <c r="C28" t="s">
        <v>1</v>
      </c>
      <c r="D28" t="s">
        <v>0</v>
      </c>
      <c r="E28">
        <v>4142</v>
      </c>
      <c r="F28" s="75" t="s">
        <v>190</v>
      </c>
      <c r="G28" s="75" t="s">
        <v>191</v>
      </c>
      <c r="H28" s="3">
        <v>0</v>
      </c>
      <c r="I28" s="3">
        <v>0</v>
      </c>
      <c r="J28" s="3">
        <v>0</v>
      </c>
      <c r="K28">
        <v>64.069999999999993</v>
      </c>
      <c r="L28" s="3">
        <v>0</v>
      </c>
      <c r="M28" s="3">
        <v>0</v>
      </c>
      <c r="N28" s="3">
        <v>0</v>
      </c>
      <c r="O28" s="3">
        <v>8.3290999999999986</v>
      </c>
      <c r="P28" s="3">
        <v>72.39909999999999</v>
      </c>
      <c r="Q28">
        <v>0</v>
      </c>
      <c r="R28">
        <v>3</v>
      </c>
    </row>
    <row r="29" spans="1:18" x14ac:dyDescent="0.25">
      <c r="A29" t="s">
        <v>559</v>
      </c>
      <c r="B29" s="79" t="s">
        <v>582</v>
      </c>
      <c r="C29" t="s">
        <v>1</v>
      </c>
      <c r="D29" t="s">
        <v>0</v>
      </c>
      <c r="E29">
        <v>4148</v>
      </c>
      <c r="F29" s="75" t="s">
        <v>190</v>
      </c>
      <c r="G29" s="75" t="s">
        <v>191</v>
      </c>
      <c r="H29" s="3">
        <v>0</v>
      </c>
      <c r="I29" s="3">
        <v>0</v>
      </c>
      <c r="J29" s="3">
        <v>0</v>
      </c>
      <c r="K29">
        <v>64.069999999999993</v>
      </c>
      <c r="L29" s="3">
        <v>0</v>
      </c>
      <c r="M29" s="3">
        <v>0</v>
      </c>
      <c r="N29" s="3">
        <v>0</v>
      </c>
      <c r="O29" s="3">
        <v>8.3290999999999986</v>
      </c>
      <c r="P29" s="3">
        <v>72.39909999999999</v>
      </c>
      <c r="Q29">
        <v>0</v>
      </c>
      <c r="R29">
        <v>3</v>
      </c>
    </row>
    <row r="30" spans="1:18" x14ac:dyDescent="0.25">
      <c r="A30" t="s">
        <v>559</v>
      </c>
      <c r="B30" s="79" t="s">
        <v>582</v>
      </c>
      <c r="C30" t="s">
        <v>1</v>
      </c>
      <c r="D30" t="s">
        <v>0</v>
      </c>
      <c r="E30">
        <v>1098071</v>
      </c>
      <c r="F30" s="75" t="s">
        <v>476</v>
      </c>
      <c r="G30" s="75" t="s">
        <v>477</v>
      </c>
      <c r="H30" s="3">
        <v>0</v>
      </c>
      <c r="I30" s="3">
        <v>0</v>
      </c>
      <c r="J30" s="3">
        <v>0</v>
      </c>
      <c r="K30">
        <v>15.43</v>
      </c>
      <c r="L30" s="3">
        <v>0</v>
      </c>
      <c r="M30" s="3">
        <v>0</v>
      </c>
      <c r="N30" s="3">
        <v>0</v>
      </c>
      <c r="O30" s="3">
        <v>2.0059</v>
      </c>
      <c r="P30" s="3">
        <v>17.4359</v>
      </c>
      <c r="Q30">
        <v>0</v>
      </c>
      <c r="R30">
        <v>3</v>
      </c>
    </row>
    <row r="31" spans="1:18" x14ac:dyDescent="0.25">
      <c r="A31" t="s">
        <v>559</v>
      </c>
      <c r="B31" s="79" t="s">
        <v>582</v>
      </c>
      <c r="C31" t="s">
        <v>1</v>
      </c>
      <c r="D31" t="s">
        <v>0</v>
      </c>
      <c r="E31">
        <v>6050234</v>
      </c>
      <c r="F31" s="75" t="s">
        <v>236</v>
      </c>
      <c r="G31" s="75" t="s">
        <v>237</v>
      </c>
      <c r="H31" s="3">
        <v>0</v>
      </c>
      <c r="I31" s="3">
        <v>0</v>
      </c>
      <c r="J31" s="3">
        <v>0</v>
      </c>
      <c r="K31">
        <v>292.85000000000002</v>
      </c>
      <c r="L31" s="3">
        <v>0</v>
      </c>
      <c r="M31" s="3">
        <v>0</v>
      </c>
      <c r="N31" s="3">
        <v>0</v>
      </c>
      <c r="O31" s="3">
        <v>38.070500000000003</v>
      </c>
      <c r="P31" s="3">
        <v>330.9205</v>
      </c>
      <c r="Q31">
        <v>0</v>
      </c>
      <c r="R31">
        <v>3</v>
      </c>
    </row>
    <row r="32" spans="1:18" x14ac:dyDescent="0.25">
      <c r="A32" t="s">
        <v>559</v>
      </c>
      <c r="B32" s="79" t="s">
        <v>581</v>
      </c>
      <c r="C32" t="s">
        <v>1</v>
      </c>
      <c r="D32" t="s">
        <v>0</v>
      </c>
      <c r="E32">
        <v>4134</v>
      </c>
      <c r="F32" s="75" t="s">
        <v>190</v>
      </c>
      <c r="G32" s="75" t="s">
        <v>191</v>
      </c>
      <c r="H32" s="3">
        <v>0</v>
      </c>
      <c r="I32" s="3">
        <v>0</v>
      </c>
      <c r="J32" s="3">
        <v>0</v>
      </c>
      <c r="K32">
        <v>37.74</v>
      </c>
      <c r="L32" s="3">
        <v>0</v>
      </c>
      <c r="M32" s="3">
        <v>0</v>
      </c>
      <c r="N32" s="3">
        <v>0</v>
      </c>
      <c r="O32" s="3">
        <v>4.9062000000000001</v>
      </c>
      <c r="P32" s="3">
        <v>42.6462</v>
      </c>
      <c r="Q32">
        <v>0</v>
      </c>
      <c r="R32">
        <v>3</v>
      </c>
    </row>
    <row r="33" spans="1:18" x14ac:dyDescent="0.25">
      <c r="A33" t="s">
        <v>559</v>
      </c>
      <c r="B33" s="79" t="s">
        <v>581</v>
      </c>
      <c r="C33" t="s">
        <v>1</v>
      </c>
      <c r="D33" t="s">
        <v>0</v>
      </c>
      <c r="E33">
        <v>1097887</v>
      </c>
      <c r="F33" s="75" t="s">
        <v>476</v>
      </c>
      <c r="G33" s="75" t="s">
        <v>477</v>
      </c>
      <c r="H33" s="3">
        <v>0</v>
      </c>
      <c r="I33" s="3">
        <v>0</v>
      </c>
      <c r="J33" s="3">
        <v>0</v>
      </c>
      <c r="K33">
        <v>15.43</v>
      </c>
      <c r="L33" s="3">
        <v>0</v>
      </c>
      <c r="M33" s="3">
        <v>0</v>
      </c>
      <c r="N33" s="3">
        <v>0</v>
      </c>
      <c r="O33" s="3">
        <v>2.0059</v>
      </c>
      <c r="P33" s="3">
        <v>17.4359</v>
      </c>
      <c r="Q33">
        <v>0</v>
      </c>
      <c r="R33">
        <v>3</v>
      </c>
    </row>
    <row r="34" spans="1:18" x14ac:dyDescent="0.25">
      <c r="A34" t="s">
        <v>559</v>
      </c>
      <c r="B34" s="79" t="s">
        <v>581</v>
      </c>
      <c r="C34" t="s">
        <v>1</v>
      </c>
      <c r="D34" t="s">
        <v>0</v>
      </c>
      <c r="E34">
        <v>4135</v>
      </c>
      <c r="F34" s="75" t="s">
        <v>190</v>
      </c>
      <c r="G34" s="75" t="s">
        <v>191</v>
      </c>
      <c r="H34" s="3">
        <v>0</v>
      </c>
      <c r="I34" s="3">
        <v>0</v>
      </c>
      <c r="J34" s="3">
        <v>0</v>
      </c>
      <c r="K34">
        <v>36.14</v>
      </c>
      <c r="L34" s="3">
        <v>0</v>
      </c>
      <c r="M34" s="3">
        <v>0</v>
      </c>
      <c r="N34" s="3">
        <v>0</v>
      </c>
      <c r="O34" s="3">
        <v>4.6981999999999999</v>
      </c>
      <c r="P34" s="3">
        <v>40.838200000000001</v>
      </c>
      <c r="Q34">
        <v>0</v>
      </c>
      <c r="R34">
        <v>3</v>
      </c>
    </row>
    <row r="35" spans="1:18" x14ac:dyDescent="0.25">
      <c r="A35" t="s">
        <v>559</v>
      </c>
      <c r="B35" s="79" t="s">
        <v>581</v>
      </c>
      <c r="C35" t="s">
        <v>1</v>
      </c>
      <c r="D35" t="s">
        <v>0</v>
      </c>
      <c r="E35">
        <v>16861</v>
      </c>
      <c r="F35" s="75" t="s">
        <v>573</v>
      </c>
      <c r="G35" s="75" t="s">
        <v>202</v>
      </c>
      <c r="H35" s="3">
        <v>9.69</v>
      </c>
      <c r="I35" s="3">
        <v>0</v>
      </c>
      <c r="J35" s="3">
        <v>0</v>
      </c>
      <c r="K35">
        <v>100.83</v>
      </c>
      <c r="L35" s="3">
        <v>0</v>
      </c>
      <c r="M35" s="3">
        <v>0</v>
      </c>
      <c r="N35" s="3">
        <v>0</v>
      </c>
      <c r="O35" s="3">
        <v>13.107900000000001</v>
      </c>
      <c r="P35" s="3">
        <v>123.6279</v>
      </c>
      <c r="Q35">
        <v>0</v>
      </c>
      <c r="R35">
        <v>3</v>
      </c>
    </row>
    <row r="36" spans="1:18" x14ac:dyDescent="0.25">
      <c r="A36" t="s">
        <v>559</v>
      </c>
      <c r="B36" s="79" t="s">
        <v>581</v>
      </c>
      <c r="C36" t="s">
        <v>1</v>
      </c>
      <c r="D36" t="s">
        <v>0</v>
      </c>
      <c r="E36">
        <v>59930</v>
      </c>
      <c r="F36" s="75" t="s">
        <v>198</v>
      </c>
      <c r="G36" s="75" t="s">
        <v>199</v>
      </c>
      <c r="H36" s="3">
        <v>4.83</v>
      </c>
      <c r="I36" s="3">
        <v>0</v>
      </c>
      <c r="J36" s="3">
        <v>0</v>
      </c>
      <c r="K36">
        <v>50.33</v>
      </c>
      <c r="L36" s="3">
        <v>0</v>
      </c>
      <c r="M36" s="3">
        <v>0</v>
      </c>
      <c r="N36" s="3">
        <v>0</v>
      </c>
      <c r="O36" s="3">
        <v>6.5429000000000004</v>
      </c>
      <c r="P36" s="3">
        <v>61.7029</v>
      </c>
      <c r="Q36">
        <v>0</v>
      </c>
      <c r="R36">
        <v>3</v>
      </c>
    </row>
    <row r="37" spans="1:18" x14ac:dyDescent="0.25">
      <c r="A37" t="s">
        <v>559</v>
      </c>
      <c r="B37" s="79" t="s">
        <v>581</v>
      </c>
      <c r="C37" t="s">
        <v>1</v>
      </c>
      <c r="D37" t="s">
        <v>0</v>
      </c>
      <c r="E37">
        <v>59931</v>
      </c>
      <c r="F37" s="75" t="s">
        <v>198</v>
      </c>
      <c r="G37" s="75" t="s">
        <v>199</v>
      </c>
      <c r="H37" s="3">
        <v>3.2800000000000002</v>
      </c>
      <c r="I37" s="3">
        <v>0</v>
      </c>
      <c r="J37" s="3">
        <v>0</v>
      </c>
      <c r="K37">
        <v>34.26</v>
      </c>
      <c r="L37" s="3">
        <v>0</v>
      </c>
      <c r="M37" s="3">
        <v>0</v>
      </c>
      <c r="N37" s="3">
        <v>0</v>
      </c>
      <c r="O37" s="3">
        <v>4.4538000000000002</v>
      </c>
      <c r="P37" s="3">
        <v>41.9938</v>
      </c>
      <c r="Q37">
        <v>0</v>
      </c>
      <c r="R37">
        <v>3</v>
      </c>
    </row>
    <row r="38" spans="1:18" x14ac:dyDescent="0.25">
      <c r="A38" t="s">
        <v>559</v>
      </c>
      <c r="B38" s="79" t="s">
        <v>580</v>
      </c>
      <c r="C38" t="s">
        <v>1</v>
      </c>
      <c r="D38" t="s">
        <v>0</v>
      </c>
      <c r="E38">
        <v>4124</v>
      </c>
      <c r="F38" s="75" t="s">
        <v>190</v>
      </c>
      <c r="G38" s="75" t="s">
        <v>191</v>
      </c>
      <c r="H38" s="3">
        <v>0</v>
      </c>
      <c r="I38" s="3">
        <v>0</v>
      </c>
      <c r="J38" s="3">
        <v>0</v>
      </c>
      <c r="K38">
        <v>64.069999999999993</v>
      </c>
      <c r="L38" s="3">
        <v>0</v>
      </c>
      <c r="M38" s="3">
        <v>0</v>
      </c>
      <c r="N38" s="3">
        <v>0</v>
      </c>
      <c r="O38" s="3">
        <v>8.3290999999999986</v>
      </c>
      <c r="P38" s="3">
        <v>72.39909999999999</v>
      </c>
      <c r="Q38">
        <v>0</v>
      </c>
      <c r="R38">
        <v>3</v>
      </c>
    </row>
    <row r="39" spans="1:18" x14ac:dyDescent="0.25">
      <c r="A39" t="s">
        <v>559</v>
      </c>
      <c r="B39" s="79" t="s">
        <v>580</v>
      </c>
      <c r="C39" t="s">
        <v>1</v>
      </c>
      <c r="D39" t="s">
        <v>0</v>
      </c>
      <c r="E39">
        <v>4123</v>
      </c>
      <c r="F39" s="75" t="s">
        <v>190</v>
      </c>
      <c r="G39" s="75" t="s">
        <v>191</v>
      </c>
      <c r="H39" s="3">
        <v>0</v>
      </c>
      <c r="I39" s="3">
        <v>0</v>
      </c>
      <c r="J39" s="3">
        <v>0</v>
      </c>
      <c r="K39">
        <v>44.77</v>
      </c>
      <c r="L39" s="3">
        <v>0</v>
      </c>
      <c r="M39" s="3">
        <v>0</v>
      </c>
      <c r="N39" s="3">
        <v>0</v>
      </c>
      <c r="O39" s="3">
        <v>5.8201000000000009</v>
      </c>
      <c r="P39" s="3">
        <v>50.590100000000007</v>
      </c>
      <c r="Q39">
        <v>0</v>
      </c>
      <c r="R39">
        <v>3</v>
      </c>
    </row>
    <row r="40" spans="1:18" x14ac:dyDescent="0.25">
      <c r="A40" t="s">
        <v>559</v>
      </c>
      <c r="B40" s="79" t="s">
        <v>580</v>
      </c>
      <c r="C40" t="s">
        <v>1</v>
      </c>
      <c r="D40" t="s">
        <v>0</v>
      </c>
      <c r="E40">
        <v>4122</v>
      </c>
      <c r="F40" s="75" t="s">
        <v>190</v>
      </c>
      <c r="G40" s="75" t="s">
        <v>191</v>
      </c>
      <c r="H40" s="3">
        <v>0</v>
      </c>
      <c r="I40" s="3">
        <v>0</v>
      </c>
      <c r="J40" s="3">
        <v>0</v>
      </c>
      <c r="K40">
        <v>49.57</v>
      </c>
      <c r="L40" s="3">
        <v>0</v>
      </c>
      <c r="M40" s="3">
        <v>0</v>
      </c>
      <c r="N40" s="3">
        <v>0</v>
      </c>
      <c r="O40" s="3">
        <v>6.4441000000000006</v>
      </c>
      <c r="P40" s="3">
        <v>56.014099999999999</v>
      </c>
      <c r="Q40">
        <v>0</v>
      </c>
      <c r="R40">
        <v>3</v>
      </c>
    </row>
    <row r="41" spans="1:18" x14ac:dyDescent="0.25">
      <c r="A41" t="s">
        <v>559</v>
      </c>
      <c r="B41" s="79" t="s">
        <v>580</v>
      </c>
      <c r="C41" t="s">
        <v>1</v>
      </c>
      <c r="D41" t="s">
        <v>0</v>
      </c>
      <c r="E41">
        <v>16449</v>
      </c>
      <c r="F41" s="75" t="s">
        <v>573</v>
      </c>
      <c r="G41" s="75" t="s">
        <v>202</v>
      </c>
      <c r="H41" s="3">
        <v>10.899999999999999</v>
      </c>
      <c r="I41" s="3">
        <v>0</v>
      </c>
      <c r="J41" s="3">
        <v>0</v>
      </c>
      <c r="K41">
        <v>113.5</v>
      </c>
      <c r="L41" s="3">
        <v>0</v>
      </c>
      <c r="M41" s="3">
        <v>0</v>
      </c>
      <c r="N41" s="3">
        <v>0</v>
      </c>
      <c r="O41" s="3">
        <v>14.755000000000001</v>
      </c>
      <c r="P41" s="3">
        <v>139.155</v>
      </c>
      <c r="Q41">
        <v>0</v>
      </c>
      <c r="R41">
        <v>3</v>
      </c>
    </row>
    <row r="42" spans="1:18" x14ac:dyDescent="0.25">
      <c r="A42" t="s">
        <v>559</v>
      </c>
      <c r="B42" s="79" t="s">
        <v>579</v>
      </c>
      <c r="C42" t="s">
        <v>1</v>
      </c>
      <c r="D42" t="s">
        <v>0</v>
      </c>
      <c r="E42">
        <v>19550</v>
      </c>
      <c r="F42" s="75" t="s">
        <v>332</v>
      </c>
      <c r="G42" s="75" t="s">
        <v>333</v>
      </c>
      <c r="H42" s="3">
        <v>2.2800000000000002</v>
      </c>
      <c r="I42" s="3">
        <v>0</v>
      </c>
      <c r="J42" s="3">
        <v>0</v>
      </c>
      <c r="K42">
        <v>26.39</v>
      </c>
      <c r="L42" s="3">
        <v>0</v>
      </c>
      <c r="M42" s="3">
        <v>0</v>
      </c>
      <c r="N42" s="3">
        <v>0</v>
      </c>
      <c r="O42" s="3">
        <v>3.4307000000000003</v>
      </c>
      <c r="P42" s="3">
        <v>32.100700000000003</v>
      </c>
      <c r="Q42">
        <v>0</v>
      </c>
      <c r="R42">
        <v>3</v>
      </c>
    </row>
    <row r="43" spans="1:18" x14ac:dyDescent="0.25">
      <c r="A43" t="s">
        <v>559</v>
      </c>
      <c r="B43" s="79" t="s">
        <v>579</v>
      </c>
      <c r="C43" t="s">
        <v>1</v>
      </c>
      <c r="D43" t="s">
        <v>0</v>
      </c>
      <c r="E43">
        <v>4108</v>
      </c>
      <c r="F43" s="75" t="s">
        <v>190</v>
      </c>
      <c r="G43" s="75" t="s">
        <v>191</v>
      </c>
      <c r="H43" s="3">
        <v>0</v>
      </c>
      <c r="I43" s="3">
        <v>0</v>
      </c>
      <c r="J43" s="3">
        <v>0</v>
      </c>
      <c r="K43">
        <v>47.65</v>
      </c>
      <c r="L43" s="3">
        <v>0</v>
      </c>
      <c r="M43" s="3">
        <v>0</v>
      </c>
      <c r="N43" s="3">
        <v>0</v>
      </c>
      <c r="O43" s="3">
        <v>6.1944999999999997</v>
      </c>
      <c r="P43" s="3">
        <v>53.844499999999996</v>
      </c>
      <c r="Q43">
        <v>0</v>
      </c>
      <c r="R43">
        <v>3</v>
      </c>
    </row>
    <row r="44" spans="1:18" x14ac:dyDescent="0.25">
      <c r="A44" t="s">
        <v>559</v>
      </c>
      <c r="B44" s="79" t="s">
        <v>579</v>
      </c>
      <c r="C44" t="s">
        <v>1</v>
      </c>
      <c r="D44" t="s">
        <v>0</v>
      </c>
      <c r="E44">
        <v>4110</v>
      </c>
      <c r="F44" s="75" t="s">
        <v>190</v>
      </c>
      <c r="G44" s="75" t="s">
        <v>191</v>
      </c>
      <c r="H44" s="3">
        <v>0</v>
      </c>
      <c r="I44" s="3">
        <v>0</v>
      </c>
      <c r="J44" s="3">
        <v>0</v>
      </c>
      <c r="K44">
        <v>64.069999999999993</v>
      </c>
      <c r="L44" s="3">
        <v>0</v>
      </c>
      <c r="M44" s="3">
        <v>0</v>
      </c>
      <c r="N44" s="3">
        <v>0</v>
      </c>
      <c r="O44" s="3">
        <v>8.3290999999999986</v>
      </c>
      <c r="P44" s="3">
        <v>72.39909999999999</v>
      </c>
      <c r="Q44">
        <v>0</v>
      </c>
      <c r="R44">
        <v>3</v>
      </c>
    </row>
    <row r="45" spans="1:18" x14ac:dyDescent="0.25">
      <c r="A45" t="s">
        <v>559</v>
      </c>
      <c r="B45" s="79" t="s">
        <v>579</v>
      </c>
      <c r="C45" t="s">
        <v>1</v>
      </c>
      <c r="D45" t="s">
        <v>0</v>
      </c>
      <c r="E45">
        <v>4106</v>
      </c>
      <c r="F45" s="75" t="s">
        <v>190</v>
      </c>
      <c r="G45" s="75" t="s">
        <v>191</v>
      </c>
      <c r="H45" s="3">
        <v>0</v>
      </c>
      <c r="I45" s="3">
        <v>0</v>
      </c>
      <c r="J45" s="3">
        <v>0</v>
      </c>
      <c r="K45">
        <v>31.98</v>
      </c>
      <c r="L45" s="3">
        <v>0</v>
      </c>
      <c r="M45" s="3">
        <v>0</v>
      </c>
      <c r="N45" s="3">
        <v>0</v>
      </c>
      <c r="O45" s="3">
        <v>4.1574</v>
      </c>
      <c r="P45" s="3">
        <v>36.1374</v>
      </c>
      <c r="Q45">
        <v>0</v>
      </c>
      <c r="R45">
        <v>3</v>
      </c>
    </row>
    <row r="46" spans="1:18" x14ac:dyDescent="0.25">
      <c r="A46" t="s">
        <v>559</v>
      </c>
      <c r="B46" s="79" t="s">
        <v>579</v>
      </c>
      <c r="C46" t="s">
        <v>1</v>
      </c>
      <c r="D46" t="s">
        <v>0</v>
      </c>
      <c r="E46">
        <v>59566</v>
      </c>
      <c r="F46" s="75" t="s">
        <v>198</v>
      </c>
      <c r="G46" s="75" t="s">
        <v>199</v>
      </c>
      <c r="H46" s="3">
        <v>3.4099999999999997</v>
      </c>
      <c r="I46" s="3">
        <v>0</v>
      </c>
      <c r="J46" s="3">
        <v>0</v>
      </c>
      <c r="K46">
        <v>35.549999999999997</v>
      </c>
      <c r="L46" s="3">
        <v>0</v>
      </c>
      <c r="M46" s="3">
        <v>0</v>
      </c>
      <c r="N46" s="3">
        <v>0</v>
      </c>
      <c r="O46" s="3">
        <v>4.6215000000000002</v>
      </c>
      <c r="P46" s="3">
        <v>43.581499999999991</v>
      </c>
      <c r="Q46">
        <v>0</v>
      </c>
      <c r="R46">
        <v>3</v>
      </c>
    </row>
    <row r="47" spans="1:18" x14ac:dyDescent="0.25">
      <c r="A47" t="s">
        <v>559</v>
      </c>
      <c r="B47" s="79" t="s">
        <v>578</v>
      </c>
      <c r="C47" t="s">
        <v>1</v>
      </c>
      <c r="D47" t="s">
        <v>0</v>
      </c>
      <c r="E47">
        <v>98198</v>
      </c>
      <c r="F47" s="75"/>
      <c r="G47" s="75" t="s">
        <v>187</v>
      </c>
      <c r="H47" s="3">
        <v>3.76</v>
      </c>
      <c r="I47" s="3">
        <v>0</v>
      </c>
      <c r="J47" s="3">
        <v>0</v>
      </c>
      <c r="K47">
        <v>39.15</v>
      </c>
      <c r="L47" s="3">
        <v>0</v>
      </c>
      <c r="M47" s="3">
        <v>0</v>
      </c>
      <c r="N47" s="3">
        <v>0</v>
      </c>
      <c r="O47" s="3">
        <v>5.0895000000000001</v>
      </c>
      <c r="P47" s="3">
        <v>47.999499999999998</v>
      </c>
      <c r="Q47" t="s">
        <v>360</v>
      </c>
      <c r="R47">
        <v>3</v>
      </c>
    </row>
    <row r="48" spans="1:18" x14ac:dyDescent="0.25">
      <c r="A48" t="s">
        <v>559</v>
      </c>
      <c r="B48" s="79" t="s">
        <v>578</v>
      </c>
      <c r="C48" t="s">
        <v>1</v>
      </c>
      <c r="D48" t="s">
        <v>0</v>
      </c>
      <c r="E48">
        <v>15799</v>
      </c>
      <c r="F48" s="75" t="s">
        <v>573</v>
      </c>
      <c r="G48" s="75" t="s">
        <v>202</v>
      </c>
      <c r="H48" s="3">
        <v>10.11</v>
      </c>
      <c r="I48" s="3">
        <v>0</v>
      </c>
      <c r="J48" s="3">
        <v>0</v>
      </c>
      <c r="K48">
        <v>105.3</v>
      </c>
      <c r="L48" s="3">
        <v>0</v>
      </c>
      <c r="M48" s="3">
        <v>0</v>
      </c>
      <c r="N48" s="3">
        <v>0</v>
      </c>
      <c r="O48" s="3">
        <v>13.689</v>
      </c>
      <c r="P48" s="3">
        <v>129.09899999999999</v>
      </c>
      <c r="Q48">
        <v>0</v>
      </c>
      <c r="R48">
        <v>3</v>
      </c>
    </row>
    <row r="49" spans="1:18" x14ac:dyDescent="0.25">
      <c r="A49" t="s">
        <v>559</v>
      </c>
      <c r="B49" s="79" t="s">
        <v>577</v>
      </c>
      <c r="C49" t="s">
        <v>1</v>
      </c>
      <c r="D49" t="s">
        <v>0</v>
      </c>
      <c r="E49">
        <v>4091</v>
      </c>
      <c r="F49" s="75" t="s">
        <v>190</v>
      </c>
      <c r="G49" s="75" t="s">
        <v>191</v>
      </c>
      <c r="H49" s="3">
        <v>0</v>
      </c>
      <c r="I49" s="3">
        <v>0</v>
      </c>
      <c r="J49" s="3">
        <v>0</v>
      </c>
      <c r="K49">
        <v>64.069999999999993</v>
      </c>
      <c r="L49" s="3">
        <v>0</v>
      </c>
      <c r="M49" s="3">
        <v>0</v>
      </c>
      <c r="N49" s="3">
        <v>0</v>
      </c>
      <c r="O49" s="3">
        <v>8.3290999999999986</v>
      </c>
      <c r="P49" s="3">
        <v>72.39909999999999</v>
      </c>
      <c r="Q49">
        <v>0</v>
      </c>
      <c r="R49">
        <v>3</v>
      </c>
    </row>
    <row r="50" spans="1:18" x14ac:dyDescent="0.25">
      <c r="A50" t="s">
        <v>559</v>
      </c>
      <c r="B50" s="79" t="s">
        <v>577</v>
      </c>
      <c r="C50" t="s">
        <v>1</v>
      </c>
      <c r="D50" t="s">
        <v>0</v>
      </c>
      <c r="E50">
        <v>19417</v>
      </c>
      <c r="F50" s="75" t="s">
        <v>332</v>
      </c>
      <c r="G50" s="75" t="s">
        <v>333</v>
      </c>
      <c r="H50" s="3">
        <v>3.34</v>
      </c>
      <c r="I50" s="3">
        <v>0</v>
      </c>
      <c r="J50" s="3">
        <v>0</v>
      </c>
      <c r="K50">
        <v>34.58</v>
      </c>
      <c r="L50" s="3">
        <v>0</v>
      </c>
      <c r="M50" s="3">
        <v>0</v>
      </c>
      <c r="N50" s="3">
        <v>0</v>
      </c>
      <c r="O50" s="3">
        <v>4.4954000000000001</v>
      </c>
      <c r="P50" s="3">
        <v>42.415400000000005</v>
      </c>
      <c r="Q50">
        <v>0</v>
      </c>
      <c r="R50">
        <v>3</v>
      </c>
    </row>
    <row r="51" spans="1:18" x14ac:dyDescent="0.25">
      <c r="A51" t="s">
        <v>559</v>
      </c>
      <c r="B51" s="79" t="s">
        <v>577</v>
      </c>
      <c r="C51" t="s">
        <v>1</v>
      </c>
      <c r="D51" t="s">
        <v>0</v>
      </c>
      <c r="E51">
        <v>4090</v>
      </c>
      <c r="F51" s="75" t="s">
        <v>190</v>
      </c>
      <c r="G51" s="75" t="s">
        <v>191</v>
      </c>
      <c r="H51" s="3">
        <v>0</v>
      </c>
      <c r="I51" s="3">
        <v>0</v>
      </c>
      <c r="J51" s="3">
        <v>0</v>
      </c>
      <c r="K51">
        <v>64.069999999999993</v>
      </c>
      <c r="L51" s="3">
        <v>0</v>
      </c>
      <c r="M51" s="3">
        <v>0</v>
      </c>
      <c r="N51" s="3">
        <v>0</v>
      </c>
      <c r="O51" s="3">
        <v>8.3290999999999986</v>
      </c>
      <c r="P51" s="3">
        <v>72.39909999999999</v>
      </c>
      <c r="Q51">
        <v>0</v>
      </c>
      <c r="R51">
        <v>3</v>
      </c>
    </row>
    <row r="52" spans="1:18" x14ac:dyDescent="0.25">
      <c r="A52" t="s">
        <v>559</v>
      </c>
      <c r="B52" s="79" t="s">
        <v>562</v>
      </c>
      <c r="C52" t="s">
        <v>1</v>
      </c>
      <c r="D52" t="s">
        <v>0</v>
      </c>
      <c r="E52">
        <v>4076</v>
      </c>
      <c r="F52" s="75" t="s">
        <v>190</v>
      </c>
      <c r="G52" s="75" t="s">
        <v>191</v>
      </c>
      <c r="H52" s="3">
        <v>0</v>
      </c>
      <c r="I52" s="3">
        <v>0</v>
      </c>
      <c r="J52" s="3">
        <v>0</v>
      </c>
      <c r="K52">
        <v>43.81</v>
      </c>
      <c r="L52" s="3">
        <v>0</v>
      </c>
      <c r="M52" s="3">
        <v>0</v>
      </c>
      <c r="N52" s="3">
        <v>0</v>
      </c>
      <c r="O52" s="3">
        <v>5.6953000000000005</v>
      </c>
      <c r="P52" s="3">
        <v>49.505300000000005</v>
      </c>
      <c r="Q52">
        <v>0</v>
      </c>
      <c r="R52">
        <v>3</v>
      </c>
    </row>
    <row r="53" spans="1:18" x14ac:dyDescent="0.25">
      <c r="A53" t="s">
        <v>559</v>
      </c>
      <c r="B53" s="79" t="s">
        <v>561</v>
      </c>
      <c r="C53" t="s">
        <v>1</v>
      </c>
      <c r="D53" t="s">
        <v>0</v>
      </c>
      <c r="E53">
        <v>59311</v>
      </c>
      <c r="F53" s="75" t="s">
        <v>198</v>
      </c>
      <c r="G53" s="75" t="s">
        <v>199</v>
      </c>
      <c r="H53" s="3">
        <v>4.9799999999999995</v>
      </c>
      <c r="I53" s="3">
        <v>0</v>
      </c>
      <c r="J53" s="3">
        <v>0</v>
      </c>
      <c r="K53">
        <v>51.87</v>
      </c>
      <c r="L53" s="3">
        <v>0</v>
      </c>
      <c r="M53" s="3">
        <v>0</v>
      </c>
      <c r="N53" s="3">
        <v>0</v>
      </c>
      <c r="O53" s="3">
        <v>6.7431000000000001</v>
      </c>
      <c r="P53" s="3">
        <v>63.593099999999993</v>
      </c>
      <c r="Q53">
        <v>0</v>
      </c>
      <c r="R53">
        <v>3</v>
      </c>
    </row>
    <row r="54" spans="1:18" x14ac:dyDescent="0.25">
      <c r="A54" t="s">
        <v>559</v>
      </c>
      <c r="B54" s="79" t="s">
        <v>561</v>
      </c>
      <c r="C54" t="s">
        <v>1</v>
      </c>
      <c r="D54" t="s">
        <v>0</v>
      </c>
      <c r="E54">
        <v>4069</v>
      </c>
      <c r="F54" s="75" t="s">
        <v>190</v>
      </c>
      <c r="G54" s="75" t="s">
        <v>191</v>
      </c>
      <c r="H54" s="3">
        <v>0</v>
      </c>
      <c r="I54" s="3">
        <v>0</v>
      </c>
      <c r="J54" s="3">
        <v>0</v>
      </c>
      <c r="K54">
        <v>64.069999999999993</v>
      </c>
      <c r="L54" s="3">
        <v>0</v>
      </c>
      <c r="M54" s="3">
        <v>0</v>
      </c>
      <c r="N54" s="3">
        <v>0</v>
      </c>
      <c r="O54" s="3">
        <v>8.3290999999999986</v>
      </c>
      <c r="P54" s="3">
        <v>72.39909999999999</v>
      </c>
      <c r="Q54">
        <v>0</v>
      </c>
      <c r="R54">
        <v>3</v>
      </c>
    </row>
    <row r="55" spans="1:18" x14ac:dyDescent="0.25">
      <c r="A55" t="s">
        <v>559</v>
      </c>
      <c r="B55" s="79" t="s">
        <v>561</v>
      </c>
      <c r="C55" t="s">
        <v>1</v>
      </c>
      <c r="D55" t="s">
        <v>0</v>
      </c>
      <c r="E55">
        <v>4068</v>
      </c>
      <c r="F55" s="75" t="s">
        <v>190</v>
      </c>
      <c r="G55" s="75" t="s">
        <v>191</v>
      </c>
      <c r="H55" s="3">
        <v>0</v>
      </c>
      <c r="I55" s="3">
        <v>0</v>
      </c>
      <c r="J55" s="3">
        <v>0</v>
      </c>
      <c r="K55">
        <v>73.23</v>
      </c>
      <c r="L55" s="3">
        <v>0</v>
      </c>
      <c r="M55" s="3">
        <v>0</v>
      </c>
      <c r="N55" s="3">
        <v>0</v>
      </c>
      <c r="O55" s="3">
        <v>9.5199000000000016</v>
      </c>
      <c r="P55" s="3">
        <v>82.749900000000011</v>
      </c>
      <c r="Q55">
        <v>0</v>
      </c>
      <c r="R55">
        <v>3</v>
      </c>
    </row>
    <row r="56" spans="1:18" x14ac:dyDescent="0.25">
      <c r="A56" t="s">
        <v>559</v>
      </c>
      <c r="B56" s="79" t="s">
        <v>561</v>
      </c>
      <c r="C56" t="s">
        <v>1</v>
      </c>
      <c r="D56" t="s">
        <v>0</v>
      </c>
      <c r="E56">
        <v>4070</v>
      </c>
      <c r="F56" s="75" t="s">
        <v>190</v>
      </c>
      <c r="G56" s="75" t="s">
        <v>191</v>
      </c>
      <c r="H56" s="3">
        <v>0</v>
      </c>
      <c r="I56" s="3">
        <v>0</v>
      </c>
      <c r="J56" s="3">
        <v>0</v>
      </c>
      <c r="K56">
        <v>41.89</v>
      </c>
      <c r="L56" s="3">
        <v>0</v>
      </c>
      <c r="M56" s="3">
        <v>0</v>
      </c>
      <c r="N56" s="3">
        <v>0</v>
      </c>
      <c r="O56" s="3">
        <v>5.4457000000000004</v>
      </c>
      <c r="P56" s="3">
        <v>47.335700000000003</v>
      </c>
      <c r="Q56">
        <v>0</v>
      </c>
      <c r="R56">
        <v>3</v>
      </c>
    </row>
    <row r="57" spans="1:18" x14ac:dyDescent="0.25">
      <c r="A57" t="s">
        <v>559</v>
      </c>
      <c r="B57" s="79" t="s">
        <v>561</v>
      </c>
      <c r="C57" t="s">
        <v>1</v>
      </c>
      <c r="D57" t="s">
        <v>0</v>
      </c>
      <c r="E57">
        <v>15275</v>
      </c>
      <c r="F57" s="75" t="s">
        <v>573</v>
      </c>
      <c r="G57" s="75" t="s">
        <v>202</v>
      </c>
      <c r="H57" s="3">
        <v>10.86</v>
      </c>
      <c r="I57" s="3">
        <v>0</v>
      </c>
      <c r="J57" s="3">
        <v>0</v>
      </c>
      <c r="K57">
        <v>113.11</v>
      </c>
      <c r="L57" s="3">
        <v>0</v>
      </c>
      <c r="M57" s="3">
        <v>0</v>
      </c>
      <c r="N57" s="3">
        <v>0</v>
      </c>
      <c r="O57" s="3">
        <v>14.7043</v>
      </c>
      <c r="P57" s="3">
        <v>138.67429999999999</v>
      </c>
      <c r="Q57">
        <v>0</v>
      </c>
      <c r="R57">
        <v>3</v>
      </c>
    </row>
    <row r="58" spans="1:18" x14ac:dyDescent="0.25">
      <c r="A58" t="s">
        <v>559</v>
      </c>
      <c r="B58" s="79" t="s">
        <v>561</v>
      </c>
      <c r="C58" t="s">
        <v>1</v>
      </c>
      <c r="D58" t="s">
        <v>0</v>
      </c>
      <c r="E58">
        <v>59125</v>
      </c>
      <c r="F58" s="75" t="s">
        <v>198</v>
      </c>
      <c r="G58" s="75" t="s">
        <v>199</v>
      </c>
      <c r="H58" s="3">
        <v>2.19</v>
      </c>
      <c r="I58" s="3">
        <v>0</v>
      </c>
      <c r="J58" s="3">
        <v>0</v>
      </c>
      <c r="K58">
        <v>22.84</v>
      </c>
      <c r="L58" s="3">
        <v>0</v>
      </c>
      <c r="M58" s="3">
        <v>0</v>
      </c>
      <c r="N58" s="3">
        <v>0</v>
      </c>
      <c r="O58" s="3">
        <v>2.9692000000000003</v>
      </c>
      <c r="P58" s="3">
        <v>27.999200000000002</v>
      </c>
      <c r="Q58">
        <v>0</v>
      </c>
      <c r="R58">
        <v>3</v>
      </c>
    </row>
    <row r="59" spans="1:18" x14ac:dyDescent="0.25">
      <c r="A59" t="s">
        <v>559</v>
      </c>
      <c r="B59" s="79" t="s">
        <v>576</v>
      </c>
      <c r="C59" t="s">
        <v>1</v>
      </c>
      <c r="D59" t="s">
        <v>0</v>
      </c>
      <c r="E59">
        <v>954718</v>
      </c>
      <c r="F59" s="75" t="s">
        <v>234</v>
      </c>
      <c r="G59" s="75" t="s">
        <v>235</v>
      </c>
      <c r="H59" s="3">
        <v>13.71</v>
      </c>
      <c r="I59" s="3">
        <v>0</v>
      </c>
      <c r="J59" s="3">
        <v>0</v>
      </c>
      <c r="K59">
        <v>142.74</v>
      </c>
      <c r="L59" s="3">
        <v>0</v>
      </c>
      <c r="M59" s="3">
        <v>0</v>
      </c>
      <c r="N59" s="3">
        <v>0</v>
      </c>
      <c r="O59" s="3">
        <v>18.5562</v>
      </c>
      <c r="P59" s="3">
        <v>175.00620000000001</v>
      </c>
      <c r="Q59">
        <v>0</v>
      </c>
      <c r="R59">
        <v>3</v>
      </c>
    </row>
    <row r="60" spans="1:18" x14ac:dyDescent="0.25">
      <c r="A60" t="s">
        <v>559</v>
      </c>
      <c r="B60" s="79" t="s">
        <v>576</v>
      </c>
      <c r="C60" t="s">
        <v>1</v>
      </c>
      <c r="D60" t="s">
        <v>0</v>
      </c>
      <c r="E60">
        <v>19144</v>
      </c>
      <c r="F60" s="75" t="s">
        <v>332</v>
      </c>
      <c r="G60" s="75" t="s">
        <v>333</v>
      </c>
      <c r="H60" s="3">
        <v>1.9900000000000002</v>
      </c>
      <c r="I60" s="3">
        <v>0</v>
      </c>
      <c r="J60" s="3">
        <v>0</v>
      </c>
      <c r="K60">
        <v>23.02</v>
      </c>
      <c r="L60" s="3">
        <v>0</v>
      </c>
      <c r="M60" s="3">
        <v>0</v>
      </c>
      <c r="N60" s="3">
        <v>0</v>
      </c>
      <c r="O60" s="3">
        <v>2.9925999999999999</v>
      </c>
      <c r="P60" s="3">
        <v>28.002599999999997</v>
      </c>
      <c r="Q60">
        <v>0</v>
      </c>
      <c r="R60">
        <v>3</v>
      </c>
    </row>
    <row r="61" spans="1:18" x14ac:dyDescent="0.25">
      <c r="A61" t="s">
        <v>559</v>
      </c>
      <c r="B61" s="80" t="s">
        <v>576</v>
      </c>
      <c r="C61" t="s">
        <v>1</v>
      </c>
      <c r="D61" t="s">
        <v>0</v>
      </c>
      <c r="E61">
        <v>59047</v>
      </c>
      <c r="F61" s="75" t="s">
        <v>198</v>
      </c>
      <c r="G61" s="75" t="s">
        <v>199</v>
      </c>
      <c r="H61" s="3">
        <v>5.51</v>
      </c>
      <c r="I61" s="3">
        <v>0</v>
      </c>
      <c r="J61" s="3">
        <v>0</v>
      </c>
      <c r="K61">
        <v>57.37</v>
      </c>
      <c r="L61" s="3">
        <v>0</v>
      </c>
      <c r="M61" s="3">
        <v>0</v>
      </c>
      <c r="N61" s="3">
        <v>0</v>
      </c>
      <c r="O61" s="3">
        <v>7.4581</v>
      </c>
      <c r="P61" s="3">
        <v>70.338099999999997</v>
      </c>
      <c r="Q61">
        <v>0</v>
      </c>
      <c r="R61">
        <v>3</v>
      </c>
    </row>
    <row r="62" spans="1:18" x14ac:dyDescent="0.25">
      <c r="A62" t="s">
        <v>559</v>
      </c>
      <c r="B62" s="79" t="s">
        <v>574</v>
      </c>
      <c r="C62" t="s">
        <v>1</v>
      </c>
      <c r="D62" t="s">
        <v>0</v>
      </c>
      <c r="E62">
        <v>4034</v>
      </c>
      <c r="F62" s="75" t="s">
        <v>190</v>
      </c>
      <c r="G62" s="75" t="s">
        <v>191</v>
      </c>
      <c r="H62" s="3">
        <v>0</v>
      </c>
      <c r="I62" s="3">
        <v>0</v>
      </c>
      <c r="J62" s="3">
        <v>0</v>
      </c>
      <c r="K62">
        <v>64.069999999999993</v>
      </c>
      <c r="L62" s="3">
        <v>0</v>
      </c>
      <c r="M62" s="3">
        <v>0</v>
      </c>
      <c r="N62" s="3">
        <v>0</v>
      </c>
      <c r="O62" s="3">
        <v>8.3290999999999986</v>
      </c>
      <c r="P62" s="3">
        <v>72.39909999999999</v>
      </c>
      <c r="Q62">
        <v>0</v>
      </c>
      <c r="R62">
        <v>3</v>
      </c>
    </row>
    <row r="63" spans="1:18" x14ac:dyDescent="0.25">
      <c r="A63" t="s">
        <v>559</v>
      </c>
      <c r="B63" s="79" t="s">
        <v>574</v>
      </c>
      <c r="C63" t="s">
        <v>1</v>
      </c>
      <c r="D63" t="s">
        <v>0</v>
      </c>
      <c r="E63">
        <v>4033</v>
      </c>
      <c r="F63" s="75" t="s">
        <v>190</v>
      </c>
      <c r="G63" s="75" t="s">
        <v>191</v>
      </c>
      <c r="H63" s="3">
        <v>0</v>
      </c>
      <c r="I63" s="3">
        <v>0</v>
      </c>
      <c r="J63" s="3">
        <v>0</v>
      </c>
      <c r="K63">
        <v>46.37</v>
      </c>
      <c r="L63" s="3">
        <v>0</v>
      </c>
      <c r="M63" s="3">
        <v>0</v>
      </c>
      <c r="N63" s="3">
        <v>0</v>
      </c>
      <c r="O63" s="3">
        <v>6.0281000000000002</v>
      </c>
      <c r="P63" s="3">
        <v>52.398099999999999</v>
      </c>
      <c r="Q63">
        <v>0</v>
      </c>
      <c r="R63">
        <v>3</v>
      </c>
    </row>
    <row r="64" spans="1:18" x14ac:dyDescent="0.25">
      <c r="A64" t="s">
        <v>559</v>
      </c>
      <c r="B64" s="79" t="s">
        <v>574</v>
      </c>
      <c r="C64" t="s">
        <v>1</v>
      </c>
      <c r="D64" t="s">
        <v>0</v>
      </c>
      <c r="E64">
        <v>4035</v>
      </c>
      <c r="F64" s="75" t="s">
        <v>190</v>
      </c>
      <c r="G64" s="75" t="s">
        <v>191</v>
      </c>
      <c r="H64" s="3">
        <v>0</v>
      </c>
      <c r="I64" s="3">
        <v>0</v>
      </c>
      <c r="J64" s="3">
        <v>0</v>
      </c>
      <c r="K64">
        <v>43.49</v>
      </c>
      <c r="L64" s="3">
        <v>0</v>
      </c>
      <c r="M64" s="3">
        <v>0</v>
      </c>
      <c r="N64" s="3">
        <v>0</v>
      </c>
      <c r="O64" s="3">
        <v>5.6537000000000006</v>
      </c>
      <c r="P64" s="3">
        <v>49.143700000000003</v>
      </c>
      <c r="Q64">
        <v>0</v>
      </c>
      <c r="R64">
        <v>3</v>
      </c>
    </row>
    <row r="65" spans="1:18" x14ac:dyDescent="0.25">
      <c r="A65" t="s">
        <v>559</v>
      </c>
      <c r="B65" s="79" t="s">
        <v>574</v>
      </c>
      <c r="C65" t="s">
        <v>1</v>
      </c>
      <c r="D65" t="s">
        <v>0</v>
      </c>
      <c r="E65">
        <v>4048</v>
      </c>
      <c r="F65" s="75" t="s">
        <v>190</v>
      </c>
      <c r="G65" s="75" t="s">
        <v>191</v>
      </c>
      <c r="H65" s="3">
        <v>0</v>
      </c>
      <c r="I65" s="3">
        <v>0</v>
      </c>
      <c r="J65" s="3">
        <v>0</v>
      </c>
      <c r="K65">
        <v>71</v>
      </c>
      <c r="L65" s="3">
        <v>0</v>
      </c>
      <c r="M65" s="3">
        <v>0</v>
      </c>
      <c r="N65" s="3">
        <v>0</v>
      </c>
      <c r="O65" s="3">
        <v>9.23</v>
      </c>
      <c r="P65" s="3">
        <v>80.23</v>
      </c>
      <c r="Q65">
        <v>0</v>
      </c>
      <c r="R65">
        <v>3</v>
      </c>
    </row>
    <row r="66" spans="1:18" x14ac:dyDescent="0.25">
      <c r="A66" t="s">
        <v>559</v>
      </c>
      <c r="B66" s="79" t="s">
        <v>574</v>
      </c>
      <c r="C66" t="s">
        <v>1</v>
      </c>
      <c r="D66" t="s">
        <v>0</v>
      </c>
      <c r="E66">
        <v>4036</v>
      </c>
      <c r="F66" s="75" t="s">
        <v>190</v>
      </c>
      <c r="G66" s="75" t="s">
        <v>191</v>
      </c>
      <c r="H66" s="3">
        <v>0</v>
      </c>
      <c r="I66" s="3">
        <v>0</v>
      </c>
      <c r="J66" s="3">
        <v>0</v>
      </c>
      <c r="K66">
        <v>64.069999999999993</v>
      </c>
      <c r="L66" s="3">
        <v>0</v>
      </c>
      <c r="M66" s="3">
        <v>0</v>
      </c>
      <c r="N66" s="3">
        <v>0</v>
      </c>
      <c r="O66" s="3">
        <v>8.3290999999999986</v>
      </c>
      <c r="P66" s="3">
        <v>72.39909999999999</v>
      </c>
      <c r="Q66">
        <v>0</v>
      </c>
      <c r="R66">
        <v>3</v>
      </c>
    </row>
    <row r="67" spans="1:18" x14ac:dyDescent="0.25">
      <c r="A67" t="s">
        <v>559</v>
      </c>
      <c r="B67" s="80" t="s">
        <v>574</v>
      </c>
      <c r="C67" t="s">
        <v>1</v>
      </c>
      <c r="D67" t="s">
        <v>0</v>
      </c>
      <c r="E67">
        <v>14721</v>
      </c>
      <c r="F67" s="75" t="s">
        <v>573</v>
      </c>
      <c r="G67" s="75" t="s">
        <v>202</v>
      </c>
      <c r="H67" s="3">
        <v>10.73</v>
      </c>
      <c r="I67" s="3">
        <v>0</v>
      </c>
      <c r="J67" s="3">
        <v>0</v>
      </c>
      <c r="K67">
        <v>111.74</v>
      </c>
      <c r="L67" s="3">
        <v>0</v>
      </c>
      <c r="M67" s="3">
        <v>0</v>
      </c>
      <c r="N67" s="3">
        <v>0</v>
      </c>
      <c r="O67" s="3">
        <v>14.526199999999999</v>
      </c>
      <c r="P67" s="3">
        <v>136.99619999999999</v>
      </c>
      <c r="Q67">
        <v>0</v>
      </c>
      <c r="R67">
        <v>3</v>
      </c>
    </row>
    <row r="68" spans="1:18" x14ac:dyDescent="0.25">
      <c r="A68" t="s">
        <v>559</v>
      </c>
      <c r="B68" s="79" t="s">
        <v>575</v>
      </c>
      <c r="C68" t="s">
        <v>1</v>
      </c>
      <c r="D68" t="s">
        <v>0</v>
      </c>
      <c r="E68">
        <v>97554</v>
      </c>
      <c r="F68" s="75"/>
      <c r="G68" s="75" t="s">
        <v>187</v>
      </c>
      <c r="H68" s="3">
        <v>9</v>
      </c>
      <c r="I68" s="3">
        <v>0</v>
      </c>
      <c r="J68" s="3">
        <v>0</v>
      </c>
      <c r="K68">
        <v>96.08</v>
      </c>
      <c r="L68" s="3">
        <v>0</v>
      </c>
      <c r="M68" s="3">
        <v>0</v>
      </c>
      <c r="N68" s="3">
        <v>0</v>
      </c>
      <c r="O68" s="3">
        <v>12.490400000000001</v>
      </c>
      <c r="P68" s="3">
        <v>117.57040000000001</v>
      </c>
      <c r="Q68" t="s">
        <v>360</v>
      </c>
      <c r="R68">
        <v>3</v>
      </c>
    </row>
    <row r="69" spans="1:18" x14ac:dyDescent="0.25">
      <c r="A69" t="s">
        <v>559</v>
      </c>
      <c r="B69" s="80" t="s">
        <v>575</v>
      </c>
      <c r="C69" t="s">
        <v>1</v>
      </c>
      <c r="D69" t="s">
        <v>0</v>
      </c>
      <c r="E69">
        <v>58784</v>
      </c>
      <c r="F69" s="75" t="s">
        <v>198</v>
      </c>
      <c r="G69" s="75" t="s">
        <v>199</v>
      </c>
      <c r="H69" s="3">
        <v>2.66</v>
      </c>
      <c r="I69" s="3">
        <v>0</v>
      </c>
      <c r="J69" s="3">
        <v>0</v>
      </c>
      <c r="K69">
        <v>28.75</v>
      </c>
      <c r="L69" s="3">
        <v>0</v>
      </c>
      <c r="M69" s="3">
        <v>0</v>
      </c>
      <c r="N69" s="3">
        <v>0</v>
      </c>
      <c r="O69" s="3">
        <v>3.7375000000000003</v>
      </c>
      <c r="P69" s="3">
        <v>35.147500000000001</v>
      </c>
      <c r="Q69">
        <v>0</v>
      </c>
      <c r="R69">
        <v>3</v>
      </c>
    </row>
    <row r="70" spans="1:18" x14ac:dyDescent="0.25">
      <c r="A70" t="s">
        <v>559</v>
      </c>
      <c r="B70" s="79" t="s">
        <v>537</v>
      </c>
      <c r="C70" t="s">
        <v>1</v>
      </c>
      <c r="D70" t="s">
        <v>0</v>
      </c>
      <c r="E70">
        <v>381</v>
      </c>
      <c r="F70" s="75" t="s">
        <v>183</v>
      </c>
      <c r="G70" s="75" t="s">
        <v>184</v>
      </c>
      <c r="H70" s="3">
        <v>0</v>
      </c>
      <c r="I70" s="3">
        <v>0</v>
      </c>
      <c r="J70" s="3">
        <v>0</v>
      </c>
      <c r="K70">
        <v>989.2</v>
      </c>
      <c r="L70" s="3">
        <v>0</v>
      </c>
      <c r="M70" s="3">
        <v>0</v>
      </c>
      <c r="N70" s="3">
        <v>0</v>
      </c>
      <c r="O70" s="3">
        <v>128.596</v>
      </c>
      <c r="P70" s="3">
        <v>1117.796</v>
      </c>
      <c r="Q70">
        <v>0</v>
      </c>
      <c r="R70">
        <v>3</v>
      </c>
    </row>
    <row r="71" spans="1:18" x14ac:dyDescent="0.25">
      <c r="A71" t="s">
        <v>559</v>
      </c>
      <c r="B71" s="79" t="s">
        <v>537</v>
      </c>
      <c r="C71" t="s">
        <v>1</v>
      </c>
      <c r="D71" t="s">
        <v>0</v>
      </c>
      <c r="E71">
        <v>4032007</v>
      </c>
      <c r="F71" s="75" t="s">
        <v>192</v>
      </c>
      <c r="G71" s="75" t="s">
        <v>193</v>
      </c>
      <c r="H71" s="3">
        <v>0</v>
      </c>
      <c r="I71" s="3">
        <v>0</v>
      </c>
      <c r="J71" s="3">
        <v>0</v>
      </c>
      <c r="K71">
        <v>91.1</v>
      </c>
      <c r="L71" s="3">
        <v>0</v>
      </c>
      <c r="M71" s="3">
        <v>0</v>
      </c>
      <c r="N71" s="3">
        <v>0</v>
      </c>
      <c r="O71" s="3">
        <v>11.843</v>
      </c>
      <c r="P71" s="3">
        <v>102.943</v>
      </c>
      <c r="Q71">
        <v>0</v>
      </c>
      <c r="R71">
        <v>3</v>
      </c>
    </row>
    <row r="72" spans="1:18" x14ac:dyDescent="0.25">
      <c r="A72" t="s">
        <v>559</v>
      </c>
      <c r="B72" s="80" t="s">
        <v>536</v>
      </c>
      <c r="C72" t="s">
        <v>1</v>
      </c>
      <c r="D72" t="s">
        <v>0</v>
      </c>
      <c r="E72">
        <v>4004</v>
      </c>
      <c r="F72" s="75" t="s">
        <v>190</v>
      </c>
      <c r="G72" s="75" t="s">
        <v>191</v>
      </c>
      <c r="H72" s="3">
        <v>0</v>
      </c>
      <c r="I72" s="3">
        <v>0</v>
      </c>
      <c r="J72" s="3">
        <v>0</v>
      </c>
      <c r="K72">
        <v>43.81</v>
      </c>
      <c r="L72" s="3">
        <v>0</v>
      </c>
      <c r="M72" s="3">
        <v>0</v>
      </c>
      <c r="N72" s="3">
        <v>0</v>
      </c>
      <c r="O72" s="3">
        <v>5.6953000000000005</v>
      </c>
      <c r="P72" s="3">
        <v>49.505300000000005</v>
      </c>
      <c r="Q72">
        <v>0</v>
      </c>
      <c r="R72">
        <v>3</v>
      </c>
    </row>
    <row r="73" spans="1:18" x14ac:dyDescent="0.25">
      <c r="A73" t="s">
        <v>559</v>
      </c>
      <c r="B73" s="79" t="s">
        <v>535</v>
      </c>
      <c r="C73" t="s">
        <v>1</v>
      </c>
      <c r="D73" t="s">
        <v>0</v>
      </c>
      <c r="E73">
        <v>3979</v>
      </c>
      <c r="F73" s="75" t="s">
        <v>190</v>
      </c>
      <c r="G73" s="75" t="s">
        <v>191</v>
      </c>
      <c r="H73" s="3">
        <v>0</v>
      </c>
      <c r="I73" s="3">
        <v>0</v>
      </c>
      <c r="J73" s="3">
        <v>0</v>
      </c>
      <c r="K73">
        <v>64.069999999999993</v>
      </c>
      <c r="L73" s="3">
        <v>0</v>
      </c>
      <c r="M73" s="3">
        <v>0</v>
      </c>
      <c r="N73" s="3">
        <v>0</v>
      </c>
      <c r="O73" s="3">
        <v>8.3290999999999986</v>
      </c>
      <c r="P73" s="3">
        <v>72.39909999999999</v>
      </c>
      <c r="Q73">
        <v>0</v>
      </c>
      <c r="R73">
        <v>3</v>
      </c>
    </row>
    <row r="74" spans="1:18" x14ac:dyDescent="0.25">
      <c r="A74" t="s">
        <v>559</v>
      </c>
      <c r="B74" s="80" t="s">
        <v>524</v>
      </c>
      <c r="C74" t="s">
        <v>1</v>
      </c>
      <c r="D74" t="s">
        <v>0</v>
      </c>
      <c r="E74">
        <v>3961</v>
      </c>
      <c r="F74" s="75" t="s">
        <v>190</v>
      </c>
      <c r="G74" s="75" t="s">
        <v>191</v>
      </c>
      <c r="H74" s="3">
        <v>0</v>
      </c>
      <c r="I74" s="3">
        <v>0</v>
      </c>
      <c r="J74" s="3">
        <v>0</v>
      </c>
      <c r="K74">
        <v>53.73</v>
      </c>
      <c r="L74" s="3">
        <v>0</v>
      </c>
      <c r="M74" s="3">
        <v>0</v>
      </c>
      <c r="N74" s="3">
        <v>0</v>
      </c>
      <c r="O74" s="3">
        <v>6.9848999999999997</v>
      </c>
      <c r="P74" s="3">
        <v>60.7149</v>
      </c>
      <c r="Q74">
        <v>0</v>
      </c>
      <c r="R74">
        <v>3</v>
      </c>
    </row>
    <row r="75" spans="1:18" x14ac:dyDescent="0.25">
      <c r="A75" t="s">
        <v>559</v>
      </c>
      <c r="B75" s="80" t="s">
        <v>553</v>
      </c>
      <c r="C75" t="s">
        <v>1</v>
      </c>
      <c r="D75" t="s">
        <v>0</v>
      </c>
      <c r="E75">
        <v>710843</v>
      </c>
      <c r="F75" s="75" t="s">
        <v>204</v>
      </c>
      <c r="G75" s="75" t="s">
        <v>542</v>
      </c>
      <c r="H75" s="3">
        <v>0</v>
      </c>
      <c r="I75" s="3">
        <v>0</v>
      </c>
      <c r="J75" s="3">
        <v>0</v>
      </c>
      <c r="K75">
        <v>9.25</v>
      </c>
      <c r="L75" s="3">
        <v>0</v>
      </c>
      <c r="M75" s="3">
        <v>0</v>
      </c>
      <c r="N75" s="3">
        <v>0</v>
      </c>
      <c r="O75" s="3">
        <v>1.2025000000000001</v>
      </c>
      <c r="P75" s="3">
        <v>10.452500000000001</v>
      </c>
      <c r="Q75">
        <v>0</v>
      </c>
      <c r="R75">
        <v>3</v>
      </c>
    </row>
    <row r="76" spans="1:18" x14ac:dyDescent="0.25">
      <c r="A76" t="s">
        <v>559</v>
      </c>
      <c r="B76" s="79" t="s">
        <v>530</v>
      </c>
      <c r="C76" t="s">
        <v>1</v>
      </c>
      <c r="D76" t="s">
        <v>0</v>
      </c>
      <c r="E76">
        <v>229529</v>
      </c>
      <c r="F76" s="75" t="s">
        <v>571</v>
      </c>
      <c r="G76" s="75" t="s">
        <v>572</v>
      </c>
      <c r="H76" s="3">
        <v>0</v>
      </c>
      <c r="I76" s="3">
        <v>0</v>
      </c>
      <c r="J76" s="3">
        <v>0</v>
      </c>
      <c r="K76">
        <v>4.6500000000000004</v>
      </c>
      <c r="L76" s="3">
        <v>0</v>
      </c>
      <c r="M76" s="3">
        <v>0</v>
      </c>
      <c r="N76" s="3">
        <v>0</v>
      </c>
      <c r="O76" s="3">
        <v>0.60450000000000004</v>
      </c>
      <c r="P76" s="3">
        <v>5.2545000000000002</v>
      </c>
      <c r="Q76">
        <v>0</v>
      </c>
      <c r="R76">
        <v>3</v>
      </c>
    </row>
    <row r="77" spans="1:18" x14ac:dyDescent="0.25">
      <c r="A77" t="s">
        <v>559</v>
      </c>
      <c r="B77" s="80" t="s">
        <v>530</v>
      </c>
      <c r="C77" t="s">
        <v>1</v>
      </c>
      <c r="D77" t="s">
        <v>0</v>
      </c>
      <c r="E77">
        <v>354963</v>
      </c>
      <c r="F77" s="75"/>
      <c r="G77" s="75" t="s">
        <v>187</v>
      </c>
      <c r="H77" s="3">
        <v>3.29</v>
      </c>
      <c r="I77" s="3">
        <v>0</v>
      </c>
      <c r="J77" s="3">
        <v>0</v>
      </c>
      <c r="K77">
        <v>36.03</v>
      </c>
      <c r="L77" s="3">
        <v>0</v>
      </c>
      <c r="M77" s="3">
        <v>0</v>
      </c>
      <c r="N77" s="3">
        <v>0</v>
      </c>
      <c r="O77" s="3">
        <v>4.6839000000000004</v>
      </c>
      <c r="P77" s="3">
        <v>44.003900000000002</v>
      </c>
      <c r="Q77" t="s">
        <v>360</v>
      </c>
      <c r="R77">
        <v>3</v>
      </c>
    </row>
    <row r="78" spans="1:18" x14ac:dyDescent="0.25">
      <c r="A78" t="s">
        <v>559</v>
      </c>
      <c r="B78" s="79" t="s">
        <v>528</v>
      </c>
      <c r="C78" t="s">
        <v>1</v>
      </c>
      <c r="D78" t="s">
        <v>0</v>
      </c>
      <c r="E78">
        <v>2015</v>
      </c>
      <c r="F78" s="75" t="s">
        <v>569</v>
      </c>
      <c r="G78" s="75" t="s">
        <v>570</v>
      </c>
      <c r="H78" s="3">
        <v>0</v>
      </c>
      <c r="I78" s="3">
        <v>0</v>
      </c>
      <c r="J78" s="3">
        <v>0</v>
      </c>
      <c r="K78">
        <v>4.8600000000000003</v>
      </c>
      <c r="L78" s="3">
        <v>0</v>
      </c>
      <c r="M78" s="3">
        <v>0</v>
      </c>
      <c r="N78" s="3">
        <v>0</v>
      </c>
      <c r="O78" s="3">
        <v>0.63180000000000003</v>
      </c>
      <c r="P78" s="3">
        <v>5.4918000000000005</v>
      </c>
      <c r="Q78"/>
      <c r="R78">
        <v>3</v>
      </c>
    </row>
    <row r="79" spans="1:18" x14ac:dyDescent="0.25">
      <c r="A79" t="s">
        <v>559</v>
      </c>
      <c r="B79" s="78" t="s">
        <v>553</v>
      </c>
      <c r="C79" t="s">
        <v>1</v>
      </c>
      <c r="D79" t="s">
        <v>0</v>
      </c>
      <c r="E79">
        <v>31957059</v>
      </c>
      <c r="F79" s="52" t="s">
        <v>415</v>
      </c>
      <c r="G79" s="52" t="s">
        <v>416</v>
      </c>
      <c r="H79" s="3">
        <v>0</v>
      </c>
      <c r="I79" s="3">
        <v>0</v>
      </c>
      <c r="J79" s="3">
        <v>0</v>
      </c>
      <c r="K79">
        <v>31.51</v>
      </c>
      <c r="L79" s="3">
        <v>0</v>
      </c>
      <c r="M79" s="3">
        <v>0</v>
      </c>
      <c r="N79" s="3">
        <v>0</v>
      </c>
      <c r="O79" s="3">
        <v>4.0963000000000003</v>
      </c>
      <c r="P79" s="3">
        <v>35.606300000000005</v>
      </c>
      <c r="Q79"/>
      <c r="R79">
        <v>3</v>
      </c>
    </row>
    <row r="80" spans="1:18" x14ac:dyDescent="0.25">
      <c r="A80" t="s">
        <v>518</v>
      </c>
      <c r="B80" s="78" t="s">
        <v>465</v>
      </c>
      <c r="C80" t="s">
        <v>1</v>
      </c>
      <c r="D80" t="s">
        <v>0</v>
      </c>
      <c r="E80">
        <v>351</v>
      </c>
      <c r="F80" s="1" t="s">
        <v>183</v>
      </c>
      <c r="G80" t="s">
        <v>184</v>
      </c>
      <c r="H80" s="3">
        <v>0</v>
      </c>
      <c r="I80" s="3">
        <v>0</v>
      </c>
      <c r="J80" s="3">
        <v>0</v>
      </c>
      <c r="K80" s="3">
        <v>1292.4000000000001</v>
      </c>
      <c r="L80" s="3">
        <v>0</v>
      </c>
      <c r="M80" s="3">
        <v>0</v>
      </c>
      <c r="N80" s="3">
        <v>0</v>
      </c>
      <c r="O80" s="3">
        <v>168.01200000000003</v>
      </c>
      <c r="P80" s="3">
        <v>1460.412</v>
      </c>
      <c r="R80">
        <v>3</v>
      </c>
    </row>
    <row r="81" spans="1:18" x14ac:dyDescent="0.25">
      <c r="A81" t="s">
        <v>518</v>
      </c>
      <c r="B81" s="78" t="s">
        <v>541</v>
      </c>
      <c r="C81" t="s">
        <v>1</v>
      </c>
      <c r="D81" t="s">
        <v>0</v>
      </c>
      <c r="E81">
        <v>333</v>
      </c>
      <c r="F81" s="1" t="s">
        <v>550</v>
      </c>
      <c r="G81" t="s">
        <v>551</v>
      </c>
      <c r="H81" s="3">
        <v>0</v>
      </c>
      <c r="I81" s="3">
        <v>0</v>
      </c>
      <c r="J81" s="3">
        <v>0</v>
      </c>
      <c r="K81" s="3">
        <v>1106.6400000000001</v>
      </c>
      <c r="L81" s="3">
        <v>0</v>
      </c>
      <c r="M81" s="3">
        <v>0</v>
      </c>
      <c r="N81" s="3">
        <v>0</v>
      </c>
      <c r="O81" s="3">
        <v>143.86320000000001</v>
      </c>
      <c r="P81" s="3">
        <v>1250.5032000000001</v>
      </c>
      <c r="R81">
        <v>3</v>
      </c>
    </row>
    <row r="82" spans="1:18" x14ac:dyDescent="0.25">
      <c r="A82" t="s">
        <v>518</v>
      </c>
      <c r="B82" s="78" t="s">
        <v>523</v>
      </c>
      <c r="C82" t="s">
        <v>1</v>
      </c>
      <c r="D82" t="s">
        <v>0</v>
      </c>
      <c r="E82">
        <v>335</v>
      </c>
      <c r="F82" s="1" t="s">
        <v>550</v>
      </c>
      <c r="G82" t="s">
        <v>551</v>
      </c>
      <c r="H82" s="3">
        <v>0</v>
      </c>
      <c r="I82" s="3">
        <v>0</v>
      </c>
      <c r="J82" s="3">
        <v>0</v>
      </c>
      <c r="K82" s="3">
        <v>24.78</v>
      </c>
      <c r="L82" s="3">
        <v>0</v>
      </c>
      <c r="M82" s="3">
        <v>0</v>
      </c>
      <c r="N82" s="3">
        <v>0</v>
      </c>
      <c r="O82" s="3">
        <v>3.2214</v>
      </c>
      <c r="P82" s="3">
        <v>28.0014</v>
      </c>
      <c r="R82">
        <v>3</v>
      </c>
    </row>
    <row r="83" spans="1:18" x14ac:dyDescent="0.25">
      <c r="A83" t="s">
        <v>518</v>
      </c>
      <c r="B83" s="78" t="s">
        <v>523</v>
      </c>
      <c r="C83" t="s">
        <v>1</v>
      </c>
      <c r="D83" t="s">
        <v>0</v>
      </c>
      <c r="E83">
        <v>3919</v>
      </c>
      <c r="F83" s="1" t="s">
        <v>190</v>
      </c>
      <c r="G83" t="s">
        <v>191</v>
      </c>
      <c r="H83" s="3">
        <v>0</v>
      </c>
      <c r="I83" s="3">
        <v>0</v>
      </c>
      <c r="J83" s="3">
        <v>0</v>
      </c>
      <c r="K83" s="3">
        <v>31.98</v>
      </c>
      <c r="L83" s="3">
        <v>0</v>
      </c>
      <c r="M83" s="3">
        <v>0</v>
      </c>
      <c r="N83" s="3">
        <v>0</v>
      </c>
      <c r="O83" s="3">
        <v>4.1574</v>
      </c>
      <c r="P83" s="3">
        <v>36.1374</v>
      </c>
      <c r="R83">
        <v>3</v>
      </c>
    </row>
    <row r="84" spans="1:18" x14ac:dyDescent="0.25">
      <c r="A84" t="s">
        <v>518</v>
      </c>
      <c r="B84" s="78" t="s">
        <v>540</v>
      </c>
      <c r="C84" t="s">
        <v>1</v>
      </c>
      <c r="D84" t="s">
        <v>0</v>
      </c>
      <c r="E84">
        <v>3855</v>
      </c>
      <c r="F84" s="1" t="s">
        <v>190</v>
      </c>
      <c r="G84" t="s">
        <v>191</v>
      </c>
      <c r="H84" s="3">
        <v>0</v>
      </c>
      <c r="I84" s="3">
        <v>0</v>
      </c>
      <c r="J84" s="3">
        <v>0</v>
      </c>
      <c r="K84" s="3">
        <v>64.069999999999993</v>
      </c>
      <c r="L84" s="3">
        <v>0</v>
      </c>
      <c r="M84" s="3">
        <v>0</v>
      </c>
      <c r="N84" s="3">
        <v>0</v>
      </c>
      <c r="O84" s="3">
        <v>8.3290999999999986</v>
      </c>
      <c r="P84" s="3">
        <v>72.39909999999999</v>
      </c>
      <c r="R84">
        <v>3</v>
      </c>
    </row>
    <row r="85" spans="1:18" x14ac:dyDescent="0.25">
      <c r="A85" t="s">
        <v>518</v>
      </c>
      <c r="B85" s="78" t="s">
        <v>533</v>
      </c>
      <c r="C85" t="s">
        <v>1</v>
      </c>
      <c r="D85" t="s">
        <v>0</v>
      </c>
      <c r="E85">
        <v>3931</v>
      </c>
      <c r="F85" s="1" t="s">
        <v>190</v>
      </c>
      <c r="G85" t="s">
        <v>191</v>
      </c>
      <c r="H85" s="3">
        <v>0</v>
      </c>
      <c r="I85" s="3">
        <v>0</v>
      </c>
      <c r="J85" s="3">
        <v>0</v>
      </c>
      <c r="K85" s="3">
        <v>41.57</v>
      </c>
      <c r="L85" s="3">
        <v>0</v>
      </c>
      <c r="M85" s="3">
        <v>0</v>
      </c>
      <c r="N85" s="3">
        <v>0</v>
      </c>
      <c r="O85" s="3">
        <v>5.4041000000000006</v>
      </c>
      <c r="P85" s="3">
        <v>46.9741</v>
      </c>
      <c r="R85">
        <v>3</v>
      </c>
    </row>
    <row r="86" spans="1:18" x14ac:dyDescent="0.25">
      <c r="A86" t="s">
        <v>518</v>
      </c>
      <c r="B86" s="78" t="s">
        <v>539</v>
      </c>
      <c r="C86" t="s">
        <v>1</v>
      </c>
      <c r="D86" t="s">
        <v>0</v>
      </c>
      <c r="E86">
        <v>3899</v>
      </c>
      <c r="F86" s="1" t="s">
        <v>190</v>
      </c>
      <c r="G86" t="s">
        <v>191</v>
      </c>
      <c r="H86" s="3">
        <v>0</v>
      </c>
      <c r="I86" s="3">
        <v>0</v>
      </c>
      <c r="J86" s="3">
        <v>0</v>
      </c>
      <c r="K86" s="3">
        <v>51.49</v>
      </c>
      <c r="L86" s="3">
        <v>0</v>
      </c>
      <c r="M86" s="3">
        <v>0</v>
      </c>
      <c r="N86" s="3">
        <v>0</v>
      </c>
      <c r="O86" s="3">
        <v>6.6937000000000006</v>
      </c>
      <c r="P86" s="3">
        <v>58.183700000000002</v>
      </c>
      <c r="R86">
        <v>3</v>
      </c>
    </row>
    <row r="87" spans="1:18" x14ac:dyDescent="0.25">
      <c r="A87" t="s">
        <v>518</v>
      </c>
      <c r="B87" s="78" t="s">
        <v>540</v>
      </c>
      <c r="C87" t="s">
        <v>1</v>
      </c>
      <c r="D87" t="s">
        <v>0</v>
      </c>
      <c r="E87">
        <v>3856</v>
      </c>
      <c r="F87" s="1" t="s">
        <v>190</v>
      </c>
      <c r="G87" t="s">
        <v>191</v>
      </c>
      <c r="H87" s="3">
        <v>0</v>
      </c>
      <c r="I87" s="3">
        <v>0</v>
      </c>
      <c r="J87" s="3">
        <v>0</v>
      </c>
      <c r="K87" s="3">
        <v>41.57</v>
      </c>
      <c r="L87" s="3">
        <v>0</v>
      </c>
      <c r="M87" s="3">
        <v>0</v>
      </c>
      <c r="N87" s="3">
        <v>0</v>
      </c>
      <c r="O87" s="3">
        <v>5.4041000000000006</v>
      </c>
      <c r="P87" s="3">
        <v>46.9741</v>
      </c>
      <c r="R87">
        <v>3</v>
      </c>
    </row>
    <row r="88" spans="1:18" x14ac:dyDescent="0.25">
      <c r="A88" t="s">
        <v>518</v>
      </c>
      <c r="B88" s="78" t="s">
        <v>519</v>
      </c>
      <c r="C88" t="s">
        <v>1</v>
      </c>
      <c r="D88" t="s">
        <v>0</v>
      </c>
      <c r="E88">
        <v>3823</v>
      </c>
      <c r="F88" s="1" t="s">
        <v>190</v>
      </c>
      <c r="G88" t="s">
        <v>191</v>
      </c>
      <c r="H88" s="3">
        <v>0</v>
      </c>
      <c r="I88" s="3">
        <v>0</v>
      </c>
      <c r="J88" s="3">
        <v>0</v>
      </c>
      <c r="K88" s="3">
        <v>73.87</v>
      </c>
      <c r="L88" s="3">
        <v>0</v>
      </c>
      <c r="M88" s="3">
        <v>0</v>
      </c>
      <c r="N88" s="3">
        <v>0</v>
      </c>
      <c r="O88" s="3">
        <v>9.6031000000000013</v>
      </c>
      <c r="P88" s="3">
        <v>83.473100000000002</v>
      </c>
      <c r="R88">
        <v>3</v>
      </c>
    </row>
    <row r="89" spans="1:18" x14ac:dyDescent="0.25">
      <c r="A89" t="s">
        <v>518</v>
      </c>
      <c r="B89" s="78" t="s">
        <v>519</v>
      </c>
      <c r="C89" t="s">
        <v>1</v>
      </c>
      <c r="D89" t="s">
        <v>0</v>
      </c>
      <c r="E89">
        <v>3821</v>
      </c>
      <c r="F89" s="1" t="s">
        <v>190</v>
      </c>
      <c r="G89" t="s">
        <v>191</v>
      </c>
      <c r="H89" s="3">
        <v>0</v>
      </c>
      <c r="I89" s="3">
        <v>0</v>
      </c>
      <c r="J89" s="3">
        <v>0</v>
      </c>
      <c r="K89" s="3">
        <v>39.659999999999997</v>
      </c>
      <c r="L89" s="3">
        <v>0</v>
      </c>
      <c r="M89" s="3">
        <v>0</v>
      </c>
      <c r="N89" s="3">
        <v>0</v>
      </c>
      <c r="O89" s="3">
        <v>5.1558000000000002</v>
      </c>
      <c r="P89" s="3">
        <v>44.815799999999996</v>
      </c>
      <c r="R89">
        <v>3</v>
      </c>
    </row>
    <row r="90" spans="1:18" x14ac:dyDescent="0.25">
      <c r="A90" t="s">
        <v>518</v>
      </c>
      <c r="B90" s="78" t="s">
        <v>527</v>
      </c>
      <c r="C90" t="s">
        <v>1</v>
      </c>
      <c r="D90" t="s">
        <v>0</v>
      </c>
      <c r="E90">
        <v>3790</v>
      </c>
      <c r="F90" s="1" t="s">
        <v>190</v>
      </c>
      <c r="G90" t="s">
        <v>191</v>
      </c>
      <c r="H90" s="3">
        <v>0</v>
      </c>
      <c r="I90" s="3">
        <v>0</v>
      </c>
      <c r="J90" s="3">
        <v>0</v>
      </c>
      <c r="K90" s="3">
        <v>84.43</v>
      </c>
      <c r="L90" s="3">
        <v>0</v>
      </c>
      <c r="M90" s="3">
        <v>0</v>
      </c>
      <c r="N90" s="3">
        <v>0</v>
      </c>
      <c r="O90" s="3">
        <v>10.975900000000001</v>
      </c>
      <c r="P90" s="3">
        <v>95.405900000000003</v>
      </c>
      <c r="R90">
        <v>3</v>
      </c>
    </row>
    <row r="91" spans="1:18" x14ac:dyDescent="0.25">
      <c r="A91" t="s">
        <v>518</v>
      </c>
      <c r="B91" s="78" t="s">
        <v>493</v>
      </c>
      <c r="C91" t="s">
        <v>1</v>
      </c>
      <c r="D91" t="s">
        <v>0</v>
      </c>
      <c r="E91">
        <v>3756</v>
      </c>
      <c r="F91" s="1" t="s">
        <v>190</v>
      </c>
      <c r="G91" t="s">
        <v>191</v>
      </c>
      <c r="H91" s="3">
        <v>0</v>
      </c>
      <c r="I91" s="3">
        <v>0</v>
      </c>
      <c r="J91" s="3">
        <v>0</v>
      </c>
      <c r="K91" s="3">
        <v>36.46</v>
      </c>
      <c r="L91" s="3">
        <v>0</v>
      </c>
      <c r="M91" s="3">
        <v>0</v>
      </c>
      <c r="N91" s="3">
        <v>0</v>
      </c>
      <c r="O91" s="3">
        <v>4.7398000000000007</v>
      </c>
      <c r="P91" s="3">
        <v>41.199800000000003</v>
      </c>
      <c r="R91">
        <v>3</v>
      </c>
    </row>
    <row r="92" spans="1:18" x14ac:dyDescent="0.25">
      <c r="A92" t="s">
        <v>518</v>
      </c>
      <c r="B92" s="78" t="s">
        <v>455</v>
      </c>
      <c r="C92" t="s">
        <v>1</v>
      </c>
      <c r="D92" t="s">
        <v>0</v>
      </c>
      <c r="E92">
        <v>3712</v>
      </c>
      <c r="F92" s="1" t="s">
        <v>190</v>
      </c>
      <c r="G92" t="s">
        <v>191</v>
      </c>
      <c r="H92" s="3">
        <v>0</v>
      </c>
      <c r="I92" s="3">
        <v>0</v>
      </c>
      <c r="J92" s="3">
        <v>0</v>
      </c>
      <c r="K92" s="3">
        <v>50.53</v>
      </c>
      <c r="L92" s="3">
        <v>0</v>
      </c>
      <c r="M92" s="3">
        <v>0</v>
      </c>
      <c r="N92" s="3">
        <v>0</v>
      </c>
      <c r="O92" s="3">
        <v>6.5689000000000002</v>
      </c>
      <c r="P92" s="3">
        <v>57.0989</v>
      </c>
      <c r="R92">
        <v>3</v>
      </c>
    </row>
    <row r="93" spans="1:18" x14ac:dyDescent="0.25">
      <c r="A93" t="s">
        <v>518</v>
      </c>
      <c r="B93" s="78" t="s">
        <v>524</v>
      </c>
      <c r="C93" t="s">
        <v>1</v>
      </c>
      <c r="D93" t="s">
        <v>0</v>
      </c>
      <c r="E93">
        <v>3965</v>
      </c>
      <c r="F93" s="1" t="s">
        <v>190</v>
      </c>
      <c r="G93" t="s">
        <v>191</v>
      </c>
      <c r="H93" s="3">
        <v>0</v>
      </c>
      <c r="I93" s="3">
        <v>0</v>
      </c>
      <c r="J93" s="3">
        <v>0</v>
      </c>
      <c r="K93" s="3">
        <v>64.069999999999993</v>
      </c>
      <c r="L93" s="3">
        <v>0</v>
      </c>
      <c r="M93" s="3">
        <v>0</v>
      </c>
      <c r="N93" s="3">
        <v>0</v>
      </c>
      <c r="O93" s="3">
        <v>8.3290999999999986</v>
      </c>
      <c r="P93" s="3">
        <v>72.39909999999999</v>
      </c>
      <c r="R93">
        <v>3</v>
      </c>
    </row>
    <row r="94" spans="1:18" x14ac:dyDescent="0.25">
      <c r="A94" t="s">
        <v>518</v>
      </c>
      <c r="B94" s="78" t="s">
        <v>539</v>
      </c>
      <c r="C94" t="s">
        <v>1</v>
      </c>
      <c r="D94" t="s">
        <v>0</v>
      </c>
      <c r="E94">
        <v>3900</v>
      </c>
      <c r="F94" s="1" t="s">
        <v>190</v>
      </c>
      <c r="G94" t="s">
        <v>191</v>
      </c>
      <c r="H94" s="3">
        <v>0</v>
      </c>
      <c r="I94" s="3">
        <v>0</v>
      </c>
      <c r="J94" s="3">
        <v>0</v>
      </c>
      <c r="K94" s="3">
        <v>64.069999999999993</v>
      </c>
      <c r="L94" s="3">
        <v>0</v>
      </c>
      <c r="M94" s="3">
        <v>0</v>
      </c>
      <c r="N94" s="3">
        <v>0</v>
      </c>
      <c r="O94" s="3">
        <v>8.3290999999999986</v>
      </c>
      <c r="P94" s="3">
        <v>72.39909999999999</v>
      </c>
      <c r="R94">
        <v>3</v>
      </c>
    </row>
    <row r="95" spans="1:18" x14ac:dyDescent="0.25">
      <c r="A95" t="s">
        <v>518</v>
      </c>
      <c r="B95" s="78" t="s">
        <v>519</v>
      </c>
      <c r="C95" t="s">
        <v>1</v>
      </c>
      <c r="D95" t="s">
        <v>0</v>
      </c>
      <c r="E95">
        <v>3830</v>
      </c>
      <c r="F95" s="1" t="s">
        <v>190</v>
      </c>
      <c r="G95" t="s">
        <v>191</v>
      </c>
      <c r="H95" s="3">
        <v>0</v>
      </c>
      <c r="I95" s="3">
        <v>0</v>
      </c>
      <c r="J95" s="3">
        <v>0</v>
      </c>
      <c r="K95" s="3">
        <v>64.069999999999993</v>
      </c>
      <c r="L95" s="3">
        <v>0</v>
      </c>
      <c r="M95" s="3">
        <v>0</v>
      </c>
      <c r="N95" s="3">
        <v>0</v>
      </c>
      <c r="O95" s="3">
        <v>8.3290999999999986</v>
      </c>
      <c r="P95" s="3">
        <v>72.39909999999999</v>
      </c>
      <c r="R95">
        <v>3</v>
      </c>
    </row>
    <row r="96" spans="1:18" x14ac:dyDescent="0.25">
      <c r="A96" t="s">
        <v>518</v>
      </c>
      <c r="B96" s="78" t="s">
        <v>527</v>
      </c>
      <c r="C96" t="s">
        <v>1</v>
      </c>
      <c r="D96" t="s">
        <v>0</v>
      </c>
      <c r="E96">
        <v>3792</v>
      </c>
      <c r="F96" s="1" t="s">
        <v>190</v>
      </c>
      <c r="G96" t="s">
        <v>191</v>
      </c>
      <c r="H96" s="3">
        <v>0</v>
      </c>
      <c r="I96" s="3">
        <v>0</v>
      </c>
      <c r="J96" s="3">
        <v>0</v>
      </c>
      <c r="K96" s="3">
        <v>64.069999999999993</v>
      </c>
      <c r="L96" s="3">
        <v>0</v>
      </c>
      <c r="M96" s="3">
        <v>0</v>
      </c>
      <c r="N96" s="3">
        <v>0</v>
      </c>
      <c r="O96" s="3">
        <v>8.3290999999999986</v>
      </c>
      <c r="P96" s="3">
        <v>72.39909999999999</v>
      </c>
      <c r="R96">
        <v>3</v>
      </c>
    </row>
    <row r="97" spans="1:18" x14ac:dyDescent="0.25">
      <c r="A97" t="s">
        <v>518</v>
      </c>
      <c r="B97" s="78" t="s">
        <v>526</v>
      </c>
      <c r="C97" t="s">
        <v>1</v>
      </c>
      <c r="D97" t="s">
        <v>0</v>
      </c>
      <c r="E97">
        <v>4017</v>
      </c>
      <c r="F97" s="1" t="s">
        <v>190</v>
      </c>
      <c r="G97" t="s">
        <v>191</v>
      </c>
      <c r="H97" s="3">
        <v>0</v>
      </c>
      <c r="I97" s="3">
        <v>0</v>
      </c>
      <c r="J97" s="3">
        <v>0</v>
      </c>
      <c r="K97" s="3">
        <v>55.33</v>
      </c>
      <c r="L97" s="3">
        <v>0</v>
      </c>
      <c r="M97" s="3">
        <v>0</v>
      </c>
      <c r="N97" s="3">
        <v>0</v>
      </c>
      <c r="O97" s="3">
        <v>7.1928999999999998</v>
      </c>
      <c r="P97" s="3">
        <v>62.5229</v>
      </c>
      <c r="R97">
        <v>3</v>
      </c>
    </row>
    <row r="98" spans="1:18" x14ac:dyDescent="0.25">
      <c r="A98" t="s">
        <v>518</v>
      </c>
      <c r="B98" s="78" t="s">
        <v>535</v>
      </c>
      <c r="C98" t="s">
        <v>1</v>
      </c>
      <c r="D98" t="s">
        <v>0</v>
      </c>
      <c r="E98">
        <v>3976</v>
      </c>
      <c r="F98" s="1" t="s">
        <v>190</v>
      </c>
      <c r="G98" t="s">
        <v>191</v>
      </c>
      <c r="H98" s="3">
        <v>0</v>
      </c>
      <c r="I98" s="3">
        <v>0</v>
      </c>
      <c r="J98" s="3">
        <v>0</v>
      </c>
      <c r="K98" s="3">
        <v>46.37</v>
      </c>
      <c r="L98" s="3">
        <v>0</v>
      </c>
      <c r="M98" s="3">
        <v>0</v>
      </c>
      <c r="N98" s="3">
        <v>0</v>
      </c>
      <c r="O98" s="3">
        <v>6.0281000000000002</v>
      </c>
      <c r="P98" s="3">
        <v>52.398099999999999</v>
      </c>
      <c r="R98">
        <v>3</v>
      </c>
    </row>
    <row r="99" spans="1:18" x14ac:dyDescent="0.25">
      <c r="A99" t="s">
        <v>518</v>
      </c>
      <c r="B99" s="78" t="s">
        <v>538</v>
      </c>
      <c r="C99" t="s">
        <v>1</v>
      </c>
      <c r="D99" t="s">
        <v>0</v>
      </c>
      <c r="E99">
        <v>3938</v>
      </c>
      <c r="F99" s="1" t="s">
        <v>190</v>
      </c>
      <c r="G99" t="s">
        <v>191</v>
      </c>
      <c r="H99" s="3">
        <v>0</v>
      </c>
      <c r="I99" s="3">
        <v>0</v>
      </c>
      <c r="J99" s="3">
        <v>0</v>
      </c>
      <c r="K99" s="3">
        <v>45.09</v>
      </c>
      <c r="L99" s="3">
        <v>0</v>
      </c>
      <c r="M99" s="3">
        <v>0</v>
      </c>
      <c r="N99" s="3">
        <v>0</v>
      </c>
      <c r="O99" s="3">
        <v>5.8617000000000008</v>
      </c>
      <c r="P99" s="3">
        <v>50.951700000000002</v>
      </c>
      <c r="R99">
        <v>3</v>
      </c>
    </row>
    <row r="100" spans="1:18" x14ac:dyDescent="0.25">
      <c r="A100" t="s">
        <v>518</v>
      </c>
      <c r="B100" s="78" t="s">
        <v>522</v>
      </c>
      <c r="C100" t="s">
        <v>1</v>
      </c>
      <c r="D100" t="s">
        <v>0</v>
      </c>
      <c r="E100">
        <v>3913</v>
      </c>
      <c r="F100" s="1" t="s">
        <v>190</v>
      </c>
      <c r="G100" t="s">
        <v>191</v>
      </c>
      <c r="H100" s="3">
        <v>0</v>
      </c>
      <c r="I100" s="3">
        <v>0</v>
      </c>
      <c r="J100" s="3">
        <v>0</v>
      </c>
      <c r="K100" s="3">
        <v>64.92</v>
      </c>
      <c r="L100" s="3">
        <v>0</v>
      </c>
      <c r="M100" s="3">
        <v>0</v>
      </c>
      <c r="N100" s="3">
        <v>0</v>
      </c>
      <c r="O100" s="3">
        <v>8.4396000000000004</v>
      </c>
      <c r="P100" s="3">
        <v>73.3596</v>
      </c>
      <c r="R100">
        <v>3</v>
      </c>
    </row>
    <row r="101" spans="1:18" x14ac:dyDescent="0.25">
      <c r="A101" t="s">
        <v>518</v>
      </c>
      <c r="B101" s="78" t="s">
        <v>531</v>
      </c>
      <c r="C101" t="s">
        <v>1</v>
      </c>
      <c r="D101" t="s">
        <v>0</v>
      </c>
      <c r="E101">
        <v>3868</v>
      </c>
      <c r="F101" s="1" t="s">
        <v>190</v>
      </c>
      <c r="G101" t="s">
        <v>191</v>
      </c>
      <c r="H101" s="3">
        <v>0</v>
      </c>
      <c r="I101" s="3">
        <v>0</v>
      </c>
      <c r="J101" s="3">
        <v>0</v>
      </c>
      <c r="K101" s="3">
        <v>31.98</v>
      </c>
      <c r="L101" s="3">
        <v>0</v>
      </c>
      <c r="M101" s="3">
        <v>0</v>
      </c>
      <c r="N101" s="3">
        <v>0</v>
      </c>
      <c r="O101" s="3">
        <v>4.1574</v>
      </c>
      <c r="P101" s="3">
        <v>36.1374</v>
      </c>
      <c r="R101">
        <v>3</v>
      </c>
    </row>
    <row r="102" spans="1:18" x14ac:dyDescent="0.25">
      <c r="A102" t="s">
        <v>518</v>
      </c>
      <c r="B102" s="78" t="s">
        <v>548</v>
      </c>
      <c r="C102" t="s">
        <v>1</v>
      </c>
      <c r="D102" t="s">
        <v>0</v>
      </c>
      <c r="E102">
        <v>3842</v>
      </c>
      <c r="F102" s="1" t="s">
        <v>190</v>
      </c>
      <c r="G102" t="s">
        <v>191</v>
      </c>
      <c r="H102" s="3">
        <v>0</v>
      </c>
      <c r="I102" s="3">
        <v>0</v>
      </c>
      <c r="J102" s="3">
        <v>0</v>
      </c>
      <c r="K102" s="3">
        <v>48.61</v>
      </c>
      <c r="L102" s="3">
        <v>0</v>
      </c>
      <c r="M102" s="3">
        <v>0</v>
      </c>
      <c r="N102" s="3">
        <v>0</v>
      </c>
      <c r="O102" s="3">
        <v>6.3193000000000001</v>
      </c>
      <c r="P102" s="3">
        <v>54.929299999999998</v>
      </c>
      <c r="R102">
        <v>3</v>
      </c>
    </row>
    <row r="103" spans="1:18" x14ac:dyDescent="0.25">
      <c r="A103" t="s">
        <v>518</v>
      </c>
      <c r="B103" s="78" t="s">
        <v>519</v>
      </c>
      <c r="C103" t="s">
        <v>1</v>
      </c>
      <c r="D103" t="s">
        <v>0</v>
      </c>
      <c r="E103">
        <v>3820</v>
      </c>
      <c r="F103" s="1" t="s">
        <v>190</v>
      </c>
      <c r="G103" t="s">
        <v>191</v>
      </c>
      <c r="H103" s="3">
        <v>0</v>
      </c>
      <c r="I103" s="3">
        <v>0</v>
      </c>
      <c r="J103" s="3">
        <v>0</v>
      </c>
      <c r="K103" s="3">
        <v>31.98</v>
      </c>
      <c r="L103" s="3">
        <v>0</v>
      </c>
      <c r="M103" s="3">
        <v>0</v>
      </c>
      <c r="N103" s="3">
        <v>0</v>
      </c>
      <c r="O103" s="3">
        <v>4.1574</v>
      </c>
      <c r="P103" s="3">
        <v>36.1374</v>
      </c>
      <c r="R103">
        <v>3</v>
      </c>
    </row>
    <row r="104" spans="1:18" x14ac:dyDescent="0.25">
      <c r="A104" t="s">
        <v>518</v>
      </c>
      <c r="B104" s="78" t="s">
        <v>553</v>
      </c>
      <c r="C104" t="s">
        <v>1</v>
      </c>
      <c r="D104" t="s">
        <v>0</v>
      </c>
      <c r="E104">
        <v>3800</v>
      </c>
      <c r="F104" s="1" t="s">
        <v>190</v>
      </c>
      <c r="G104" t="s">
        <v>191</v>
      </c>
      <c r="H104" s="3">
        <v>0</v>
      </c>
      <c r="I104" s="3">
        <v>0</v>
      </c>
      <c r="J104" s="3">
        <v>0</v>
      </c>
      <c r="K104" s="3">
        <v>50.21</v>
      </c>
      <c r="L104" s="3">
        <v>0</v>
      </c>
      <c r="M104" s="3">
        <v>0</v>
      </c>
      <c r="N104" s="3">
        <v>0</v>
      </c>
      <c r="O104" s="3">
        <v>6.5273000000000003</v>
      </c>
      <c r="P104" s="3">
        <v>56.737300000000005</v>
      </c>
      <c r="R104">
        <v>3</v>
      </c>
    </row>
    <row r="105" spans="1:18" x14ac:dyDescent="0.25">
      <c r="A105" t="s">
        <v>518</v>
      </c>
      <c r="B105" s="78" t="s">
        <v>556</v>
      </c>
      <c r="C105" t="s">
        <v>1</v>
      </c>
      <c r="D105" t="s">
        <v>0</v>
      </c>
      <c r="E105">
        <v>4028</v>
      </c>
      <c r="F105" s="1" t="s">
        <v>190</v>
      </c>
      <c r="G105" t="s">
        <v>191</v>
      </c>
      <c r="H105" s="3">
        <v>0</v>
      </c>
      <c r="I105" s="3">
        <v>0</v>
      </c>
      <c r="J105" s="3">
        <v>0</v>
      </c>
      <c r="K105" s="3">
        <v>38.380000000000003</v>
      </c>
      <c r="L105" s="3">
        <v>0</v>
      </c>
      <c r="M105" s="3">
        <v>0</v>
      </c>
      <c r="N105" s="3">
        <v>0</v>
      </c>
      <c r="O105" s="3">
        <v>4.9894000000000007</v>
      </c>
      <c r="P105" s="3">
        <v>43.369400000000006</v>
      </c>
      <c r="R105">
        <v>3</v>
      </c>
    </row>
    <row r="106" spans="1:18" x14ac:dyDescent="0.25">
      <c r="A106" t="s">
        <v>518</v>
      </c>
      <c r="B106" s="78" t="s">
        <v>536</v>
      </c>
      <c r="C106" t="s">
        <v>1</v>
      </c>
      <c r="D106" t="s">
        <v>0</v>
      </c>
      <c r="E106">
        <v>4005</v>
      </c>
      <c r="F106" s="1" t="s">
        <v>190</v>
      </c>
      <c r="G106" t="s">
        <v>191</v>
      </c>
      <c r="H106" s="3">
        <v>0</v>
      </c>
      <c r="I106" s="3">
        <v>0</v>
      </c>
      <c r="J106" s="3">
        <v>0</v>
      </c>
      <c r="K106" s="3">
        <v>32.299999999999997</v>
      </c>
      <c r="L106" s="3">
        <v>0</v>
      </c>
      <c r="M106" s="3">
        <v>0</v>
      </c>
      <c r="N106" s="3">
        <v>0</v>
      </c>
      <c r="O106" s="3">
        <v>4.1989999999999998</v>
      </c>
      <c r="P106" s="3">
        <v>36.498999999999995</v>
      </c>
      <c r="R106">
        <v>3</v>
      </c>
    </row>
    <row r="107" spans="1:18" x14ac:dyDescent="0.25">
      <c r="A107" t="s">
        <v>518</v>
      </c>
      <c r="B107" s="78" t="s">
        <v>535</v>
      </c>
      <c r="C107" t="s">
        <v>1</v>
      </c>
      <c r="D107" t="s">
        <v>0</v>
      </c>
      <c r="E107">
        <v>3978</v>
      </c>
      <c r="F107" s="1" t="s">
        <v>190</v>
      </c>
      <c r="G107" t="s">
        <v>191</v>
      </c>
      <c r="H107" s="3">
        <v>0</v>
      </c>
      <c r="I107" s="3">
        <v>0</v>
      </c>
      <c r="J107" s="3">
        <v>0</v>
      </c>
      <c r="K107" s="3">
        <v>61.08</v>
      </c>
      <c r="L107" s="3">
        <v>0</v>
      </c>
      <c r="M107" s="3">
        <v>0</v>
      </c>
      <c r="N107" s="3">
        <v>0</v>
      </c>
      <c r="O107" s="3">
        <v>7.9404000000000003</v>
      </c>
      <c r="P107" s="3">
        <v>69.020399999999995</v>
      </c>
      <c r="R107">
        <v>3</v>
      </c>
    </row>
    <row r="108" spans="1:18" x14ac:dyDescent="0.25">
      <c r="A108" t="s">
        <v>518</v>
      </c>
      <c r="B108" s="78" t="s">
        <v>555</v>
      </c>
      <c r="C108" t="s">
        <v>1</v>
      </c>
      <c r="D108" t="s">
        <v>0</v>
      </c>
      <c r="E108">
        <v>3955</v>
      </c>
      <c r="F108" s="1" t="s">
        <v>190</v>
      </c>
      <c r="G108" t="s">
        <v>191</v>
      </c>
      <c r="H108" s="3">
        <v>0</v>
      </c>
      <c r="I108" s="3">
        <v>0</v>
      </c>
      <c r="J108" s="3">
        <v>0</v>
      </c>
      <c r="K108" s="3">
        <v>39.340000000000003</v>
      </c>
      <c r="L108" s="3">
        <v>0</v>
      </c>
      <c r="M108" s="3">
        <v>0</v>
      </c>
      <c r="N108" s="3">
        <v>0</v>
      </c>
      <c r="O108" s="3">
        <v>5.1142000000000003</v>
      </c>
      <c r="P108" s="3">
        <v>44.4542</v>
      </c>
      <c r="R108">
        <v>3</v>
      </c>
    </row>
    <row r="109" spans="1:18" x14ac:dyDescent="0.25">
      <c r="A109" t="s">
        <v>518</v>
      </c>
      <c r="B109" s="78" t="s">
        <v>533</v>
      </c>
      <c r="C109" t="s">
        <v>1</v>
      </c>
      <c r="D109" t="s">
        <v>0</v>
      </c>
      <c r="E109">
        <v>3929</v>
      </c>
      <c r="F109" s="1" t="s">
        <v>190</v>
      </c>
      <c r="G109" t="s">
        <v>191</v>
      </c>
      <c r="H109" s="3">
        <v>0</v>
      </c>
      <c r="I109" s="3">
        <v>0</v>
      </c>
      <c r="J109" s="3">
        <v>0</v>
      </c>
      <c r="K109" s="3">
        <v>31.98</v>
      </c>
      <c r="L109" s="3">
        <v>0</v>
      </c>
      <c r="M109" s="3">
        <v>0</v>
      </c>
      <c r="N109" s="3">
        <v>0</v>
      </c>
      <c r="O109" s="3">
        <v>4.1574</v>
      </c>
      <c r="P109" s="3">
        <v>36.1374</v>
      </c>
      <c r="R109">
        <v>3</v>
      </c>
    </row>
    <row r="110" spans="1:18" x14ac:dyDescent="0.25">
      <c r="A110" t="s">
        <v>518</v>
      </c>
      <c r="B110" s="78" t="s">
        <v>522</v>
      </c>
      <c r="C110" t="s">
        <v>1</v>
      </c>
      <c r="D110" t="s">
        <v>0</v>
      </c>
      <c r="E110">
        <v>3912</v>
      </c>
      <c r="F110" s="1" t="s">
        <v>190</v>
      </c>
      <c r="G110" t="s">
        <v>191</v>
      </c>
      <c r="H110" s="3">
        <v>0</v>
      </c>
      <c r="I110" s="3">
        <v>0</v>
      </c>
      <c r="J110" s="3">
        <v>0</v>
      </c>
      <c r="K110" s="3">
        <v>58.84</v>
      </c>
      <c r="L110" s="3">
        <v>0</v>
      </c>
      <c r="M110" s="3">
        <v>0</v>
      </c>
      <c r="N110" s="3">
        <v>0</v>
      </c>
      <c r="O110" s="3">
        <v>7.6492000000000004</v>
      </c>
      <c r="P110" s="3">
        <v>66.489200000000011</v>
      </c>
      <c r="R110">
        <v>3</v>
      </c>
    </row>
    <row r="111" spans="1:18" x14ac:dyDescent="0.25">
      <c r="A111" t="s">
        <v>518</v>
      </c>
      <c r="B111" s="78" t="s">
        <v>545</v>
      </c>
      <c r="C111" t="s">
        <v>1</v>
      </c>
      <c r="D111" t="s">
        <v>0</v>
      </c>
      <c r="E111">
        <v>3885</v>
      </c>
      <c r="F111" s="1" t="s">
        <v>190</v>
      </c>
      <c r="G111" t="s">
        <v>191</v>
      </c>
      <c r="H111" s="3">
        <v>0</v>
      </c>
      <c r="I111" s="3">
        <v>0</v>
      </c>
      <c r="J111" s="3">
        <v>0</v>
      </c>
      <c r="K111" s="3">
        <v>51.17</v>
      </c>
      <c r="L111" s="3">
        <v>0</v>
      </c>
      <c r="M111" s="3">
        <v>0</v>
      </c>
      <c r="N111" s="3">
        <v>0</v>
      </c>
      <c r="O111" s="3">
        <v>6.6521000000000008</v>
      </c>
      <c r="P111" s="3">
        <v>57.822100000000006</v>
      </c>
      <c r="R111">
        <v>3</v>
      </c>
    </row>
    <row r="112" spans="1:18" x14ac:dyDescent="0.25">
      <c r="A112" t="s">
        <v>518</v>
      </c>
      <c r="B112" s="78" t="s">
        <v>540</v>
      </c>
      <c r="C112" t="s">
        <v>1</v>
      </c>
      <c r="D112" t="s">
        <v>0</v>
      </c>
      <c r="E112">
        <v>3867</v>
      </c>
      <c r="F112" s="1" t="s">
        <v>190</v>
      </c>
      <c r="G112" t="s">
        <v>191</v>
      </c>
      <c r="H112" s="3">
        <v>0</v>
      </c>
      <c r="I112" s="3">
        <v>0</v>
      </c>
      <c r="J112" s="3">
        <v>0</v>
      </c>
      <c r="K112" s="3">
        <v>31.98</v>
      </c>
      <c r="L112" s="3">
        <v>0</v>
      </c>
      <c r="M112" s="3">
        <v>0</v>
      </c>
      <c r="N112" s="3">
        <v>0</v>
      </c>
      <c r="O112" s="3">
        <v>4.1574</v>
      </c>
      <c r="P112" s="3">
        <v>36.1374</v>
      </c>
      <c r="R112">
        <v>3</v>
      </c>
    </row>
    <row r="113" spans="1:18" x14ac:dyDescent="0.25">
      <c r="A113" t="s">
        <v>518</v>
      </c>
      <c r="B113" s="78" t="s">
        <v>548</v>
      </c>
      <c r="C113" t="s">
        <v>1</v>
      </c>
      <c r="D113" t="s">
        <v>0</v>
      </c>
      <c r="E113">
        <v>3843</v>
      </c>
      <c r="F113" s="1" t="s">
        <v>190</v>
      </c>
      <c r="G113" t="s">
        <v>191</v>
      </c>
      <c r="H113" s="3">
        <v>0</v>
      </c>
      <c r="I113" s="3">
        <v>0</v>
      </c>
      <c r="J113" s="3">
        <v>0</v>
      </c>
      <c r="K113" s="3">
        <v>56.28</v>
      </c>
      <c r="L113" s="3">
        <v>0</v>
      </c>
      <c r="M113" s="3">
        <v>0</v>
      </c>
      <c r="N113" s="3">
        <v>0</v>
      </c>
      <c r="O113" s="3">
        <v>7.3164000000000007</v>
      </c>
      <c r="P113" s="3">
        <v>63.596400000000003</v>
      </c>
      <c r="R113">
        <v>3</v>
      </c>
    </row>
    <row r="114" spans="1:18" x14ac:dyDescent="0.25">
      <c r="A114" t="s">
        <v>518</v>
      </c>
      <c r="B114" s="78" t="s">
        <v>519</v>
      </c>
      <c r="C114" t="s">
        <v>1</v>
      </c>
      <c r="D114" t="s">
        <v>0</v>
      </c>
      <c r="E114">
        <v>3824</v>
      </c>
      <c r="F114" s="1" t="s">
        <v>190</v>
      </c>
      <c r="G114" t="s">
        <v>191</v>
      </c>
      <c r="H114" s="3">
        <v>0</v>
      </c>
      <c r="I114" s="3">
        <v>0</v>
      </c>
      <c r="J114" s="3">
        <v>0</v>
      </c>
      <c r="K114" s="3">
        <v>31.98</v>
      </c>
      <c r="L114" s="3">
        <v>0</v>
      </c>
      <c r="M114" s="3">
        <v>0</v>
      </c>
      <c r="N114" s="3">
        <v>0</v>
      </c>
      <c r="O114" s="3">
        <v>4.1574</v>
      </c>
      <c r="P114" s="3">
        <v>36.1374</v>
      </c>
      <c r="R114">
        <v>3</v>
      </c>
    </row>
    <row r="115" spans="1:18" x14ac:dyDescent="0.25">
      <c r="A115" t="s">
        <v>518</v>
      </c>
      <c r="B115" s="78" t="s">
        <v>519</v>
      </c>
      <c r="C115" t="s">
        <v>1</v>
      </c>
      <c r="D115" t="s">
        <v>0</v>
      </c>
      <c r="E115">
        <v>3822</v>
      </c>
      <c r="F115" s="1" t="s">
        <v>190</v>
      </c>
      <c r="G115" t="s">
        <v>191</v>
      </c>
      <c r="H115" s="3">
        <v>0</v>
      </c>
      <c r="I115" s="3">
        <v>0</v>
      </c>
      <c r="J115" s="3">
        <v>0</v>
      </c>
      <c r="K115" s="3">
        <v>31.98</v>
      </c>
      <c r="L115" s="3">
        <v>0</v>
      </c>
      <c r="M115" s="3">
        <v>0</v>
      </c>
      <c r="N115" s="3">
        <v>0</v>
      </c>
      <c r="O115" s="3">
        <v>4.1574</v>
      </c>
      <c r="P115" s="3">
        <v>36.1374</v>
      </c>
      <c r="R115">
        <v>3</v>
      </c>
    </row>
    <row r="116" spans="1:18" x14ac:dyDescent="0.25">
      <c r="A116" t="s">
        <v>518</v>
      </c>
      <c r="B116" s="78" t="s">
        <v>553</v>
      </c>
      <c r="C116" t="s">
        <v>1</v>
      </c>
      <c r="D116" t="s">
        <v>0</v>
      </c>
      <c r="E116">
        <v>3802</v>
      </c>
      <c r="F116" s="1" t="s">
        <v>190</v>
      </c>
      <c r="G116" t="s">
        <v>191</v>
      </c>
      <c r="H116" s="3">
        <v>0</v>
      </c>
      <c r="I116" s="3">
        <v>0</v>
      </c>
      <c r="J116" s="3">
        <v>0</v>
      </c>
      <c r="K116" s="3">
        <v>63.96</v>
      </c>
      <c r="L116" s="3">
        <v>0</v>
      </c>
      <c r="M116" s="3">
        <v>0</v>
      </c>
      <c r="N116" s="3">
        <v>0</v>
      </c>
      <c r="O116" s="3">
        <v>8.3148</v>
      </c>
      <c r="P116" s="3">
        <v>72.274799999999999</v>
      </c>
      <c r="R116">
        <v>3</v>
      </c>
    </row>
    <row r="117" spans="1:18" x14ac:dyDescent="0.25">
      <c r="A117" t="s">
        <v>518</v>
      </c>
      <c r="B117" s="78" t="s">
        <v>554</v>
      </c>
      <c r="C117" t="s">
        <v>1</v>
      </c>
      <c r="D117" t="s">
        <v>0</v>
      </c>
      <c r="E117">
        <v>3774</v>
      </c>
      <c r="F117" s="1" t="s">
        <v>190</v>
      </c>
      <c r="G117" t="s">
        <v>191</v>
      </c>
      <c r="H117" s="3">
        <v>0</v>
      </c>
      <c r="I117" s="3">
        <v>0</v>
      </c>
      <c r="J117" s="3">
        <v>0</v>
      </c>
      <c r="K117" s="3">
        <v>31.98</v>
      </c>
      <c r="L117" s="3">
        <v>0</v>
      </c>
      <c r="M117" s="3">
        <v>0</v>
      </c>
      <c r="N117" s="3">
        <v>0</v>
      </c>
      <c r="O117" s="3">
        <v>4.1574</v>
      </c>
      <c r="P117" s="3">
        <v>36.1374</v>
      </c>
      <c r="R117">
        <v>3</v>
      </c>
    </row>
    <row r="118" spans="1:18" x14ac:dyDescent="0.25">
      <c r="A118" t="s">
        <v>518</v>
      </c>
      <c r="B118" s="78" t="s">
        <v>526</v>
      </c>
      <c r="C118" t="s">
        <v>1</v>
      </c>
      <c r="D118" t="s">
        <v>0</v>
      </c>
      <c r="E118">
        <v>4018</v>
      </c>
      <c r="F118" s="1" t="s">
        <v>190</v>
      </c>
      <c r="G118" t="s">
        <v>191</v>
      </c>
      <c r="H118" s="3">
        <v>0</v>
      </c>
      <c r="I118" s="3">
        <v>0</v>
      </c>
      <c r="J118" s="3">
        <v>0</v>
      </c>
      <c r="K118" s="3">
        <v>64.069999999999993</v>
      </c>
      <c r="L118" s="3">
        <v>0</v>
      </c>
      <c r="M118" s="3">
        <v>0</v>
      </c>
      <c r="N118" s="3">
        <v>0</v>
      </c>
      <c r="O118" s="3">
        <v>8.3290999999999986</v>
      </c>
      <c r="P118" s="3">
        <v>72.39909999999999</v>
      </c>
      <c r="R118">
        <v>3</v>
      </c>
    </row>
    <row r="119" spans="1:18" x14ac:dyDescent="0.25">
      <c r="A119" t="s">
        <v>518</v>
      </c>
      <c r="B119" s="78" t="s">
        <v>535</v>
      </c>
      <c r="C119" t="s">
        <v>1</v>
      </c>
      <c r="D119" t="s">
        <v>0</v>
      </c>
      <c r="E119">
        <v>3980</v>
      </c>
      <c r="F119" s="1" t="s">
        <v>190</v>
      </c>
      <c r="G119" t="s">
        <v>191</v>
      </c>
      <c r="H119" s="3">
        <v>0</v>
      </c>
      <c r="I119" s="3">
        <v>0</v>
      </c>
      <c r="J119" s="3">
        <v>0</v>
      </c>
      <c r="K119" s="3">
        <v>64.069999999999993</v>
      </c>
      <c r="L119" s="3">
        <v>0</v>
      </c>
      <c r="M119" s="3">
        <v>0</v>
      </c>
      <c r="N119" s="3">
        <v>0</v>
      </c>
      <c r="O119" s="3">
        <v>8.3290999999999986</v>
      </c>
      <c r="P119" s="3">
        <v>72.39909999999999</v>
      </c>
      <c r="R119">
        <v>3</v>
      </c>
    </row>
    <row r="120" spans="1:18" x14ac:dyDescent="0.25">
      <c r="A120" t="s">
        <v>518</v>
      </c>
      <c r="B120" s="78" t="s">
        <v>538</v>
      </c>
      <c r="C120" t="s">
        <v>1</v>
      </c>
      <c r="D120" t="s">
        <v>0</v>
      </c>
      <c r="E120">
        <v>3945</v>
      </c>
      <c r="F120" s="1" t="s">
        <v>190</v>
      </c>
      <c r="G120" t="s">
        <v>191</v>
      </c>
      <c r="H120" s="3">
        <v>0</v>
      </c>
      <c r="I120" s="3">
        <v>0</v>
      </c>
      <c r="J120" s="3">
        <v>0</v>
      </c>
      <c r="K120" s="3">
        <v>64.069999999999993</v>
      </c>
      <c r="L120" s="3">
        <v>0</v>
      </c>
      <c r="M120" s="3">
        <v>0</v>
      </c>
      <c r="N120" s="3">
        <v>0</v>
      </c>
      <c r="O120" s="3">
        <v>8.3290999999999986</v>
      </c>
      <c r="P120" s="3">
        <v>72.39909999999999</v>
      </c>
      <c r="R120">
        <v>3</v>
      </c>
    </row>
    <row r="121" spans="1:18" x14ac:dyDescent="0.25">
      <c r="A121" t="s">
        <v>518</v>
      </c>
      <c r="B121" s="78" t="s">
        <v>532</v>
      </c>
      <c r="C121" t="s">
        <v>1</v>
      </c>
      <c r="D121" t="s">
        <v>0</v>
      </c>
      <c r="E121">
        <v>3914</v>
      </c>
      <c r="F121" s="1" t="s">
        <v>190</v>
      </c>
      <c r="G121" t="s">
        <v>191</v>
      </c>
      <c r="H121" s="3">
        <v>0</v>
      </c>
      <c r="I121" s="3">
        <v>0</v>
      </c>
      <c r="J121" s="3">
        <v>0</v>
      </c>
      <c r="K121" s="3">
        <v>64.069999999999993</v>
      </c>
      <c r="L121" s="3">
        <v>0</v>
      </c>
      <c r="M121" s="3">
        <v>0</v>
      </c>
      <c r="N121" s="3">
        <v>0</v>
      </c>
      <c r="O121" s="3">
        <v>8.3290999999999986</v>
      </c>
      <c r="P121" s="3">
        <v>72.39909999999999</v>
      </c>
      <c r="R121">
        <v>3</v>
      </c>
    </row>
    <row r="122" spans="1:18" x14ac:dyDescent="0.25">
      <c r="A122" t="s">
        <v>518</v>
      </c>
      <c r="B122" s="78" t="s">
        <v>531</v>
      </c>
      <c r="C122" t="s">
        <v>1</v>
      </c>
      <c r="D122" t="s">
        <v>0</v>
      </c>
      <c r="E122">
        <v>3876</v>
      </c>
      <c r="F122" s="1" t="s">
        <v>190</v>
      </c>
      <c r="G122" t="s">
        <v>191</v>
      </c>
      <c r="H122" s="3">
        <v>0</v>
      </c>
      <c r="I122" s="3">
        <v>0</v>
      </c>
      <c r="J122" s="3">
        <v>0</v>
      </c>
      <c r="K122" s="3">
        <v>64.069999999999993</v>
      </c>
      <c r="L122" s="3">
        <v>0</v>
      </c>
      <c r="M122" s="3">
        <v>0</v>
      </c>
      <c r="N122" s="3">
        <v>0</v>
      </c>
      <c r="O122" s="3">
        <v>8.3290999999999986</v>
      </c>
      <c r="P122" s="3">
        <v>72.39909999999999</v>
      </c>
      <c r="R122">
        <v>3</v>
      </c>
    </row>
    <row r="123" spans="1:18" x14ac:dyDescent="0.25">
      <c r="A123" t="s">
        <v>518</v>
      </c>
      <c r="B123" s="78" t="s">
        <v>519</v>
      </c>
      <c r="C123" t="s">
        <v>1</v>
      </c>
      <c r="D123" t="s">
        <v>0</v>
      </c>
      <c r="E123">
        <v>3831</v>
      </c>
      <c r="F123" s="1" t="s">
        <v>190</v>
      </c>
      <c r="G123" t="s">
        <v>191</v>
      </c>
      <c r="H123" s="3">
        <v>0</v>
      </c>
      <c r="I123" s="3">
        <v>0</v>
      </c>
      <c r="J123" s="3">
        <v>0</v>
      </c>
      <c r="K123" s="3">
        <v>64.069999999999993</v>
      </c>
      <c r="L123" s="3">
        <v>0</v>
      </c>
      <c r="M123" s="3">
        <v>0</v>
      </c>
      <c r="N123" s="3">
        <v>0</v>
      </c>
      <c r="O123" s="3">
        <v>8.3290999999999986</v>
      </c>
      <c r="P123" s="3">
        <v>72.39909999999999</v>
      </c>
      <c r="R123">
        <v>3</v>
      </c>
    </row>
    <row r="124" spans="1:18" x14ac:dyDescent="0.25">
      <c r="A124" t="s">
        <v>518</v>
      </c>
      <c r="B124" s="78" t="s">
        <v>527</v>
      </c>
      <c r="C124" t="s">
        <v>1</v>
      </c>
      <c r="D124" t="s">
        <v>0</v>
      </c>
      <c r="E124">
        <v>3791</v>
      </c>
      <c r="F124" s="1" t="s">
        <v>190</v>
      </c>
      <c r="G124" t="s">
        <v>191</v>
      </c>
      <c r="H124" s="3">
        <v>0</v>
      </c>
      <c r="I124" s="3">
        <v>0</v>
      </c>
      <c r="J124" s="3">
        <v>0</v>
      </c>
      <c r="K124" s="3">
        <v>64.069999999999993</v>
      </c>
      <c r="L124" s="3">
        <v>0</v>
      </c>
      <c r="M124" s="3">
        <v>0</v>
      </c>
      <c r="N124" s="3">
        <v>0</v>
      </c>
      <c r="O124" s="3">
        <v>8.3290999999999986</v>
      </c>
      <c r="P124" s="3">
        <v>72.39909999999999</v>
      </c>
      <c r="R124">
        <v>3</v>
      </c>
    </row>
    <row r="125" spans="1:18" x14ac:dyDescent="0.25">
      <c r="A125" t="s">
        <v>518</v>
      </c>
      <c r="B125" s="78" t="s">
        <v>539</v>
      </c>
      <c r="C125" t="s">
        <v>1</v>
      </c>
      <c r="D125" t="s">
        <v>0</v>
      </c>
      <c r="E125">
        <v>3892</v>
      </c>
      <c r="F125" s="1" t="s">
        <v>190</v>
      </c>
      <c r="G125" t="s">
        <v>191</v>
      </c>
      <c r="H125" s="3">
        <v>0</v>
      </c>
      <c r="I125" s="3">
        <v>0</v>
      </c>
      <c r="J125" s="3">
        <v>0</v>
      </c>
      <c r="K125" s="3">
        <v>64.069999999999993</v>
      </c>
      <c r="L125" s="3">
        <v>0</v>
      </c>
      <c r="M125" s="3">
        <v>0</v>
      </c>
      <c r="N125" s="3">
        <v>0</v>
      </c>
      <c r="O125" s="3">
        <v>8.3290999999999986</v>
      </c>
      <c r="P125" s="3">
        <v>72.39909999999999</v>
      </c>
      <c r="R125">
        <v>3</v>
      </c>
    </row>
    <row r="126" spans="1:18" x14ac:dyDescent="0.25">
      <c r="A126" t="s">
        <v>518</v>
      </c>
      <c r="B126" s="78" t="s">
        <v>536</v>
      </c>
      <c r="C126" t="s">
        <v>1</v>
      </c>
      <c r="D126" t="s">
        <v>0</v>
      </c>
      <c r="E126">
        <v>4003</v>
      </c>
      <c r="F126" s="1" t="s">
        <v>190</v>
      </c>
      <c r="G126" t="s">
        <v>191</v>
      </c>
      <c r="H126" s="3">
        <v>0</v>
      </c>
      <c r="I126" s="3">
        <v>0</v>
      </c>
      <c r="J126" s="3">
        <v>0</v>
      </c>
      <c r="K126" s="3">
        <v>64.069999999999993</v>
      </c>
      <c r="L126" s="3">
        <v>0</v>
      </c>
      <c r="M126" s="3">
        <v>0</v>
      </c>
      <c r="N126" s="3">
        <v>0</v>
      </c>
      <c r="O126" s="3">
        <v>8.3290999999999986</v>
      </c>
      <c r="P126" s="3">
        <v>72.39909999999999</v>
      </c>
      <c r="R126">
        <v>3</v>
      </c>
    </row>
    <row r="127" spans="1:18" x14ac:dyDescent="0.25">
      <c r="A127" t="s">
        <v>518</v>
      </c>
      <c r="B127" s="78" t="s">
        <v>533</v>
      </c>
      <c r="C127" t="s">
        <v>1</v>
      </c>
      <c r="D127" t="s">
        <v>0</v>
      </c>
      <c r="E127">
        <v>3930</v>
      </c>
      <c r="F127" s="1" t="s">
        <v>190</v>
      </c>
      <c r="G127" t="s">
        <v>191</v>
      </c>
      <c r="H127" s="3">
        <v>0</v>
      </c>
      <c r="I127" s="3">
        <v>0</v>
      </c>
      <c r="J127" s="3">
        <v>0</v>
      </c>
      <c r="K127" s="3">
        <v>64.069999999999993</v>
      </c>
      <c r="L127" s="3">
        <v>0</v>
      </c>
      <c r="M127" s="3">
        <v>0</v>
      </c>
      <c r="N127" s="3">
        <v>0</v>
      </c>
      <c r="O127" s="3">
        <v>8.3290999999999986</v>
      </c>
      <c r="P127" s="3">
        <v>72.39909999999999</v>
      </c>
      <c r="R127">
        <v>3</v>
      </c>
    </row>
    <row r="128" spans="1:18" x14ac:dyDescent="0.25">
      <c r="A128" t="s">
        <v>518</v>
      </c>
      <c r="B128" s="78" t="s">
        <v>553</v>
      </c>
      <c r="C128" t="s">
        <v>1</v>
      </c>
      <c r="D128" t="s">
        <v>0</v>
      </c>
      <c r="E128">
        <v>3801</v>
      </c>
      <c r="F128" s="1" t="s">
        <v>190</v>
      </c>
      <c r="G128" t="s">
        <v>191</v>
      </c>
      <c r="H128" s="3">
        <v>0</v>
      </c>
      <c r="I128" s="3">
        <v>0</v>
      </c>
      <c r="J128" s="3">
        <v>0</v>
      </c>
      <c r="K128" s="3">
        <v>64.069999999999993</v>
      </c>
      <c r="L128" s="3">
        <v>0</v>
      </c>
      <c r="M128" s="3">
        <v>0</v>
      </c>
      <c r="N128" s="3">
        <v>0</v>
      </c>
      <c r="O128" s="3">
        <v>8.3290999999999986</v>
      </c>
      <c r="P128" s="3">
        <v>72.39909999999999</v>
      </c>
      <c r="R128">
        <v>3</v>
      </c>
    </row>
    <row r="129" spans="1:18" x14ac:dyDescent="0.25">
      <c r="A129" t="s">
        <v>518</v>
      </c>
      <c r="B129" s="78" t="s">
        <v>455</v>
      </c>
      <c r="C129" t="s">
        <v>1</v>
      </c>
      <c r="D129" t="s">
        <v>0</v>
      </c>
      <c r="E129">
        <v>323247</v>
      </c>
      <c r="F129" s="1" t="s">
        <v>419</v>
      </c>
      <c r="G129" t="s">
        <v>420</v>
      </c>
      <c r="H129" s="3">
        <v>8.4</v>
      </c>
      <c r="I129" s="3">
        <v>0</v>
      </c>
      <c r="J129" s="3">
        <v>0</v>
      </c>
      <c r="K129" s="3">
        <v>93.46</v>
      </c>
      <c r="L129" s="3">
        <v>0</v>
      </c>
      <c r="M129" s="3">
        <v>0</v>
      </c>
      <c r="N129" s="3">
        <v>0</v>
      </c>
      <c r="O129" s="3">
        <v>12.149799999999999</v>
      </c>
      <c r="P129" s="3">
        <v>114.0098</v>
      </c>
      <c r="R129">
        <v>3</v>
      </c>
    </row>
    <row r="130" spans="1:18" x14ac:dyDescent="0.25">
      <c r="A130" t="s">
        <v>518</v>
      </c>
      <c r="B130" s="78" t="s">
        <v>471</v>
      </c>
      <c r="C130" t="s">
        <v>1</v>
      </c>
      <c r="D130" t="s">
        <v>0</v>
      </c>
      <c r="E130">
        <v>322391</v>
      </c>
      <c r="F130" s="1" t="s">
        <v>419</v>
      </c>
      <c r="G130" t="s">
        <v>420</v>
      </c>
      <c r="H130" s="3">
        <v>8.1999999999999993</v>
      </c>
      <c r="I130" s="3">
        <v>0</v>
      </c>
      <c r="J130" s="3">
        <v>0</v>
      </c>
      <c r="K130" s="3">
        <v>91.86</v>
      </c>
      <c r="L130" s="3">
        <v>0</v>
      </c>
      <c r="M130" s="3">
        <v>0</v>
      </c>
      <c r="N130" s="3">
        <v>0</v>
      </c>
      <c r="O130" s="3">
        <v>11.941800000000001</v>
      </c>
      <c r="P130" s="3">
        <v>112.0018</v>
      </c>
      <c r="R130">
        <v>3</v>
      </c>
    </row>
    <row r="131" spans="1:18" x14ac:dyDescent="0.25">
      <c r="A131" t="s">
        <v>518</v>
      </c>
      <c r="B131" s="78" t="s">
        <v>528</v>
      </c>
      <c r="C131" t="s">
        <v>1</v>
      </c>
      <c r="D131" t="s">
        <v>0</v>
      </c>
      <c r="E131">
        <v>2265</v>
      </c>
      <c r="F131" s="1" t="s">
        <v>311</v>
      </c>
      <c r="G131" t="s">
        <v>312</v>
      </c>
      <c r="H131" s="3">
        <v>0</v>
      </c>
      <c r="I131" s="3">
        <v>0</v>
      </c>
      <c r="J131" s="3">
        <v>0</v>
      </c>
      <c r="K131" s="3">
        <v>70.16</v>
      </c>
      <c r="L131" s="3">
        <v>0</v>
      </c>
      <c r="M131" s="3">
        <v>0</v>
      </c>
      <c r="N131" s="3">
        <v>0</v>
      </c>
      <c r="O131" s="3">
        <v>9.1207999999999991</v>
      </c>
      <c r="P131" s="3">
        <v>79.280799999999999</v>
      </c>
      <c r="R131">
        <v>3</v>
      </c>
    </row>
    <row r="132" spans="1:18" x14ac:dyDescent="0.25">
      <c r="A132" t="s">
        <v>518</v>
      </c>
      <c r="B132" s="78" t="s">
        <v>450</v>
      </c>
      <c r="C132" t="s">
        <v>1</v>
      </c>
      <c r="D132" t="s">
        <v>0</v>
      </c>
      <c r="E132">
        <v>14643</v>
      </c>
      <c r="F132" s="1" t="s">
        <v>500</v>
      </c>
      <c r="G132" t="s">
        <v>501</v>
      </c>
      <c r="H132" s="3">
        <v>0</v>
      </c>
      <c r="I132" s="3">
        <v>0</v>
      </c>
      <c r="J132" s="3">
        <v>0</v>
      </c>
      <c r="K132" s="3">
        <v>49.02</v>
      </c>
      <c r="L132" s="3">
        <v>0</v>
      </c>
      <c r="M132" s="3">
        <v>0</v>
      </c>
      <c r="N132" s="3">
        <v>0</v>
      </c>
      <c r="O132" s="3">
        <v>6.3726000000000003</v>
      </c>
      <c r="P132" s="3">
        <v>55.392600000000002</v>
      </c>
      <c r="R132">
        <v>3</v>
      </c>
    </row>
    <row r="133" spans="1:18" x14ac:dyDescent="0.25">
      <c r="A133" t="s">
        <v>518</v>
      </c>
      <c r="B133" s="78" t="s">
        <v>527</v>
      </c>
      <c r="C133" t="s">
        <v>1</v>
      </c>
      <c r="D133" t="s">
        <v>0</v>
      </c>
      <c r="E133">
        <v>34054</v>
      </c>
      <c r="F133" s="1" t="s">
        <v>497</v>
      </c>
      <c r="G133" t="s">
        <v>498</v>
      </c>
      <c r="H133" s="3">
        <v>0</v>
      </c>
      <c r="I133" s="3">
        <v>0</v>
      </c>
      <c r="J133" s="3">
        <v>0</v>
      </c>
      <c r="K133" s="3">
        <v>98.44</v>
      </c>
      <c r="L133" s="3">
        <v>0</v>
      </c>
      <c r="M133" s="3">
        <v>0</v>
      </c>
      <c r="N133" s="3">
        <v>0</v>
      </c>
      <c r="O133" s="3">
        <v>12.7972</v>
      </c>
      <c r="P133" s="3">
        <v>111.2372</v>
      </c>
      <c r="R133">
        <v>3</v>
      </c>
    </row>
    <row r="134" spans="1:18" x14ac:dyDescent="0.25">
      <c r="A134" t="s">
        <v>518</v>
      </c>
      <c r="B134" s="78" t="s">
        <v>455</v>
      </c>
      <c r="C134" t="s">
        <v>1</v>
      </c>
      <c r="D134" t="s">
        <v>0</v>
      </c>
      <c r="E134">
        <v>93844</v>
      </c>
      <c r="G134" t="s">
        <v>187</v>
      </c>
      <c r="H134" s="3">
        <v>14.629999999999999</v>
      </c>
      <c r="I134" s="3">
        <v>0</v>
      </c>
      <c r="J134" s="3">
        <v>0</v>
      </c>
      <c r="K134" s="3">
        <v>162.27000000000001</v>
      </c>
      <c r="L134" s="3">
        <v>0</v>
      </c>
      <c r="M134" s="3">
        <v>0</v>
      </c>
      <c r="N134" s="3">
        <v>0</v>
      </c>
      <c r="O134" s="3">
        <v>21.095100000000002</v>
      </c>
      <c r="P134" s="3">
        <v>197.99510000000001</v>
      </c>
      <c r="Q134" s="3" t="s">
        <v>360</v>
      </c>
      <c r="R134">
        <v>3</v>
      </c>
    </row>
    <row r="135" spans="1:18" x14ac:dyDescent="0.25">
      <c r="A135" t="s">
        <v>518</v>
      </c>
      <c r="B135" s="78" t="s">
        <v>471</v>
      </c>
      <c r="C135" t="s">
        <v>1</v>
      </c>
      <c r="D135" t="s">
        <v>0</v>
      </c>
      <c r="E135">
        <v>92648</v>
      </c>
      <c r="G135" t="s">
        <v>187</v>
      </c>
      <c r="H135" s="3">
        <v>14.669999999999998</v>
      </c>
      <c r="I135" s="3">
        <v>0</v>
      </c>
      <c r="J135" s="3">
        <v>0</v>
      </c>
      <c r="K135" s="3">
        <v>164.01</v>
      </c>
      <c r="L135" s="3">
        <v>0</v>
      </c>
      <c r="M135" s="3">
        <v>0</v>
      </c>
      <c r="N135" s="3">
        <v>0</v>
      </c>
      <c r="O135" s="3">
        <v>21.321300000000001</v>
      </c>
      <c r="P135" s="3">
        <v>200.00129999999999</v>
      </c>
      <c r="Q135" s="3" t="s">
        <v>360</v>
      </c>
      <c r="R135">
        <v>3</v>
      </c>
    </row>
    <row r="136" spans="1:18" x14ac:dyDescent="0.25">
      <c r="A136" t="s">
        <v>518</v>
      </c>
      <c r="B136" s="78" t="s">
        <v>552</v>
      </c>
      <c r="C136" t="s">
        <v>1</v>
      </c>
      <c r="D136" t="s">
        <v>0</v>
      </c>
      <c r="E136">
        <v>92912</v>
      </c>
      <c r="G136" t="s">
        <v>187</v>
      </c>
      <c r="H136" s="3">
        <v>3.25</v>
      </c>
      <c r="I136" s="3">
        <v>0</v>
      </c>
      <c r="J136" s="3">
        <v>0</v>
      </c>
      <c r="K136" s="3">
        <v>44.03</v>
      </c>
      <c r="L136" s="3">
        <v>0</v>
      </c>
      <c r="M136" s="3">
        <v>0</v>
      </c>
      <c r="N136" s="3">
        <v>0</v>
      </c>
      <c r="O136" s="3">
        <v>5.7239000000000004</v>
      </c>
      <c r="P136" s="3">
        <v>53.003900000000002</v>
      </c>
      <c r="Q136" s="3" t="s">
        <v>360</v>
      </c>
      <c r="R136">
        <v>3</v>
      </c>
    </row>
    <row r="137" spans="1:18" x14ac:dyDescent="0.25">
      <c r="A137" t="s">
        <v>518</v>
      </c>
      <c r="B137" s="78" t="s">
        <v>548</v>
      </c>
      <c r="C137" t="s">
        <v>1</v>
      </c>
      <c r="D137" t="s">
        <v>0</v>
      </c>
      <c r="E137">
        <v>1679</v>
      </c>
      <c r="F137" s="1" t="s">
        <v>476</v>
      </c>
      <c r="G137" t="s">
        <v>477</v>
      </c>
      <c r="H137" s="3">
        <v>0</v>
      </c>
      <c r="I137" s="3">
        <v>0</v>
      </c>
      <c r="J137" s="3">
        <v>0</v>
      </c>
      <c r="K137" s="3">
        <v>35</v>
      </c>
      <c r="L137" s="3">
        <v>0</v>
      </c>
      <c r="M137" s="3">
        <v>0</v>
      </c>
      <c r="N137" s="3">
        <v>0</v>
      </c>
      <c r="O137" s="3">
        <v>4.55</v>
      </c>
      <c r="P137" s="3">
        <v>39.549999999999997</v>
      </c>
      <c r="R137">
        <v>3</v>
      </c>
    </row>
    <row r="138" spans="1:18" x14ac:dyDescent="0.25">
      <c r="A138" t="s">
        <v>518</v>
      </c>
      <c r="B138" s="78" t="s">
        <v>454</v>
      </c>
      <c r="C138" t="s">
        <v>1</v>
      </c>
      <c r="D138" t="s">
        <v>0</v>
      </c>
      <c r="E138">
        <v>31863</v>
      </c>
      <c r="F138" s="1" t="s">
        <v>438</v>
      </c>
      <c r="G138" t="s">
        <v>439</v>
      </c>
      <c r="H138" s="3">
        <v>0</v>
      </c>
      <c r="I138" s="3">
        <v>0</v>
      </c>
      <c r="J138" s="3">
        <v>0</v>
      </c>
      <c r="K138" s="3">
        <v>267.44</v>
      </c>
      <c r="L138" s="3">
        <v>0</v>
      </c>
      <c r="M138" s="3">
        <v>0</v>
      </c>
      <c r="N138" s="3">
        <v>0</v>
      </c>
      <c r="O138" s="3">
        <v>34.767200000000003</v>
      </c>
      <c r="P138" s="3">
        <v>302.2072</v>
      </c>
      <c r="R138">
        <v>3</v>
      </c>
    </row>
    <row r="139" spans="1:18" x14ac:dyDescent="0.25">
      <c r="A139" t="s">
        <v>518</v>
      </c>
      <c r="B139" s="78" t="s">
        <v>457</v>
      </c>
      <c r="C139" t="s">
        <v>1</v>
      </c>
      <c r="D139" t="s">
        <v>0</v>
      </c>
      <c r="E139">
        <v>32953</v>
      </c>
      <c r="F139" s="1" t="s">
        <v>438</v>
      </c>
      <c r="G139" t="s">
        <v>439</v>
      </c>
      <c r="H139" s="3">
        <v>0</v>
      </c>
      <c r="I139" s="3">
        <v>0</v>
      </c>
      <c r="J139" s="3">
        <v>0</v>
      </c>
      <c r="K139" s="3">
        <v>216.16</v>
      </c>
      <c r="L139" s="3">
        <v>0</v>
      </c>
      <c r="M139" s="3">
        <v>0</v>
      </c>
      <c r="N139" s="3">
        <v>0</v>
      </c>
      <c r="O139" s="3">
        <v>28.1008</v>
      </c>
      <c r="P139" s="3">
        <v>244.26079999999999</v>
      </c>
      <c r="R139">
        <v>3</v>
      </c>
    </row>
    <row r="140" spans="1:18" x14ac:dyDescent="0.25">
      <c r="A140" t="s">
        <v>518</v>
      </c>
      <c r="B140" s="78" t="s">
        <v>468</v>
      </c>
      <c r="C140" t="s">
        <v>1</v>
      </c>
      <c r="D140" t="s">
        <v>0</v>
      </c>
      <c r="E140">
        <v>8563</v>
      </c>
      <c r="F140" s="1" t="s">
        <v>550</v>
      </c>
      <c r="G140" t="s">
        <v>551</v>
      </c>
      <c r="H140" s="3">
        <v>0</v>
      </c>
      <c r="I140" s="3">
        <v>0</v>
      </c>
      <c r="J140" s="3">
        <v>0</v>
      </c>
      <c r="K140" s="3">
        <v>389.38</v>
      </c>
      <c r="L140" s="3">
        <v>0</v>
      </c>
      <c r="M140" s="3">
        <v>0</v>
      </c>
      <c r="N140" s="3">
        <v>0</v>
      </c>
      <c r="O140" s="3">
        <v>50.619399999999999</v>
      </c>
      <c r="P140" s="3">
        <v>439.99939999999998</v>
      </c>
      <c r="R140">
        <v>3</v>
      </c>
    </row>
    <row r="141" spans="1:18" x14ac:dyDescent="0.25">
      <c r="A141" t="s">
        <v>518</v>
      </c>
      <c r="B141" s="78" t="s">
        <v>531</v>
      </c>
      <c r="C141" t="s">
        <v>1</v>
      </c>
      <c r="D141" t="s">
        <v>0</v>
      </c>
      <c r="E141">
        <v>336</v>
      </c>
      <c r="F141" s="1" t="s">
        <v>550</v>
      </c>
      <c r="G141" t="s">
        <v>551</v>
      </c>
      <c r="H141" s="3">
        <v>0</v>
      </c>
      <c r="I141" s="3">
        <v>0</v>
      </c>
      <c r="J141" s="3">
        <v>0</v>
      </c>
      <c r="K141" s="3">
        <v>69.47</v>
      </c>
      <c r="L141" s="3">
        <v>0</v>
      </c>
      <c r="M141" s="3">
        <v>0</v>
      </c>
      <c r="N141" s="3">
        <v>0</v>
      </c>
      <c r="O141" s="3">
        <v>9.0311000000000003</v>
      </c>
      <c r="P141" s="3">
        <v>78.501099999999994</v>
      </c>
      <c r="R141">
        <v>3</v>
      </c>
    </row>
    <row r="142" spans="1:18" x14ac:dyDescent="0.25">
      <c r="A142" t="s">
        <v>518</v>
      </c>
      <c r="B142" s="78" t="s">
        <v>461</v>
      </c>
      <c r="C142" t="s">
        <v>1</v>
      </c>
      <c r="D142" t="s">
        <v>0</v>
      </c>
      <c r="E142">
        <v>13</v>
      </c>
      <c r="F142" s="1" t="s">
        <v>482</v>
      </c>
      <c r="G142" t="s">
        <v>484</v>
      </c>
      <c r="H142" s="3">
        <v>0</v>
      </c>
      <c r="I142" s="3">
        <v>0</v>
      </c>
      <c r="J142" s="3">
        <v>0</v>
      </c>
      <c r="K142" s="3">
        <v>500</v>
      </c>
      <c r="L142" s="3">
        <v>0</v>
      </c>
      <c r="M142" s="3">
        <v>0</v>
      </c>
      <c r="N142" s="3">
        <v>0</v>
      </c>
      <c r="O142" s="3">
        <v>65</v>
      </c>
      <c r="P142" s="3">
        <v>565</v>
      </c>
      <c r="R142">
        <v>3</v>
      </c>
    </row>
    <row r="143" spans="1:18" x14ac:dyDescent="0.25">
      <c r="A143" t="s">
        <v>518</v>
      </c>
      <c r="B143" s="78" t="s">
        <v>524</v>
      </c>
      <c r="C143" t="s">
        <v>1</v>
      </c>
      <c r="D143" t="s">
        <v>0</v>
      </c>
      <c r="E143">
        <v>170595</v>
      </c>
      <c r="F143" s="1" t="s">
        <v>188</v>
      </c>
      <c r="G143" t="s">
        <v>189</v>
      </c>
      <c r="H143" s="3">
        <v>0</v>
      </c>
      <c r="I143" s="3">
        <v>0</v>
      </c>
      <c r="J143" s="3">
        <v>0</v>
      </c>
      <c r="K143" s="3">
        <v>158.63999999999999</v>
      </c>
      <c r="L143" s="3">
        <v>0</v>
      </c>
      <c r="M143" s="3">
        <v>0</v>
      </c>
      <c r="N143" s="3">
        <v>0</v>
      </c>
      <c r="O143" s="3">
        <v>20.623200000000001</v>
      </c>
      <c r="P143" s="3">
        <v>179.26319999999998</v>
      </c>
      <c r="R143">
        <v>3</v>
      </c>
    </row>
    <row r="144" spans="1:18" x14ac:dyDescent="0.25">
      <c r="A144" t="s">
        <v>518</v>
      </c>
      <c r="B144" s="78" t="s">
        <v>492</v>
      </c>
      <c r="C144" t="s">
        <v>1</v>
      </c>
      <c r="D144" t="s">
        <v>0</v>
      </c>
      <c r="E144">
        <v>29150</v>
      </c>
      <c r="F144" s="1" t="s">
        <v>438</v>
      </c>
      <c r="G144" t="s">
        <v>439</v>
      </c>
      <c r="H144" s="3">
        <v>0</v>
      </c>
      <c r="I144" s="3">
        <v>0</v>
      </c>
      <c r="J144" s="3">
        <v>0</v>
      </c>
      <c r="K144" s="3">
        <v>55.27</v>
      </c>
      <c r="L144" s="3">
        <v>0</v>
      </c>
      <c r="M144" s="3">
        <v>0</v>
      </c>
      <c r="N144" s="3">
        <v>0</v>
      </c>
      <c r="O144" s="3">
        <v>7.1851000000000003</v>
      </c>
      <c r="P144" s="3">
        <v>62.455100000000002</v>
      </c>
      <c r="R144">
        <v>3</v>
      </c>
    </row>
    <row r="145" spans="1:18" x14ac:dyDescent="0.25">
      <c r="A145" t="s">
        <v>518</v>
      </c>
      <c r="B145" s="78" t="s">
        <v>548</v>
      </c>
      <c r="C145" t="s">
        <v>1</v>
      </c>
      <c r="D145" t="s">
        <v>0</v>
      </c>
      <c r="E145">
        <v>158015</v>
      </c>
      <c r="F145" s="1" t="s">
        <v>547</v>
      </c>
      <c r="G145" t="s">
        <v>549</v>
      </c>
      <c r="H145" s="3">
        <v>0</v>
      </c>
      <c r="I145" s="3">
        <v>0</v>
      </c>
      <c r="J145" s="3">
        <v>0</v>
      </c>
      <c r="K145" s="3">
        <v>125</v>
      </c>
      <c r="L145" s="3">
        <v>0</v>
      </c>
      <c r="M145" s="3">
        <v>0</v>
      </c>
      <c r="N145" s="3">
        <v>0</v>
      </c>
      <c r="O145" s="3">
        <v>16.25</v>
      </c>
      <c r="P145" s="3">
        <v>141.25</v>
      </c>
      <c r="R145">
        <v>3</v>
      </c>
    </row>
    <row r="146" spans="1:18" x14ac:dyDescent="0.25">
      <c r="A146" t="s">
        <v>518</v>
      </c>
      <c r="B146" s="78" t="s">
        <v>465</v>
      </c>
      <c r="C146" t="s">
        <v>1</v>
      </c>
      <c r="D146" t="s">
        <v>0</v>
      </c>
      <c r="E146">
        <v>4011738</v>
      </c>
      <c r="F146" s="1" t="s">
        <v>192</v>
      </c>
      <c r="G146" t="s">
        <v>193</v>
      </c>
      <c r="H146" s="3">
        <v>0</v>
      </c>
      <c r="I146" s="3">
        <v>0</v>
      </c>
      <c r="J146" s="3">
        <v>0</v>
      </c>
      <c r="K146" s="3">
        <v>91.1</v>
      </c>
      <c r="L146" s="3">
        <v>0</v>
      </c>
      <c r="M146" s="3">
        <v>0</v>
      </c>
      <c r="N146" s="3">
        <v>0</v>
      </c>
      <c r="O146" s="3">
        <v>11.843</v>
      </c>
      <c r="P146" s="3">
        <v>102.943</v>
      </c>
      <c r="R146">
        <v>3</v>
      </c>
    </row>
    <row r="147" spans="1:18" x14ac:dyDescent="0.25">
      <c r="A147" t="s">
        <v>518</v>
      </c>
      <c r="B147" s="78" t="s">
        <v>545</v>
      </c>
      <c r="C147" t="s">
        <v>1</v>
      </c>
      <c r="D147" t="s">
        <v>0</v>
      </c>
      <c r="E147">
        <v>123904</v>
      </c>
      <c r="F147" s="1" t="s">
        <v>194</v>
      </c>
      <c r="G147" t="s">
        <v>195</v>
      </c>
      <c r="H147" s="3">
        <v>0</v>
      </c>
      <c r="I147" s="3">
        <v>0</v>
      </c>
      <c r="J147" s="3">
        <v>0</v>
      </c>
      <c r="K147" s="3">
        <v>25.68</v>
      </c>
      <c r="L147" s="3">
        <v>0</v>
      </c>
      <c r="M147" s="3">
        <v>0</v>
      </c>
      <c r="N147" s="3">
        <v>0</v>
      </c>
      <c r="O147" s="3">
        <v>3.3384</v>
      </c>
      <c r="P147" s="3">
        <v>29.0184</v>
      </c>
      <c r="R147">
        <v>3</v>
      </c>
    </row>
    <row r="148" spans="1:18" x14ac:dyDescent="0.25">
      <c r="A148" t="s">
        <v>518</v>
      </c>
      <c r="B148" s="78" t="s">
        <v>533</v>
      </c>
      <c r="C148" t="s">
        <v>1</v>
      </c>
      <c r="D148" t="s">
        <v>0</v>
      </c>
      <c r="E148">
        <v>158795</v>
      </c>
      <c r="F148" s="1" t="s">
        <v>194</v>
      </c>
      <c r="G148" t="s">
        <v>195</v>
      </c>
      <c r="H148" s="3">
        <v>0</v>
      </c>
      <c r="I148" s="3">
        <v>0</v>
      </c>
      <c r="J148" s="3">
        <v>0</v>
      </c>
      <c r="K148" s="3">
        <v>27.67</v>
      </c>
      <c r="L148" s="3">
        <v>0</v>
      </c>
      <c r="M148" s="3">
        <v>0</v>
      </c>
      <c r="N148" s="3">
        <v>0</v>
      </c>
      <c r="O148" s="3">
        <v>3.5971000000000002</v>
      </c>
      <c r="P148" s="3">
        <v>31.267100000000003</v>
      </c>
      <c r="R148">
        <v>3</v>
      </c>
    </row>
    <row r="149" spans="1:18" x14ac:dyDescent="0.25">
      <c r="A149" t="s">
        <v>518</v>
      </c>
      <c r="B149" s="78" t="s">
        <v>522</v>
      </c>
      <c r="C149" t="s">
        <v>1</v>
      </c>
      <c r="D149" t="s">
        <v>0</v>
      </c>
      <c r="E149">
        <v>459</v>
      </c>
      <c r="F149" s="1" t="s">
        <v>543</v>
      </c>
      <c r="G149" t="s">
        <v>544</v>
      </c>
      <c r="H149" s="3">
        <v>0</v>
      </c>
      <c r="I149" s="3">
        <v>0</v>
      </c>
      <c r="J149" s="3">
        <v>0</v>
      </c>
      <c r="K149" s="3">
        <v>249.14</v>
      </c>
      <c r="L149" s="3">
        <v>0</v>
      </c>
      <c r="M149" s="3">
        <v>0</v>
      </c>
      <c r="N149" s="3">
        <v>0</v>
      </c>
      <c r="O149" s="3">
        <v>32.388199999999998</v>
      </c>
      <c r="P149" s="3">
        <v>281.52819999999997</v>
      </c>
      <c r="R149">
        <v>3</v>
      </c>
    </row>
    <row r="150" spans="1:18" x14ac:dyDescent="0.25">
      <c r="A150" t="s">
        <v>518</v>
      </c>
      <c r="B150" s="78" t="s">
        <v>526</v>
      </c>
      <c r="C150" t="s">
        <v>1</v>
      </c>
      <c r="D150" t="s">
        <v>0</v>
      </c>
      <c r="E150">
        <v>107186</v>
      </c>
      <c r="F150" s="1" t="s">
        <v>332</v>
      </c>
      <c r="G150" t="s">
        <v>333</v>
      </c>
      <c r="H150" s="3">
        <v>0</v>
      </c>
      <c r="I150" s="3">
        <v>0</v>
      </c>
      <c r="J150" s="3">
        <v>0</v>
      </c>
      <c r="K150" s="3">
        <v>40.130000000000003</v>
      </c>
      <c r="L150" s="3">
        <v>0</v>
      </c>
      <c r="M150" s="3">
        <v>0</v>
      </c>
      <c r="N150" s="3">
        <v>0</v>
      </c>
      <c r="O150" s="3">
        <v>5.2169000000000008</v>
      </c>
      <c r="P150" s="3">
        <v>45.346900000000005</v>
      </c>
      <c r="R150">
        <v>3</v>
      </c>
    </row>
    <row r="151" spans="1:18" x14ac:dyDescent="0.25">
      <c r="A151" t="s">
        <v>518</v>
      </c>
      <c r="B151" s="78" t="s">
        <v>527</v>
      </c>
      <c r="C151" t="s">
        <v>1</v>
      </c>
      <c r="D151" t="s">
        <v>0</v>
      </c>
      <c r="E151">
        <v>16541</v>
      </c>
      <c r="F151" s="1" t="s">
        <v>332</v>
      </c>
      <c r="G151" t="s">
        <v>333</v>
      </c>
      <c r="H151" s="3">
        <v>2.4899999999999998</v>
      </c>
      <c r="I151" s="3">
        <v>0</v>
      </c>
      <c r="J151" s="3">
        <v>0</v>
      </c>
      <c r="K151" s="3">
        <v>27.9</v>
      </c>
      <c r="L151" s="3">
        <v>0</v>
      </c>
      <c r="M151" s="3">
        <v>0</v>
      </c>
      <c r="N151" s="3">
        <v>0</v>
      </c>
      <c r="O151" s="3">
        <v>3.6269999999999998</v>
      </c>
      <c r="P151" s="3">
        <v>34.016999999999996</v>
      </c>
      <c r="R151">
        <v>3</v>
      </c>
    </row>
    <row r="152" spans="1:18" x14ac:dyDescent="0.25">
      <c r="A152" t="s">
        <v>518</v>
      </c>
      <c r="B152" s="78" t="s">
        <v>526</v>
      </c>
      <c r="C152" t="s">
        <v>1</v>
      </c>
      <c r="D152" t="s">
        <v>0</v>
      </c>
      <c r="E152">
        <v>18605</v>
      </c>
      <c r="F152" s="1" t="s">
        <v>332</v>
      </c>
      <c r="G152" t="s">
        <v>333</v>
      </c>
      <c r="H152" s="3">
        <v>1.75</v>
      </c>
      <c r="I152" s="3">
        <v>0</v>
      </c>
      <c r="J152" s="3">
        <v>0</v>
      </c>
      <c r="K152" s="3">
        <v>20.07</v>
      </c>
      <c r="L152" s="3">
        <v>0</v>
      </c>
      <c r="M152" s="3">
        <v>0</v>
      </c>
      <c r="N152" s="3">
        <v>0</v>
      </c>
      <c r="O152" s="3">
        <v>2.6091000000000002</v>
      </c>
      <c r="P152" s="3">
        <v>24.429100000000002</v>
      </c>
      <c r="R152">
        <v>3</v>
      </c>
    </row>
    <row r="153" spans="1:18" x14ac:dyDescent="0.25">
      <c r="A153" t="s">
        <v>518</v>
      </c>
      <c r="B153" s="78" t="s">
        <v>525</v>
      </c>
      <c r="C153" t="s">
        <v>1</v>
      </c>
      <c r="D153" t="s">
        <v>0</v>
      </c>
      <c r="E153">
        <v>18393</v>
      </c>
      <c r="F153" s="1" t="s">
        <v>332</v>
      </c>
      <c r="G153" t="s">
        <v>333</v>
      </c>
      <c r="H153" s="3">
        <v>2.04</v>
      </c>
      <c r="I153" s="3">
        <v>0</v>
      </c>
      <c r="J153" s="3">
        <v>0</v>
      </c>
      <c r="K153" s="3">
        <v>23.86</v>
      </c>
      <c r="L153" s="3">
        <v>0</v>
      </c>
      <c r="M153" s="3">
        <v>0</v>
      </c>
      <c r="N153" s="3">
        <v>0</v>
      </c>
      <c r="O153" s="3">
        <v>3.1017999999999999</v>
      </c>
      <c r="P153" s="3">
        <v>29.001799999999999</v>
      </c>
      <c r="R153">
        <v>3</v>
      </c>
    </row>
    <row r="154" spans="1:18" x14ac:dyDescent="0.25">
      <c r="A154" t="s">
        <v>518</v>
      </c>
      <c r="B154" s="78" t="s">
        <v>534</v>
      </c>
      <c r="C154" t="s">
        <v>1</v>
      </c>
      <c r="D154" t="s">
        <v>0</v>
      </c>
      <c r="E154">
        <v>18189</v>
      </c>
      <c r="F154" s="1" t="s">
        <v>332</v>
      </c>
      <c r="G154" t="s">
        <v>333</v>
      </c>
      <c r="H154" s="3">
        <v>2.3200000000000003</v>
      </c>
      <c r="I154" s="3">
        <v>0</v>
      </c>
      <c r="J154" s="3">
        <v>0</v>
      </c>
      <c r="K154" s="3">
        <v>27.16</v>
      </c>
      <c r="L154" s="3">
        <v>0</v>
      </c>
      <c r="M154" s="3">
        <v>0</v>
      </c>
      <c r="N154" s="3">
        <v>0</v>
      </c>
      <c r="O154" s="3">
        <v>3.5308000000000002</v>
      </c>
      <c r="P154" s="3">
        <v>33.010800000000003</v>
      </c>
      <c r="R154">
        <v>3</v>
      </c>
    </row>
    <row r="155" spans="1:18" x14ac:dyDescent="0.25">
      <c r="A155" t="s">
        <v>518</v>
      </c>
      <c r="B155" s="78" t="s">
        <v>531</v>
      </c>
      <c r="C155" t="s">
        <v>1</v>
      </c>
      <c r="D155" t="s">
        <v>0</v>
      </c>
      <c r="E155">
        <v>17383</v>
      </c>
      <c r="F155" s="1" t="s">
        <v>332</v>
      </c>
      <c r="G155" t="s">
        <v>333</v>
      </c>
      <c r="H155" s="3">
        <v>2.72</v>
      </c>
      <c r="I155" s="3">
        <v>0</v>
      </c>
      <c r="J155" s="3">
        <v>0</v>
      </c>
      <c r="K155" s="3">
        <v>30.21</v>
      </c>
      <c r="L155" s="3">
        <v>0</v>
      </c>
      <c r="M155" s="3">
        <v>0</v>
      </c>
      <c r="N155" s="3">
        <v>0</v>
      </c>
      <c r="O155" s="3">
        <v>3.9273000000000002</v>
      </c>
      <c r="P155" s="3">
        <v>36.857300000000002</v>
      </c>
      <c r="R155">
        <v>3</v>
      </c>
    </row>
    <row r="156" spans="1:18" x14ac:dyDescent="0.25">
      <c r="A156" t="s">
        <v>518</v>
      </c>
      <c r="B156" s="78" t="s">
        <v>523</v>
      </c>
      <c r="C156" t="s">
        <v>1</v>
      </c>
      <c r="D156" t="s">
        <v>0</v>
      </c>
      <c r="E156">
        <v>110249</v>
      </c>
      <c r="F156" s="1" t="s">
        <v>294</v>
      </c>
      <c r="G156" t="s">
        <v>295</v>
      </c>
      <c r="H156" s="3">
        <v>2.39</v>
      </c>
      <c r="I156" s="3">
        <v>0</v>
      </c>
      <c r="J156" s="3">
        <v>0</v>
      </c>
      <c r="K156" s="3">
        <v>27.97</v>
      </c>
      <c r="L156" s="3">
        <v>0</v>
      </c>
      <c r="M156" s="3">
        <v>0</v>
      </c>
      <c r="N156" s="3">
        <v>0</v>
      </c>
      <c r="O156" s="3">
        <v>3.6360999999999999</v>
      </c>
      <c r="P156" s="3">
        <v>33.996099999999998</v>
      </c>
      <c r="R156">
        <v>3</v>
      </c>
    </row>
    <row r="157" spans="1:18" x14ac:dyDescent="0.25">
      <c r="A157" t="s">
        <v>518</v>
      </c>
      <c r="B157" s="78" t="s">
        <v>536</v>
      </c>
      <c r="C157" t="s">
        <v>1</v>
      </c>
      <c r="D157" t="s">
        <v>0</v>
      </c>
      <c r="E157">
        <v>502822</v>
      </c>
      <c r="F157" s="1" t="s">
        <v>204</v>
      </c>
      <c r="G157" t="s">
        <v>542</v>
      </c>
      <c r="H157" s="3">
        <v>0</v>
      </c>
      <c r="I157" s="3">
        <v>0</v>
      </c>
      <c r="J157" s="3">
        <v>0</v>
      </c>
      <c r="K157" s="3">
        <v>14.16</v>
      </c>
      <c r="L157" s="3">
        <v>0</v>
      </c>
      <c r="M157" s="3">
        <v>0</v>
      </c>
      <c r="N157" s="3">
        <v>0</v>
      </c>
      <c r="O157" s="3">
        <v>1.8408</v>
      </c>
      <c r="P157" s="3">
        <v>16.000800000000002</v>
      </c>
      <c r="R157">
        <v>3</v>
      </c>
    </row>
    <row r="158" spans="1:18" x14ac:dyDescent="0.25">
      <c r="A158" t="s">
        <v>518</v>
      </c>
      <c r="B158" s="78" t="s">
        <v>527</v>
      </c>
      <c r="C158" t="s">
        <v>1</v>
      </c>
      <c r="D158" t="s">
        <v>0</v>
      </c>
      <c r="E158">
        <v>56023</v>
      </c>
      <c r="F158" s="1" t="s">
        <v>198</v>
      </c>
      <c r="G158" t="s">
        <v>199</v>
      </c>
      <c r="H158" s="3">
        <v>2.58</v>
      </c>
      <c r="I158" s="3">
        <v>0</v>
      </c>
      <c r="J158" s="3">
        <v>0</v>
      </c>
      <c r="K158" s="3">
        <v>29.04</v>
      </c>
      <c r="L158" s="3">
        <v>0</v>
      </c>
      <c r="M158" s="3">
        <v>0</v>
      </c>
      <c r="N158" s="3">
        <v>0</v>
      </c>
      <c r="O158" s="3">
        <v>3.7751999999999999</v>
      </c>
      <c r="P158" s="3">
        <v>35.395199999999996</v>
      </c>
      <c r="R158">
        <v>3</v>
      </c>
    </row>
    <row r="159" spans="1:18" x14ac:dyDescent="0.25">
      <c r="A159" t="s">
        <v>518</v>
      </c>
      <c r="B159" s="78" t="s">
        <v>528</v>
      </c>
      <c r="C159" t="s">
        <v>1</v>
      </c>
      <c r="D159" t="s">
        <v>0</v>
      </c>
      <c r="E159">
        <v>56286</v>
      </c>
      <c r="F159" s="1" t="s">
        <v>198</v>
      </c>
      <c r="G159" t="s">
        <v>199</v>
      </c>
      <c r="H159" s="3">
        <v>4.92</v>
      </c>
      <c r="I159" s="3">
        <v>0</v>
      </c>
      <c r="J159" s="3">
        <v>0</v>
      </c>
      <c r="K159" s="3">
        <v>53.74</v>
      </c>
      <c r="L159" s="3">
        <v>0</v>
      </c>
      <c r="M159" s="3">
        <v>0</v>
      </c>
      <c r="N159" s="3">
        <v>0</v>
      </c>
      <c r="O159" s="3">
        <v>6.9862000000000002</v>
      </c>
      <c r="P159" s="3">
        <v>65.646200000000007</v>
      </c>
      <c r="R159">
        <v>3</v>
      </c>
    </row>
    <row r="160" spans="1:18" x14ac:dyDescent="0.25">
      <c r="A160" t="s">
        <v>518</v>
      </c>
      <c r="B160" s="78" t="s">
        <v>541</v>
      </c>
      <c r="C160" t="s">
        <v>1</v>
      </c>
      <c r="D160" t="s">
        <v>0</v>
      </c>
      <c r="E160">
        <v>56831</v>
      </c>
      <c r="F160" s="1" t="s">
        <v>198</v>
      </c>
      <c r="G160" t="s">
        <v>199</v>
      </c>
      <c r="H160" s="3">
        <v>5.6999999999999993</v>
      </c>
      <c r="I160" s="3">
        <v>0</v>
      </c>
      <c r="J160" s="3">
        <v>0</v>
      </c>
      <c r="K160" s="3">
        <v>62.21</v>
      </c>
      <c r="L160" s="3">
        <v>0</v>
      </c>
      <c r="M160" s="3">
        <v>0</v>
      </c>
      <c r="N160" s="3">
        <v>0</v>
      </c>
      <c r="O160" s="3">
        <v>8.0873000000000008</v>
      </c>
      <c r="P160" s="3">
        <v>75.997299999999996</v>
      </c>
      <c r="R160">
        <v>3</v>
      </c>
    </row>
    <row r="161" spans="1:18" x14ac:dyDescent="0.25">
      <c r="A161" t="s">
        <v>518</v>
      </c>
      <c r="B161" s="78" t="s">
        <v>540</v>
      </c>
      <c r="C161" t="s">
        <v>1</v>
      </c>
      <c r="D161" t="s">
        <v>0</v>
      </c>
      <c r="E161">
        <v>56877</v>
      </c>
      <c r="F161" s="1" t="s">
        <v>198</v>
      </c>
      <c r="G161" t="s">
        <v>199</v>
      </c>
      <c r="H161" s="3">
        <v>6.01</v>
      </c>
      <c r="I161" s="3">
        <v>0</v>
      </c>
      <c r="J161" s="3">
        <v>0</v>
      </c>
      <c r="K161" s="3">
        <v>65.48</v>
      </c>
      <c r="L161" s="3">
        <v>0</v>
      </c>
      <c r="M161" s="3">
        <v>0</v>
      </c>
      <c r="N161" s="3">
        <v>0</v>
      </c>
      <c r="O161" s="3">
        <v>8.5124000000000013</v>
      </c>
      <c r="P161" s="3">
        <v>80.002400000000009</v>
      </c>
      <c r="R161">
        <v>3</v>
      </c>
    </row>
    <row r="162" spans="1:18" x14ac:dyDescent="0.25">
      <c r="A162" t="s">
        <v>518</v>
      </c>
      <c r="B162" s="78" t="s">
        <v>531</v>
      </c>
      <c r="C162" t="s">
        <v>1</v>
      </c>
      <c r="D162" t="s">
        <v>0</v>
      </c>
      <c r="E162">
        <v>57082</v>
      </c>
      <c r="F162" s="1" t="s">
        <v>198</v>
      </c>
      <c r="G162" t="s">
        <v>199</v>
      </c>
      <c r="H162" s="3">
        <v>4.3499999999999996</v>
      </c>
      <c r="I162" s="3">
        <v>0</v>
      </c>
      <c r="J162" s="3">
        <v>0</v>
      </c>
      <c r="K162" s="3">
        <v>47.48</v>
      </c>
      <c r="L162" s="3">
        <v>0</v>
      </c>
      <c r="M162" s="3">
        <v>0</v>
      </c>
      <c r="N162" s="3">
        <v>0</v>
      </c>
      <c r="O162" s="3">
        <v>6.1723999999999997</v>
      </c>
      <c r="P162" s="3">
        <v>58.002399999999994</v>
      </c>
      <c r="R162">
        <v>3</v>
      </c>
    </row>
    <row r="163" spans="1:18" x14ac:dyDescent="0.25">
      <c r="A163" t="s">
        <v>518</v>
      </c>
      <c r="B163" s="78" t="s">
        <v>539</v>
      </c>
      <c r="C163" t="s">
        <v>1</v>
      </c>
      <c r="D163" t="s">
        <v>0</v>
      </c>
      <c r="E163">
        <v>57366</v>
      </c>
      <c r="F163" s="1" t="s">
        <v>198</v>
      </c>
      <c r="G163" t="s">
        <v>199</v>
      </c>
      <c r="H163" s="3">
        <v>3.5999999999999996</v>
      </c>
      <c r="I163" s="3">
        <v>0</v>
      </c>
      <c r="J163" s="3">
        <v>0</v>
      </c>
      <c r="K163" s="3">
        <v>39.409999999999997</v>
      </c>
      <c r="L163" s="3">
        <v>0</v>
      </c>
      <c r="M163" s="3">
        <v>0</v>
      </c>
      <c r="N163" s="3">
        <v>0</v>
      </c>
      <c r="O163" s="3">
        <v>5.1232999999999995</v>
      </c>
      <c r="P163" s="3">
        <v>48.133299999999998</v>
      </c>
      <c r="R163">
        <v>3</v>
      </c>
    </row>
    <row r="164" spans="1:18" x14ac:dyDescent="0.25">
      <c r="A164" t="s">
        <v>518</v>
      </c>
      <c r="B164" s="78" t="s">
        <v>523</v>
      </c>
      <c r="C164" t="s">
        <v>1</v>
      </c>
      <c r="D164" t="s">
        <v>0</v>
      </c>
      <c r="E164">
        <v>57581</v>
      </c>
      <c r="F164" s="1" t="s">
        <v>198</v>
      </c>
      <c r="G164" t="s">
        <v>199</v>
      </c>
      <c r="H164" s="3">
        <v>4.88</v>
      </c>
      <c r="I164" s="3">
        <v>0</v>
      </c>
      <c r="J164" s="3">
        <v>0</v>
      </c>
      <c r="K164" s="3">
        <v>52.69</v>
      </c>
      <c r="L164" s="3">
        <v>0</v>
      </c>
      <c r="M164" s="3">
        <v>0</v>
      </c>
      <c r="N164" s="3">
        <v>0</v>
      </c>
      <c r="O164" s="3">
        <v>6.8497000000000003</v>
      </c>
      <c r="P164" s="3">
        <v>64.419700000000006</v>
      </c>
      <c r="R164">
        <v>3</v>
      </c>
    </row>
    <row r="165" spans="1:18" x14ac:dyDescent="0.25">
      <c r="A165" t="s">
        <v>518</v>
      </c>
      <c r="B165" s="78" t="s">
        <v>538</v>
      </c>
      <c r="C165" t="s">
        <v>1</v>
      </c>
      <c r="D165" t="s">
        <v>0</v>
      </c>
      <c r="E165">
        <v>57790</v>
      </c>
      <c r="F165" s="1" t="s">
        <v>198</v>
      </c>
      <c r="G165" t="s">
        <v>199</v>
      </c>
      <c r="H165" s="3">
        <v>4.37</v>
      </c>
      <c r="I165" s="3">
        <v>0</v>
      </c>
      <c r="J165" s="3">
        <v>0</v>
      </c>
      <c r="K165" s="3">
        <v>47.13</v>
      </c>
      <c r="L165" s="3">
        <v>0</v>
      </c>
      <c r="M165" s="3">
        <v>0</v>
      </c>
      <c r="N165" s="3">
        <v>0</v>
      </c>
      <c r="O165" s="3">
        <v>6.1269000000000009</v>
      </c>
      <c r="P165" s="3">
        <v>57.626899999999999</v>
      </c>
      <c r="R165">
        <v>3</v>
      </c>
    </row>
    <row r="166" spans="1:18" x14ac:dyDescent="0.25">
      <c r="A166" t="s">
        <v>518</v>
      </c>
      <c r="B166" s="78" t="s">
        <v>538</v>
      </c>
      <c r="C166" t="s">
        <v>1</v>
      </c>
      <c r="D166" t="s">
        <v>0</v>
      </c>
      <c r="E166">
        <v>57837</v>
      </c>
      <c r="F166" s="1" t="s">
        <v>198</v>
      </c>
      <c r="G166" t="s">
        <v>199</v>
      </c>
      <c r="H166" s="3">
        <v>3.11</v>
      </c>
      <c r="I166" s="3">
        <v>0</v>
      </c>
      <c r="J166" s="3">
        <v>0</v>
      </c>
      <c r="K166" s="3">
        <v>33.659999999999997</v>
      </c>
      <c r="L166" s="3">
        <v>0</v>
      </c>
      <c r="M166" s="3">
        <v>0</v>
      </c>
      <c r="N166" s="3">
        <v>0</v>
      </c>
      <c r="O166" s="3">
        <v>4.3757999999999999</v>
      </c>
      <c r="P166" s="3">
        <v>41.145799999999994</v>
      </c>
      <c r="R166">
        <v>3</v>
      </c>
    </row>
    <row r="167" spans="1:18" x14ac:dyDescent="0.25">
      <c r="A167" t="s">
        <v>518</v>
      </c>
      <c r="B167" s="78" t="s">
        <v>524</v>
      </c>
      <c r="C167" t="s">
        <v>1</v>
      </c>
      <c r="D167" t="s">
        <v>0</v>
      </c>
      <c r="E167">
        <v>58064</v>
      </c>
      <c r="F167" s="1" t="s">
        <v>198</v>
      </c>
      <c r="G167" t="s">
        <v>199</v>
      </c>
      <c r="H167" s="3">
        <v>2.75</v>
      </c>
      <c r="I167" s="3">
        <v>0</v>
      </c>
      <c r="J167" s="3">
        <v>0</v>
      </c>
      <c r="K167" s="3">
        <v>29.69</v>
      </c>
      <c r="L167" s="3">
        <v>0</v>
      </c>
      <c r="M167" s="3">
        <v>0</v>
      </c>
      <c r="N167" s="3">
        <v>0</v>
      </c>
      <c r="O167" s="3">
        <v>3.8597000000000001</v>
      </c>
      <c r="P167" s="3">
        <v>36.299700000000001</v>
      </c>
      <c r="R167">
        <v>3</v>
      </c>
    </row>
    <row r="168" spans="1:18" x14ac:dyDescent="0.25">
      <c r="A168" t="s">
        <v>518</v>
      </c>
      <c r="B168" s="78" t="s">
        <v>525</v>
      </c>
      <c r="C168" t="s">
        <v>1</v>
      </c>
      <c r="D168" t="s">
        <v>0</v>
      </c>
      <c r="E168">
        <v>58329</v>
      </c>
      <c r="F168" s="1" t="s">
        <v>198</v>
      </c>
      <c r="G168" t="s">
        <v>199</v>
      </c>
      <c r="H168" s="3">
        <v>5.38</v>
      </c>
      <c r="I168" s="3">
        <v>0</v>
      </c>
      <c r="J168" s="3">
        <v>0</v>
      </c>
      <c r="K168" s="3">
        <v>58.13</v>
      </c>
      <c r="L168" s="3">
        <v>0</v>
      </c>
      <c r="M168" s="3">
        <v>0</v>
      </c>
      <c r="N168" s="3">
        <v>0</v>
      </c>
      <c r="O168" s="3">
        <v>7.5569000000000006</v>
      </c>
      <c r="P168" s="3">
        <v>71.066900000000004</v>
      </c>
      <c r="R168">
        <v>3</v>
      </c>
    </row>
    <row r="169" spans="1:18" x14ac:dyDescent="0.25">
      <c r="A169" t="s">
        <v>518</v>
      </c>
      <c r="B169" s="78" t="s">
        <v>526</v>
      </c>
      <c r="C169" t="s">
        <v>1</v>
      </c>
      <c r="D169" t="s">
        <v>0</v>
      </c>
      <c r="E169">
        <v>58528</v>
      </c>
      <c r="F169" s="1" t="s">
        <v>198</v>
      </c>
      <c r="G169" t="s">
        <v>199</v>
      </c>
      <c r="H169" s="3">
        <v>5.21</v>
      </c>
      <c r="I169" s="3">
        <v>0</v>
      </c>
      <c r="J169" s="3">
        <v>0</v>
      </c>
      <c r="K169" s="3">
        <v>56.29</v>
      </c>
      <c r="L169" s="3">
        <v>0</v>
      </c>
      <c r="M169" s="3">
        <v>0</v>
      </c>
      <c r="N169" s="3">
        <v>0</v>
      </c>
      <c r="O169" s="3">
        <v>7.3177000000000003</v>
      </c>
      <c r="P169" s="3">
        <v>68.817700000000002</v>
      </c>
      <c r="R169">
        <v>3</v>
      </c>
    </row>
    <row r="170" spans="1:18" x14ac:dyDescent="0.25">
      <c r="A170" t="s">
        <v>518</v>
      </c>
      <c r="B170" s="78" t="s">
        <v>526</v>
      </c>
      <c r="C170" t="s">
        <v>1</v>
      </c>
      <c r="D170" t="s">
        <v>0</v>
      </c>
      <c r="E170">
        <v>58555</v>
      </c>
      <c r="F170" s="1" t="s">
        <v>198</v>
      </c>
      <c r="G170" t="s">
        <v>199</v>
      </c>
      <c r="H170" s="3">
        <v>2.5</v>
      </c>
      <c r="I170" s="3">
        <v>0</v>
      </c>
      <c r="J170" s="3">
        <v>0</v>
      </c>
      <c r="K170" s="3">
        <v>26.99</v>
      </c>
      <c r="L170" s="3">
        <v>0</v>
      </c>
      <c r="M170" s="3">
        <v>0</v>
      </c>
      <c r="N170" s="3">
        <v>0</v>
      </c>
      <c r="O170" s="3">
        <v>3.5086999999999997</v>
      </c>
      <c r="P170" s="3">
        <v>32.998699999999999</v>
      </c>
      <c r="R170">
        <v>3</v>
      </c>
    </row>
    <row r="171" spans="1:18" x14ac:dyDescent="0.25">
      <c r="A171" t="s">
        <v>518</v>
      </c>
      <c r="B171" s="78" t="s">
        <v>537</v>
      </c>
      <c r="C171" t="s">
        <v>1</v>
      </c>
      <c r="D171" t="s">
        <v>0</v>
      </c>
      <c r="E171">
        <v>14254</v>
      </c>
      <c r="G171" t="s">
        <v>202</v>
      </c>
      <c r="H171" s="3">
        <v>11.36</v>
      </c>
      <c r="I171" s="3">
        <v>0</v>
      </c>
      <c r="J171" s="3">
        <v>0</v>
      </c>
      <c r="K171" s="3">
        <v>122.69</v>
      </c>
      <c r="L171" s="3">
        <v>0</v>
      </c>
      <c r="M171" s="3">
        <v>0</v>
      </c>
      <c r="N171" s="3">
        <v>0</v>
      </c>
      <c r="O171" s="3">
        <v>15.9497</v>
      </c>
      <c r="P171" s="3">
        <v>149.99970000000002</v>
      </c>
      <c r="Q171" s="3" t="s">
        <v>233</v>
      </c>
      <c r="R171">
        <v>3</v>
      </c>
    </row>
    <row r="172" spans="1:18" x14ac:dyDescent="0.25">
      <c r="A172" t="s">
        <v>518</v>
      </c>
      <c r="B172" s="78" t="s">
        <v>536</v>
      </c>
      <c r="C172" t="s">
        <v>1</v>
      </c>
      <c r="D172" t="s">
        <v>0</v>
      </c>
      <c r="E172">
        <v>13511</v>
      </c>
      <c r="G172" t="s">
        <v>202</v>
      </c>
      <c r="H172" s="3">
        <v>3.78</v>
      </c>
      <c r="I172" s="3">
        <v>0</v>
      </c>
      <c r="J172" s="3">
        <v>0</v>
      </c>
      <c r="K172" s="3">
        <v>40.9</v>
      </c>
      <c r="L172" s="3">
        <v>0</v>
      </c>
      <c r="M172" s="3">
        <v>0</v>
      </c>
      <c r="N172" s="3">
        <v>0</v>
      </c>
      <c r="O172" s="3">
        <v>5.3170000000000002</v>
      </c>
      <c r="P172" s="3">
        <v>49.997</v>
      </c>
      <c r="Q172" s="3" t="s">
        <v>233</v>
      </c>
      <c r="R172">
        <v>3</v>
      </c>
    </row>
    <row r="173" spans="1:18" x14ac:dyDescent="0.25">
      <c r="A173" t="s">
        <v>518</v>
      </c>
      <c r="B173" s="78" t="s">
        <v>536</v>
      </c>
      <c r="C173" t="s">
        <v>1</v>
      </c>
      <c r="D173" t="s">
        <v>0</v>
      </c>
      <c r="E173">
        <v>13634</v>
      </c>
      <c r="G173" t="s">
        <v>202</v>
      </c>
      <c r="H173" s="3">
        <v>11.379999999999999</v>
      </c>
      <c r="I173" s="3">
        <v>0</v>
      </c>
      <c r="J173" s="3">
        <v>0</v>
      </c>
      <c r="K173" s="3">
        <v>122.91</v>
      </c>
      <c r="L173" s="3">
        <v>0</v>
      </c>
      <c r="M173" s="3">
        <v>0</v>
      </c>
      <c r="N173" s="3">
        <v>0</v>
      </c>
      <c r="O173" s="3">
        <v>15.978300000000001</v>
      </c>
      <c r="P173" s="3">
        <v>150.26829999999998</v>
      </c>
      <c r="Q173" s="3" t="s">
        <v>233</v>
      </c>
      <c r="R173">
        <v>3</v>
      </c>
    </row>
    <row r="174" spans="1:18" x14ac:dyDescent="0.25">
      <c r="A174" t="s">
        <v>518</v>
      </c>
      <c r="B174" s="78" t="s">
        <v>535</v>
      </c>
      <c r="C174" t="s">
        <v>1</v>
      </c>
      <c r="D174" t="s">
        <v>0</v>
      </c>
      <c r="E174">
        <v>13106</v>
      </c>
      <c r="G174" t="s">
        <v>202</v>
      </c>
      <c r="H174" s="3">
        <v>11.17</v>
      </c>
      <c r="I174" s="3">
        <v>0</v>
      </c>
      <c r="J174" s="3">
        <v>0</v>
      </c>
      <c r="K174" s="3">
        <v>120.63</v>
      </c>
      <c r="L174" s="3">
        <v>0</v>
      </c>
      <c r="M174" s="3">
        <v>0</v>
      </c>
      <c r="N174" s="3">
        <v>0</v>
      </c>
      <c r="O174" s="3">
        <v>15.681900000000001</v>
      </c>
      <c r="P174" s="3">
        <v>147.4819</v>
      </c>
      <c r="Q174" s="3" t="s">
        <v>233</v>
      </c>
      <c r="R174">
        <v>3</v>
      </c>
    </row>
    <row r="175" spans="1:18" x14ac:dyDescent="0.25">
      <c r="A175" t="s">
        <v>518</v>
      </c>
      <c r="B175" s="78" t="s">
        <v>534</v>
      </c>
      <c r="C175" t="s">
        <v>1</v>
      </c>
      <c r="D175" t="s">
        <v>0</v>
      </c>
      <c r="E175">
        <v>12539</v>
      </c>
      <c r="G175" t="s">
        <v>202</v>
      </c>
      <c r="H175" s="3">
        <v>9.85</v>
      </c>
      <c r="I175" s="3">
        <v>0</v>
      </c>
      <c r="J175" s="3">
        <v>0</v>
      </c>
      <c r="K175" s="3">
        <v>106.39</v>
      </c>
      <c r="L175" s="3">
        <v>0</v>
      </c>
      <c r="M175" s="3">
        <v>0</v>
      </c>
      <c r="N175" s="3">
        <v>0</v>
      </c>
      <c r="O175" s="3">
        <v>13.8307</v>
      </c>
      <c r="P175" s="3">
        <v>130.07069999999999</v>
      </c>
      <c r="Q175" s="3" t="s">
        <v>233</v>
      </c>
      <c r="R175">
        <v>3</v>
      </c>
    </row>
    <row r="176" spans="1:18" x14ac:dyDescent="0.25">
      <c r="A176" t="s">
        <v>518</v>
      </c>
      <c r="B176" s="78" t="s">
        <v>533</v>
      </c>
      <c r="C176" t="s">
        <v>1</v>
      </c>
      <c r="D176" t="s">
        <v>0</v>
      </c>
      <c r="E176">
        <v>11938</v>
      </c>
      <c r="G176" t="s">
        <v>202</v>
      </c>
      <c r="H176" s="3">
        <v>11.29</v>
      </c>
      <c r="I176" s="3">
        <v>0</v>
      </c>
      <c r="J176" s="3">
        <v>0</v>
      </c>
      <c r="K176" s="3">
        <v>121.87</v>
      </c>
      <c r="L176" s="3">
        <v>0</v>
      </c>
      <c r="M176" s="3">
        <v>0</v>
      </c>
      <c r="N176" s="3">
        <v>0</v>
      </c>
      <c r="O176" s="3">
        <v>15.843100000000002</v>
      </c>
      <c r="P176" s="3">
        <v>149.00309999999999</v>
      </c>
      <c r="Q176" s="3" t="s">
        <v>233</v>
      </c>
      <c r="R176">
        <v>3</v>
      </c>
    </row>
    <row r="177" spans="1:18" x14ac:dyDescent="0.25">
      <c r="A177" t="s">
        <v>518</v>
      </c>
      <c r="B177" s="78" t="s">
        <v>522</v>
      </c>
      <c r="C177" t="s">
        <v>1</v>
      </c>
      <c r="D177" t="s">
        <v>0</v>
      </c>
      <c r="E177">
        <v>11388</v>
      </c>
      <c r="G177" t="s">
        <v>202</v>
      </c>
      <c r="H177" s="3">
        <v>11.49</v>
      </c>
      <c r="I177" s="3">
        <v>0</v>
      </c>
      <c r="J177" s="3">
        <v>0</v>
      </c>
      <c r="K177" s="3">
        <v>124.05</v>
      </c>
      <c r="L177" s="3">
        <v>0</v>
      </c>
      <c r="M177" s="3">
        <v>0</v>
      </c>
      <c r="N177" s="3">
        <v>0</v>
      </c>
      <c r="O177" s="3">
        <v>16.1265</v>
      </c>
      <c r="P177" s="3">
        <v>151.66649999999998</v>
      </c>
      <c r="Q177" s="3" t="s">
        <v>233</v>
      </c>
      <c r="R177">
        <v>3</v>
      </c>
    </row>
    <row r="178" spans="1:18" x14ac:dyDescent="0.25">
      <c r="A178" t="s">
        <v>518</v>
      </c>
      <c r="B178" s="78" t="s">
        <v>532</v>
      </c>
      <c r="C178" t="s">
        <v>1</v>
      </c>
      <c r="D178" t="s">
        <v>0</v>
      </c>
      <c r="E178">
        <v>10789</v>
      </c>
      <c r="G178" t="s">
        <v>202</v>
      </c>
      <c r="H178" s="3">
        <v>9.1499999999999986</v>
      </c>
      <c r="I178" s="3">
        <v>0</v>
      </c>
      <c r="J178" s="3">
        <v>0</v>
      </c>
      <c r="K178" s="3">
        <v>99.88</v>
      </c>
      <c r="L178" s="3">
        <v>0</v>
      </c>
      <c r="M178" s="3">
        <v>0</v>
      </c>
      <c r="N178" s="3">
        <v>0</v>
      </c>
      <c r="O178" s="3">
        <v>12.984399999999999</v>
      </c>
      <c r="P178" s="3">
        <v>122.01439999999999</v>
      </c>
      <c r="Q178" s="3" t="s">
        <v>233</v>
      </c>
      <c r="R178">
        <v>3</v>
      </c>
    </row>
    <row r="179" spans="1:18" x14ac:dyDescent="0.25">
      <c r="A179" t="s">
        <v>518</v>
      </c>
      <c r="B179" s="78" t="s">
        <v>531</v>
      </c>
      <c r="C179" t="s">
        <v>1</v>
      </c>
      <c r="D179" t="s">
        <v>0</v>
      </c>
      <c r="E179">
        <v>10436</v>
      </c>
      <c r="G179" t="s">
        <v>202</v>
      </c>
      <c r="H179" s="3">
        <v>9.89</v>
      </c>
      <c r="I179" s="3">
        <v>0</v>
      </c>
      <c r="J179" s="3">
        <v>0</v>
      </c>
      <c r="K179" s="3">
        <v>107.95</v>
      </c>
      <c r="L179" s="3">
        <v>0</v>
      </c>
      <c r="M179" s="3">
        <v>0</v>
      </c>
      <c r="N179" s="3">
        <v>0</v>
      </c>
      <c r="O179" s="3">
        <v>14.0335</v>
      </c>
      <c r="P179" s="3">
        <v>131.87350000000001</v>
      </c>
      <c r="Q179" s="3" t="s">
        <v>233</v>
      </c>
      <c r="R179">
        <v>3</v>
      </c>
    </row>
    <row r="180" spans="1:18" x14ac:dyDescent="0.25">
      <c r="A180" t="s">
        <v>518</v>
      </c>
      <c r="B180" s="78" t="s">
        <v>519</v>
      </c>
      <c r="C180" t="s">
        <v>1</v>
      </c>
      <c r="D180" t="s">
        <v>0</v>
      </c>
      <c r="E180">
        <v>9406</v>
      </c>
      <c r="G180" t="s">
        <v>202</v>
      </c>
      <c r="H180" s="3">
        <v>10.95</v>
      </c>
      <c r="I180" s="3">
        <v>0</v>
      </c>
      <c r="J180" s="3">
        <v>0</v>
      </c>
      <c r="K180" s="3">
        <v>119.51</v>
      </c>
      <c r="L180" s="3">
        <v>0</v>
      </c>
      <c r="M180" s="3">
        <v>0</v>
      </c>
      <c r="N180" s="3">
        <v>0</v>
      </c>
      <c r="O180" s="3">
        <v>15.536300000000001</v>
      </c>
      <c r="P180" s="3">
        <v>145.99630000000002</v>
      </c>
      <c r="Q180" s="3" t="s">
        <v>233</v>
      </c>
      <c r="R180">
        <v>3</v>
      </c>
    </row>
    <row r="181" spans="1:18" x14ac:dyDescent="0.25">
      <c r="A181" t="s">
        <v>518</v>
      </c>
      <c r="B181" s="78" t="s">
        <v>530</v>
      </c>
      <c r="C181" t="s">
        <v>1</v>
      </c>
      <c r="D181" t="s">
        <v>0</v>
      </c>
      <c r="E181">
        <v>8894</v>
      </c>
      <c r="G181" t="s">
        <v>202</v>
      </c>
      <c r="H181" s="3">
        <v>9.1499999999999986</v>
      </c>
      <c r="I181" s="3">
        <v>0</v>
      </c>
      <c r="J181" s="3">
        <v>0</v>
      </c>
      <c r="K181" s="3">
        <v>99.87</v>
      </c>
      <c r="L181" s="3">
        <v>0</v>
      </c>
      <c r="M181" s="3">
        <v>0</v>
      </c>
      <c r="N181" s="3">
        <v>0</v>
      </c>
      <c r="O181" s="3">
        <v>12.9831</v>
      </c>
      <c r="P181" s="3">
        <v>122.00310000000002</v>
      </c>
      <c r="Q181" s="3" t="s">
        <v>233</v>
      </c>
      <c r="R181">
        <v>3</v>
      </c>
    </row>
    <row r="182" spans="1:18" x14ac:dyDescent="0.25">
      <c r="A182" t="s">
        <v>518</v>
      </c>
      <c r="B182" s="78" t="s">
        <v>529</v>
      </c>
      <c r="C182" t="s">
        <v>1</v>
      </c>
      <c r="D182" t="s">
        <v>0</v>
      </c>
      <c r="E182">
        <v>8787</v>
      </c>
      <c r="G182" t="s">
        <v>202</v>
      </c>
      <c r="H182" s="3">
        <v>2.8499999999999996</v>
      </c>
      <c r="I182" s="3">
        <v>0</v>
      </c>
      <c r="J182" s="3">
        <v>0</v>
      </c>
      <c r="K182" s="3">
        <v>31.11</v>
      </c>
      <c r="L182" s="3">
        <v>0</v>
      </c>
      <c r="M182" s="3">
        <v>0</v>
      </c>
      <c r="N182" s="3">
        <v>0</v>
      </c>
      <c r="O182" s="3">
        <v>4.0442999999999998</v>
      </c>
      <c r="P182" s="3">
        <v>38.004300000000001</v>
      </c>
      <c r="Q182" s="3" t="s">
        <v>233</v>
      </c>
      <c r="R182">
        <v>3</v>
      </c>
    </row>
    <row r="183" spans="1:18" x14ac:dyDescent="0.25">
      <c r="A183" t="s">
        <v>518</v>
      </c>
      <c r="B183" s="78" t="s">
        <v>528</v>
      </c>
      <c r="C183" t="s">
        <v>1</v>
      </c>
      <c r="D183" t="s">
        <v>0</v>
      </c>
      <c r="E183">
        <v>8690</v>
      </c>
      <c r="G183" t="s">
        <v>202</v>
      </c>
      <c r="H183" s="3">
        <v>11.17</v>
      </c>
      <c r="I183" s="3">
        <v>0</v>
      </c>
      <c r="J183" s="3">
        <v>0</v>
      </c>
      <c r="K183" s="3">
        <v>121.97</v>
      </c>
      <c r="L183" s="3">
        <v>0</v>
      </c>
      <c r="M183" s="3">
        <v>0</v>
      </c>
      <c r="N183" s="3">
        <v>0</v>
      </c>
      <c r="O183" s="3">
        <v>15.8561</v>
      </c>
      <c r="P183" s="3">
        <v>148.99609999999998</v>
      </c>
      <c r="Q183" s="3" t="s">
        <v>233</v>
      </c>
      <c r="R183">
        <v>3</v>
      </c>
    </row>
    <row r="184" spans="1:18" x14ac:dyDescent="0.25">
      <c r="A184" t="s">
        <v>518</v>
      </c>
      <c r="B184" s="78" t="s">
        <v>527</v>
      </c>
      <c r="C184" t="s">
        <v>1</v>
      </c>
      <c r="D184" t="s">
        <v>0</v>
      </c>
      <c r="E184">
        <v>8256</v>
      </c>
      <c r="G184" t="s">
        <v>202</v>
      </c>
      <c r="H184" s="3">
        <v>11.6</v>
      </c>
      <c r="I184" s="3">
        <v>0</v>
      </c>
      <c r="J184" s="3">
        <v>0</v>
      </c>
      <c r="K184" s="3">
        <v>130.44</v>
      </c>
      <c r="L184" s="3">
        <v>0</v>
      </c>
      <c r="M184" s="3">
        <v>0</v>
      </c>
      <c r="N184" s="3">
        <v>0</v>
      </c>
      <c r="O184" s="3">
        <v>16.9572</v>
      </c>
      <c r="P184" s="3">
        <v>158.99719999999999</v>
      </c>
      <c r="Q184" s="3" t="s">
        <v>233</v>
      </c>
      <c r="R184">
        <v>3</v>
      </c>
    </row>
    <row r="185" spans="1:18" x14ac:dyDescent="0.25">
      <c r="A185" t="s">
        <v>449</v>
      </c>
      <c r="B185" s="78" t="s">
        <v>452</v>
      </c>
      <c r="C185" t="s">
        <v>1</v>
      </c>
      <c r="D185" t="s">
        <v>0</v>
      </c>
      <c r="E185">
        <v>150840</v>
      </c>
      <c r="F185" s="1" t="s">
        <v>188</v>
      </c>
      <c r="G185" t="s">
        <v>189</v>
      </c>
      <c r="H185" s="3">
        <v>0</v>
      </c>
      <c r="I185" s="3">
        <v>0</v>
      </c>
      <c r="J185" s="3">
        <v>0</v>
      </c>
      <c r="K185" s="3">
        <v>158.63999999999999</v>
      </c>
      <c r="L185" s="3">
        <v>0</v>
      </c>
      <c r="M185" s="3">
        <v>0</v>
      </c>
      <c r="N185" s="3">
        <v>0</v>
      </c>
      <c r="O185" s="3">
        <v>20.623200000000001</v>
      </c>
      <c r="P185" s="3">
        <v>179.26319999999998</v>
      </c>
      <c r="R185">
        <v>3</v>
      </c>
    </row>
    <row r="186" spans="1:18" x14ac:dyDescent="0.25">
      <c r="A186" t="s">
        <v>449</v>
      </c>
      <c r="B186" s="78" t="s">
        <v>394</v>
      </c>
      <c r="C186" t="s">
        <v>1</v>
      </c>
      <c r="D186" t="s">
        <v>0</v>
      </c>
      <c r="E186">
        <v>330</v>
      </c>
      <c r="F186" s="1" t="s">
        <v>183</v>
      </c>
      <c r="G186" t="s">
        <v>184</v>
      </c>
      <c r="H186" s="3">
        <v>0</v>
      </c>
      <c r="I186" s="3">
        <v>0</v>
      </c>
      <c r="J186" s="3">
        <v>0</v>
      </c>
      <c r="K186" s="3">
        <v>710.4</v>
      </c>
      <c r="L186" s="3">
        <v>0</v>
      </c>
      <c r="M186" s="3">
        <v>0</v>
      </c>
      <c r="N186" s="3">
        <v>0</v>
      </c>
      <c r="O186" s="3">
        <v>92.352000000000004</v>
      </c>
      <c r="P186" s="3">
        <v>802.75199999999995</v>
      </c>
      <c r="R186">
        <v>3</v>
      </c>
    </row>
    <row r="187" spans="1:18" x14ac:dyDescent="0.25">
      <c r="A187" t="s">
        <v>449</v>
      </c>
      <c r="B187" s="78" t="s">
        <v>461</v>
      </c>
      <c r="C187" t="s">
        <v>1</v>
      </c>
      <c r="D187" t="s">
        <v>0</v>
      </c>
      <c r="E187">
        <v>3566</v>
      </c>
      <c r="F187" s="1" t="s">
        <v>190</v>
      </c>
      <c r="G187" t="s">
        <v>191</v>
      </c>
      <c r="H187" s="3">
        <v>0</v>
      </c>
      <c r="I187" s="3">
        <v>0</v>
      </c>
      <c r="J187" s="3">
        <v>0</v>
      </c>
      <c r="K187" s="3">
        <v>73.55</v>
      </c>
      <c r="L187" s="3">
        <v>0</v>
      </c>
      <c r="M187" s="3">
        <v>0</v>
      </c>
      <c r="N187" s="3">
        <v>0</v>
      </c>
      <c r="O187" s="3">
        <v>9.5615000000000006</v>
      </c>
      <c r="P187" s="3">
        <v>83.111499999999992</v>
      </c>
      <c r="R187">
        <v>3</v>
      </c>
    </row>
    <row r="188" spans="1:18" x14ac:dyDescent="0.25">
      <c r="A188" t="s">
        <v>449</v>
      </c>
      <c r="B188" s="78" t="s">
        <v>457</v>
      </c>
      <c r="C188" t="s">
        <v>1</v>
      </c>
      <c r="D188" t="s">
        <v>0</v>
      </c>
      <c r="E188">
        <v>3740</v>
      </c>
      <c r="F188" s="1" t="s">
        <v>190</v>
      </c>
      <c r="G188" t="s">
        <v>191</v>
      </c>
      <c r="H188" s="3">
        <v>0</v>
      </c>
      <c r="I188" s="3">
        <v>0</v>
      </c>
      <c r="J188" s="3">
        <v>0</v>
      </c>
      <c r="K188" s="3">
        <v>64.069999999999993</v>
      </c>
      <c r="L188" s="3">
        <v>0</v>
      </c>
      <c r="M188" s="3">
        <v>0</v>
      </c>
      <c r="N188" s="3">
        <v>0</v>
      </c>
      <c r="O188" s="3">
        <v>8.3290999999999986</v>
      </c>
      <c r="P188" s="3">
        <v>72.39909999999999</v>
      </c>
      <c r="R188">
        <v>3</v>
      </c>
    </row>
    <row r="189" spans="1:18" x14ac:dyDescent="0.25">
      <c r="A189" t="s">
        <v>449</v>
      </c>
      <c r="B189" s="78" t="s">
        <v>486</v>
      </c>
      <c r="C189" t="s">
        <v>1</v>
      </c>
      <c r="D189" t="s">
        <v>0</v>
      </c>
      <c r="E189">
        <v>3600</v>
      </c>
      <c r="F189" s="1" t="s">
        <v>190</v>
      </c>
      <c r="G189" t="s">
        <v>191</v>
      </c>
      <c r="H189" s="3">
        <v>0</v>
      </c>
      <c r="I189" s="3">
        <v>0</v>
      </c>
      <c r="J189" s="3">
        <v>0</v>
      </c>
      <c r="K189" s="3">
        <v>64.069999999999993</v>
      </c>
      <c r="L189" s="3">
        <v>0</v>
      </c>
      <c r="M189" s="3">
        <v>0</v>
      </c>
      <c r="N189" s="3">
        <v>0</v>
      </c>
      <c r="O189" s="3">
        <v>8.3290999999999986</v>
      </c>
      <c r="P189" s="3">
        <v>72.39909999999999</v>
      </c>
      <c r="R189">
        <v>3</v>
      </c>
    </row>
    <row r="190" spans="1:18" x14ac:dyDescent="0.25">
      <c r="A190" t="s">
        <v>449</v>
      </c>
      <c r="B190" s="78" t="s">
        <v>471</v>
      </c>
      <c r="C190" t="s">
        <v>1</v>
      </c>
      <c r="D190" t="s">
        <v>0</v>
      </c>
      <c r="E190">
        <v>3622</v>
      </c>
      <c r="F190" s="1" t="s">
        <v>190</v>
      </c>
      <c r="G190" t="s">
        <v>191</v>
      </c>
      <c r="H190" s="3">
        <v>0</v>
      </c>
      <c r="I190" s="3">
        <v>0</v>
      </c>
      <c r="J190" s="3">
        <v>0</v>
      </c>
      <c r="K190" s="3">
        <v>64.069999999999993</v>
      </c>
      <c r="L190" s="3">
        <v>0</v>
      </c>
      <c r="M190" s="3">
        <v>0</v>
      </c>
      <c r="N190" s="3">
        <v>0</v>
      </c>
      <c r="O190" s="3">
        <v>8.3290999999999986</v>
      </c>
      <c r="P190" s="3">
        <v>72.39909999999999</v>
      </c>
      <c r="R190">
        <v>3</v>
      </c>
    </row>
    <row r="191" spans="1:18" x14ac:dyDescent="0.25">
      <c r="A191" t="s">
        <v>449</v>
      </c>
      <c r="B191" s="78" t="s">
        <v>462</v>
      </c>
      <c r="C191" t="s">
        <v>1</v>
      </c>
      <c r="D191" t="s">
        <v>0</v>
      </c>
      <c r="E191">
        <v>3635</v>
      </c>
      <c r="F191" s="1" t="s">
        <v>190</v>
      </c>
      <c r="G191" t="s">
        <v>191</v>
      </c>
      <c r="H191" s="3">
        <v>0</v>
      </c>
      <c r="I191" s="3">
        <v>0</v>
      </c>
      <c r="J191" s="3">
        <v>0</v>
      </c>
      <c r="K191" s="3">
        <v>64.069999999999993</v>
      </c>
      <c r="L191" s="3">
        <v>0</v>
      </c>
      <c r="M191" s="3">
        <v>0</v>
      </c>
      <c r="N191" s="3">
        <v>0</v>
      </c>
      <c r="O191" s="3">
        <v>8.3290999999999986</v>
      </c>
      <c r="P191" s="3">
        <v>72.39909999999999</v>
      </c>
      <c r="R191">
        <v>3</v>
      </c>
    </row>
    <row r="192" spans="1:18" x14ac:dyDescent="0.25">
      <c r="A192" t="s">
        <v>449</v>
      </c>
      <c r="B192" s="78" t="s">
        <v>471</v>
      </c>
      <c r="C192" t="s">
        <v>1</v>
      </c>
      <c r="D192" t="s">
        <v>0</v>
      </c>
      <c r="E192">
        <v>3620</v>
      </c>
      <c r="F192" s="1" t="s">
        <v>190</v>
      </c>
      <c r="G192" t="s">
        <v>191</v>
      </c>
      <c r="H192" s="3">
        <v>0</v>
      </c>
      <c r="I192" s="3">
        <v>0</v>
      </c>
      <c r="J192" s="3">
        <v>0</v>
      </c>
      <c r="K192" s="3">
        <v>64.069999999999993</v>
      </c>
      <c r="L192" s="3">
        <v>0</v>
      </c>
      <c r="M192" s="3">
        <v>0</v>
      </c>
      <c r="N192" s="3">
        <v>0</v>
      </c>
      <c r="O192" s="3">
        <v>8.3290999999999986</v>
      </c>
      <c r="P192" s="3">
        <v>72.39909999999999</v>
      </c>
      <c r="R192">
        <v>3</v>
      </c>
    </row>
    <row r="193" spans="1:18" x14ac:dyDescent="0.25">
      <c r="A193" t="s">
        <v>449</v>
      </c>
      <c r="B193" s="78" t="s">
        <v>462</v>
      </c>
      <c r="C193" t="s">
        <v>1</v>
      </c>
      <c r="D193" t="s">
        <v>0</v>
      </c>
      <c r="E193">
        <v>3636</v>
      </c>
      <c r="F193" s="1" t="s">
        <v>190</v>
      </c>
      <c r="G193" t="s">
        <v>191</v>
      </c>
      <c r="H193" s="3">
        <v>0</v>
      </c>
      <c r="I193" s="3">
        <v>0</v>
      </c>
      <c r="J193" s="3">
        <v>0</v>
      </c>
      <c r="K193" s="3">
        <v>64.069999999999993</v>
      </c>
      <c r="L193" s="3">
        <v>0</v>
      </c>
      <c r="M193" s="3">
        <v>0</v>
      </c>
      <c r="N193" s="3">
        <v>0</v>
      </c>
      <c r="O193" s="3">
        <v>8.3290999999999986</v>
      </c>
      <c r="P193" s="3">
        <v>72.39909999999999</v>
      </c>
      <c r="R193">
        <v>3</v>
      </c>
    </row>
    <row r="194" spans="1:18" x14ac:dyDescent="0.25">
      <c r="A194" t="s">
        <v>449</v>
      </c>
      <c r="B194" s="78" t="s">
        <v>468</v>
      </c>
      <c r="C194" t="s">
        <v>1</v>
      </c>
      <c r="D194" t="s">
        <v>0</v>
      </c>
      <c r="E194">
        <v>3676</v>
      </c>
      <c r="F194" s="1" t="s">
        <v>190</v>
      </c>
      <c r="G194" t="s">
        <v>191</v>
      </c>
      <c r="H194" s="3">
        <v>0</v>
      </c>
      <c r="I194" s="3">
        <v>0</v>
      </c>
      <c r="J194" s="3">
        <v>0</v>
      </c>
      <c r="K194" s="3">
        <v>64.069999999999993</v>
      </c>
      <c r="L194" s="3">
        <v>0</v>
      </c>
      <c r="M194" s="3">
        <v>0</v>
      </c>
      <c r="N194" s="3">
        <v>0</v>
      </c>
      <c r="O194" s="3">
        <v>8.3290999999999986</v>
      </c>
      <c r="P194" s="3">
        <v>72.39909999999999</v>
      </c>
      <c r="R194">
        <v>3</v>
      </c>
    </row>
    <row r="195" spans="1:18" x14ac:dyDescent="0.25">
      <c r="A195" t="s">
        <v>449</v>
      </c>
      <c r="B195" s="78" t="s">
        <v>499</v>
      </c>
      <c r="C195" t="s">
        <v>1</v>
      </c>
      <c r="D195" t="s">
        <v>0</v>
      </c>
      <c r="E195">
        <v>3491</v>
      </c>
      <c r="F195" s="1" t="s">
        <v>190</v>
      </c>
      <c r="G195" t="s">
        <v>191</v>
      </c>
      <c r="H195" s="3">
        <v>0</v>
      </c>
      <c r="I195" s="3">
        <v>0</v>
      </c>
      <c r="J195" s="3">
        <v>0</v>
      </c>
      <c r="K195" s="3">
        <v>64.069999999999993</v>
      </c>
      <c r="L195" s="3">
        <v>0</v>
      </c>
      <c r="M195" s="3">
        <v>0</v>
      </c>
      <c r="N195" s="3">
        <v>0</v>
      </c>
      <c r="O195" s="3">
        <v>8.3290999999999986</v>
      </c>
      <c r="P195" s="3">
        <v>72.39909999999999</v>
      </c>
      <c r="R195">
        <v>3</v>
      </c>
    </row>
    <row r="196" spans="1:18" x14ac:dyDescent="0.25">
      <c r="A196" t="s">
        <v>449</v>
      </c>
      <c r="B196" s="78" t="s">
        <v>468</v>
      </c>
      <c r="C196" t="s">
        <v>1</v>
      </c>
      <c r="D196" t="s">
        <v>0</v>
      </c>
      <c r="E196">
        <v>3675</v>
      </c>
      <c r="F196" s="1" t="s">
        <v>190</v>
      </c>
      <c r="G196" t="s">
        <v>191</v>
      </c>
      <c r="H196" s="3">
        <v>0</v>
      </c>
      <c r="I196" s="3">
        <v>0</v>
      </c>
      <c r="J196" s="3">
        <v>0</v>
      </c>
      <c r="K196" s="3">
        <v>39.020000000000003</v>
      </c>
      <c r="L196" s="3">
        <v>0</v>
      </c>
      <c r="M196" s="3">
        <v>0</v>
      </c>
      <c r="N196" s="3">
        <v>0</v>
      </c>
      <c r="O196" s="3">
        <v>5.0726000000000004</v>
      </c>
      <c r="P196" s="3">
        <v>44.092600000000004</v>
      </c>
      <c r="R196">
        <v>3</v>
      </c>
    </row>
    <row r="197" spans="1:18" x14ac:dyDescent="0.25">
      <c r="A197" t="s">
        <v>449</v>
      </c>
      <c r="B197" s="78" t="s">
        <v>463</v>
      </c>
      <c r="C197" t="s">
        <v>1</v>
      </c>
      <c r="D197" t="s">
        <v>0</v>
      </c>
      <c r="E197">
        <v>3652</v>
      </c>
      <c r="F197" s="1" t="s">
        <v>190</v>
      </c>
      <c r="G197" t="s">
        <v>191</v>
      </c>
      <c r="H197" s="3">
        <v>0</v>
      </c>
      <c r="I197" s="3">
        <v>0</v>
      </c>
      <c r="J197" s="3">
        <v>0</v>
      </c>
      <c r="K197" s="3">
        <v>56.6</v>
      </c>
      <c r="L197" s="3">
        <v>0</v>
      </c>
      <c r="M197" s="3">
        <v>0</v>
      </c>
      <c r="N197" s="3">
        <v>0</v>
      </c>
      <c r="O197" s="3">
        <v>7.3580000000000005</v>
      </c>
      <c r="P197" s="3">
        <v>63.957999999999998</v>
      </c>
      <c r="R197">
        <v>3</v>
      </c>
    </row>
    <row r="198" spans="1:18" x14ac:dyDescent="0.25">
      <c r="A198" t="s">
        <v>449</v>
      </c>
      <c r="B198" s="78" t="s">
        <v>471</v>
      </c>
      <c r="C198" t="s">
        <v>1</v>
      </c>
      <c r="D198" t="s">
        <v>0</v>
      </c>
      <c r="E198">
        <v>3621</v>
      </c>
      <c r="F198" s="1" t="s">
        <v>190</v>
      </c>
      <c r="G198" t="s">
        <v>191</v>
      </c>
      <c r="H198" s="3">
        <v>0</v>
      </c>
      <c r="I198" s="3">
        <v>0</v>
      </c>
      <c r="J198" s="3">
        <v>0</v>
      </c>
      <c r="K198" s="3">
        <v>33.58</v>
      </c>
      <c r="L198" s="3">
        <v>0</v>
      </c>
      <c r="M198" s="3">
        <v>0</v>
      </c>
      <c r="N198" s="3">
        <v>0</v>
      </c>
      <c r="O198" s="3">
        <v>4.3654000000000002</v>
      </c>
      <c r="P198" s="3">
        <v>37.945399999999999</v>
      </c>
      <c r="R198">
        <v>3</v>
      </c>
    </row>
    <row r="199" spans="1:18" x14ac:dyDescent="0.25">
      <c r="A199" t="s">
        <v>449</v>
      </c>
      <c r="B199" s="78" t="s">
        <v>452</v>
      </c>
      <c r="C199" t="s">
        <v>1</v>
      </c>
      <c r="D199" t="s">
        <v>0</v>
      </c>
      <c r="E199">
        <v>3583</v>
      </c>
      <c r="F199" s="1" t="s">
        <v>190</v>
      </c>
      <c r="G199" t="s">
        <v>191</v>
      </c>
      <c r="H199" s="3">
        <v>0</v>
      </c>
      <c r="I199" s="3">
        <v>0</v>
      </c>
      <c r="J199" s="3">
        <v>0</v>
      </c>
      <c r="K199" s="3">
        <v>52.13</v>
      </c>
      <c r="L199" s="3">
        <v>0</v>
      </c>
      <c r="M199" s="3">
        <v>0</v>
      </c>
      <c r="N199" s="3">
        <v>0</v>
      </c>
      <c r="O199" s="3">
        <v>6.7769000000000004</v>
      </c>
      <c r="P199" s="3">
        <v>58.9069</v>
      </c>
      <c r="R199">
        <v>3</v>
      </c>
    </row>
    <row r="200" spans="1:18" x14ac:dyDescent="0.25">
      <c r="A200" t="s">
        <v>449</v>
      </c>
      <c r="B200" s="78" t="s">
        <v>451</v>
      </c>
      <c r="C200" t="s">
        <v>1</v>
      </c>
      <c r="D200" t="s">
        <v>0</v>
      </c>
      <c r="E200">
        <v>3546</v>
      </c>
      <c r="F200" s="1" t="s">
        <v>190</v>
      </c>
      <c r="G200" t="s">
        <v>191</v>
      </c>
      <c r="H200" s="3">
        <v>0</v>
      </c>
      <c r="I200" s="3">
        <v>0</v>
      </c>
      <c r="J200" s="3">
        <v>0</v>
      </c>
      <c r="K200" s="3">
        <v>37.74</v>
      </c>
      <c r="L200" s="3">
        <v>0</v>
      </c>
      <c r="M200" s="3">
        <v>0</v>
      </c>
      <c r="N200" s="3">
        <v>0</v>
      </c>
      <c r="O200" s="3">
        <v>4.9062000000000001</v>
      </c>
      <c r="P200" s="3">
        <v>42.6462</v>
      </c>
      <c r="R200">
        <v>3</v>
      </c>
    </row>
    <row r="201" spans="1:18" x14ac:dyDescent="0.25">
      <c r="A201" t="s">
        <v>449</v>
      </c>
      <c r="B201" s="78" t="s">
        <v>459</v>
      </c>
      <c r="C201" t="s">
        <v>1</v>
      </c>
      <c r="D201" t="s">
        <v>0</v>
      </c>
      <c r="E201">
        <v>3526</v>
      </c>
      <c r="F201" s="1" t="s">
        <v>190</v>
      </c>
      <c r="G201" t="s">
        <v>191</v>
      </c>
      <c r="H201" s="3">
        <v>0</v>
      </c>
      <c r="I201" s="3">
        <v>0</v>
      </c>
      <c r="J201" s="3">
        <v>0</v>
      </c>
      <c r="K201" s="3">
        <v>48.93</v>
      </c>
      <c r="L201" s="3">
        <v>0</v>
      </c>
      <c r="M201" s="3">
        <v>0</v>
      </c>
      <c r="N201" s="3">
        <v>0</v>
      </c>
      <c r="O201" s="3">
        <v>6.3609</v>
      </c>
      <c r="P201" s="3">
        <v>55.290900000000001</v>
      </c>
      <c r="R201">
        <v>3</v>
      </c>
    </row>
    <row r="202" spans="1:18" x14ac:dyDescent="0.25">
      <c r="A202" t="s">
        <v>449</v>
      </c>
      <c r="B202" s="78" t="s">
        <v>499</v>
      </c>
      <c r="C202" t="s">
        <v>1</v>
      </c>
      <c r="D202" t="s">
        <v>0</v>
      </c>
      <c r="E202">
        <v>3492</v>
      </c>
      <c r="F202" s="1" t="s">
        <v>190</v>
      </c>
      <c r="G202" t="s">
        <v>191</v>
      </c>
      <c r="H202" s="3">
        <v>0</v>
      </c>
      <c r="I202" s="3">
        <v>0</v>
      </c>
      <c r="J202" s="3">
        <v>0</v>
      </c>
      <c r="K202" s="3">
        <v>37.42</v>
      </c>
      <c r="L202" s="3">
        <v>0</v>
      </c>
      <c r="M202" s="3">
        <v>0</v>
      </c>
      <c r="N202" s="3">
        <v>0</v>
      </c>
      <c r="O202" s="3">
        <v>4.8646000000000003</v>
      </c>
      <c r="P202" s="3">
        <v>42.284600000000005</v>
      </c>
      <c r="R202">
        <v>3</v>
      </c>
    </row>
    <row r="203" spans="1:18" x14ac:dyDescent="0.25">
      <c r="A203" t="s">
        <v>449</v>
      </c>
      <c r="B203" s="78" t="s">
        <v>405</v>
      </c>
      <c r="C203" t="s">
        <v>1</v>
      </c>
      <c r="D203" t="s">
        <v>0</v>
      </c>
      <c r="E203">
        <v>3467</v>
      </c>
      <c r="F203" s="1" t="s">
        <v>190</v>
      </c>
      <c r="G203" t="s">
        <v>191</v>
      </c>
      <c r="H203" s="3">
        <v>0</v>
      </c>
      <c r="I203" s="3">
        <v>0</v>
      </c>
      <c r="J203" s="3">
        <v>0</v>
      </c>
      <c r="K203" s="3">
        <v>50.85</v>
      </c>
      <c r="L203" s="3">
        <v>0</v>
      </c>
      <c r="M203" s="3">
        <v>0</v>
      </c>
      <c r="N203" s="3">
        <v>0</v>
      </c>
      <c r="O203" s="3">
        <v>6.6105</v>
      </c>
      <c r="P203" s="3">
        <v>57.460500000000003</v>
      </c>
      <c r="R203">
        <v>3</v>
      </c>
    </row>
    <row r="204" spans="1:18" x14ac:dyDescent="0.25">
      <c r="A204" t="s">
        <v>449</v>
      </c>
      <c r="B204" s="78" t="s">
        <v>406</v>
      </c>
      <c r="C204" t="s">
        <v>1</v>
      </c>
      <c r="D204" t="s">
        <v>0</v>
      </c>
      <c r="E204">
        <v>3435</v>
      </c>
      <c r="F204" s="1" t="s">
        <v>190</v>
      </c>
      <c r="G204" t="s">
        <v>191</v>
      </c>
      <c r="H204" s="3">
        <v>0</v>
      </c>
      <c r="I204" s="3">
        <v>0</v>
      </c>
      <c r="J204" s="3">
        <v>0</v>
      </c>
      <c r="K204" s="3">
        <v>46.37</v>
      </c>
      <c r="L204" s="3">
        <v>0</v>
      </c>
      <c r="M204" s="3">
        <v>0</v>
      </c>
      <c r="N204" s="3">
        <v>0</v>
      </c>
      <c r="O204" s="3">
        <v>6.0281000000000002</v>
      </c>
      <c r="P204" s="3">
        <v>52.398099999999999</v>
      </c>
      <c r="R204">
        <v>3</v>
      </c>
    </row>
    <row r="205" spans="1:18" x14ac:dyDescent="0.25">
      <c r="A205" t="s">
        <v>449</v>
      </c>
      <c r="B205" s="78" t="s">
        <v>465</v>
      </c>
      <c r="C205" t="s">
        <v>1</v>
      </c>
      <c r="D205" t="s">
        <v>0</v>
      </c>
      <c r="E205">
        <v>3767</v>
      </c>
      <c r="F205" s="1" t="s">
        <v>190</v>
      </c>
      <c r="G205" t="s">
        <v>191</v>
      </c>
      <c r="H205" s="3">
        <v>0</v>
      </c>
      <c r="I205" s="3">
        <v>0</v>
      </c>
      <c r="J205" s="3">
        <v>0</v>
      </c>
      <c r="K205" s="3">
        <v>64.069999999999993</v>
      </c>
      <c r="L205" s="3">
        <v>0</v>
      </c>
      <c r="M205" s="3">
        <v>0</v>
      </c>
      <c r="N205" s="3">
        <v>0</v>
      </c>
      <c r="O205" s="3">
        <v>8.3290999999999986</v>
      </c>
      <c r="P205" s="3">
        <v>72.39909999999999</v>
      </c>
      <c r="R205">
        <v>3</v>
      </c>
    </row>
    <row r="206" spans="1:18" x14ac:dyDescent="0.25">
      <c r="A206" t="s">
        <v>449</v>
      </c>
      <c r="B206" s="78" t="s">
        <v>466</v>
      </c>
      <c r="C206" t="s">
        <v>1</v>
      </c>
      <c r="D206" t="s">
        <v>0</v>
      </c>
      <c r="E206">
        <v>3735</v>
      </c>
      <c r="F206" s="1" t="s">
        <v>190</v>
      </c>
      <c r="G206" t="s">
        <v>191</v>
      </c>
      <c r="H206" s="3">
        <v>0</v>
      </c>
      <c r="I206" s="3">
        <v>0</v>
      </c>
      <c r="J206" s="3">
        <v>0</v>
      </c>
      <c r="K206" s="3">
        <v>65.989999999999995</v>
      </c>
      <c r="L206" s="3">
        <v>0</v>
      </c>
      <c r="M206" s="3">
        <v>0</v>
      </c>
      <c r="N206" s="3">
        <v>0</v>
      </c>
      <c r="O206" s="3">
        <v>8.5786999999999995</v>
      </c>
      <c r="P206" s="3">
        <v>74.568699999999993</v>
      </c>
      <c r="R206">
        <v>3</v>
      </c>
    </row>
    <row r="207" spans="1:18" x14ac:dyDescent="0.25">
      <c r="A207" t="s">
        <v>449</v>
      </c>
      <c r="B207" s="78" t="s">
        <v>464</v>
      </c>
      <c r="C207" t="s">
        <v>1</v>
      </c>
      <c r="D207" t="s">
        <v>0</v>
      </c>
      <c r="E207">
        <v>3694</v>
      </c>
      <c r="F207" s="1" t="s">
        <v>190</v>
      </c>
      <c r="G207" t="s">
        <v>191</v>
      </c>
      <c r="H207" s="3">
        <v>0</v>
      </c>
      <c r="I207" s="3">
        <v>0</v>
      </c>
      <c r="J207" s="3">
        <v>0</v>
      </c>
      <c r="K207" s="3">
        <v>64.069999999999993</v>
      </c>
      <c r="L207" s="3">
        <v>0</v>
      </c>
      <c r="M207" s="3">
        <v>0</v>
      </c>
      <c r="N207" s="3">
        <v>0</v>
      </c>
      <c r="O207" s="3">
        <v>8.3290999999999986</v>
      </c>
      <c r="P207" s="3">
        <v>72.39909999999999</v>
      </c>
      <c r="R207">
        <v>3</v>
      </c>
    </row>
    <row r="208" spans="1:18" x14ac:dyDescent="0.25">
      <c r="A208" t="s">
        <v>449</v>
      </c>
      <c r="B208" s="78" t="s">
        <v>469</v>
      </c>
      <c r="C208" t="s">
        <v>1</v>
      </c>
      <c r="D208" t="s">
        <v>0</v>
      </c>
      <c r="E208">
        <v>3658</v>
      </c>
      <c r="F208" s="1" t="s">
        <v>190</v>
      </c>
      <c r="G208" t="s">
        <v>191</v>
      </c>
      <c r="H208" s="3">
        <v>0</v>
      </c>
      <c r="I208" s="3">
        <v>0</v>
      </c>
      <c r="J208" s="3">
        <v>0</v>
      </c>
      <c r="K208" s="3">
        <v>64.069999999999993</v>
      </c>
      <c r="L208" s="3">
        <v>0</v>
      </c>
      <c r="M208" s="3">
        <v>0</v>
      </c>
      <c r="N208" s="3">
        <v>0</v>
      </c>
      <c r="O208" s="3">
        <v>8.3290999999999986</v>
      </c>
      <c r="P208" s="3">
        <v>72.39909999999999</v>
      </c>
      <c r="R208">
        <v>3</v>
      </c>
    </row>
    <row r="209" spans="1:18" x14ac:dyDescent="0.25">
      <c r="A209" t="s">
        <v>449</v>
      </c>
      <c r="B209" s="78" t="s">
        <v>462</v>
      </c>
      <c r="C209" t="s">
        <v>1</v>
      </c>
      <c r="D209" t="s">
        <v>0</v>
      </c>
      <c r="E209">
        <v>3634</v>
      </c>
      <c r="F209" s="1" t="s">
        <v>190</v>
      </c>
      <c r="G209" t="s">
        <v>191</v>
      </c>
      <c r="H209" s="3">
        <v>0</v>
      </c>
      <c r="I209" s="3">
        <v>0</v>
      </c>
      <c r="J209" s="3">
        <v>0</v>
      </c>
      <c r="K209" s="3">
        <v>64.069999999999993</v>
      </c>
      <c r="L209" s="3">
        <v>0</v>
      </c>
      <c r="M209" s="3">
        <v>0</v>
      </c>
      <c r="N209" s="3">
        <v>0</v>
      </c>
      <c r="O209" s="3">
        <v>8.3290999999999986</v>
      </c>
      <c r="P209" s="3">
        <v>72.39909999999999</v>
      </c>
      <c r="R209">
        <v>3</v>
      </c>
    </row>
    <row r="210" spans="1:18" x14ac:dyDescent="0.25">
      <c r="A210" t="s">
        <v>449</v>
      </c>
      <c r="B210" s="78" t="s">
        <v>452</v>
      </c>
      <c r="C210" t="s">
        <v>1</v>
      </c>
      <c r="D210" t="s">
        <v>0</v>
      </c>
      <c r="E210">
        <v>3589</v>
      </c>
      <c r="F210" s="1" t="s">
        <v>190</v>
      </c>
      <c r="G210" t="s">
        <v>191</v>
      </c>
      <c r="H210" s="3">
        <v>0</v>
      </c>
      <c r="I210" s="3">
        <v>0</v>
      </c>
      <c r="J210" s="3">
        <v>0</v>
      </c>
      <c r="K210" s="3">
        <v>64.069999999999993</v>
      </c>
      <c r="L210" s="3">
        <v>0</v>
      </c>
      <c r="M210" s="3">
        <v>0</v>
      </c>
      <c r="N210" s="3">
        <v>0</v>
      </c>
      <c r="O210" s="3">
        <v>8.3290999999999986</v>
      </c>
      <c r="P210" s="3">
        <v>72.39909999999999</v>
      </c>
      <c r="R210">
        <v>3</v>
      </c>
    </row>
    <row r="211" spans="1:18" x14ac:dyDescent="0.25">
      <c r="A211" t="s">
        <v>449</v>
      </c>
      <c r="B211" s="78" t="s">
        <v>461</v>
      </c>
      <c r="C211" t="s">
        <v>1</v>
      </c>
      <c r="D211" t="s">
        <v>0</v>
      </c>
      <c r="E211">
        <v>3570</v>
      </c>
      <c r="F211" s="1" t="s">
        <v>190</v>
      </c>
      <c r="G211" t="s">
        <v>191</v>
      </c>
      <c r="H211" s="3">
        <v>0</v>
      </c>
      <c r="I211" s="3">
        <v>0</v>
      </c>
      <c r="J211" s="3">
        <v>0</v>
      </c>
      <c r="K211" s="3">
        <v>64.069999999999993</v>
      </c>
      <c r="L211" s="3">
        <v>0</v>
      </c>
      <c r="M211" s="3">
        <v>0</v>
      </c>
      <c r="N211" s="3">
        <v>0</v>
      </c>
      <c r="O211" s="3">
        <v>8.3290999999999986</v>
      </c>
      <c r="P211" s="3">
        <v>72.39909999999999</v>
      </c>
      <c r="R211">
        <v>3</v>
      </c>
    </row>
    <row r="212" spans="1:18" x14ac:dyDescent="0.25">
      <c r="A212" t="s">
        <v>449</v>
      </c>
      <c r="B212" s="78" t="s">
        <v>459</v>
      </c>
      <c r="C212" t="s">
        <v>1</v>
      </c>
      <c r="D212" t="s">
        <v>0</v>
      </c>
      <c r="E212">
        <v>3527</v>
      </c>
      <c r="F212" s="1" t="s">
        <v>190</v>
      </c>
      <c r="G212" t="s">
        <v>191</v>
      </c>
      <c r="H212" s="3">
        <v>0</v>
      </c>
      <c r="I212" s="3">
        <v>0</v>
      </c>
      <c r="J212" s="3">
        <v>0</v>
      </c>
      <c r="K212" s="3">
        <v>64.069999999999993</v>
      </c>
      <c r="L212" s="3">
        <v>0</v>
      </c>
      <c r="M212" s="3">
        <v>0</v>
      </c>
      <c r="N212" s="3">
        <v>0</v>
      </c>
      <c r="O212" s="3">
        <v>8.3290999999999986</v>
      </c>
      <c r="P212" s="3">
        <v>72.39909999999999</v>
      </c>
      <c r="R212">
        <v>3</v>
      </c>
    </row>
    <row r="213" spans="1:18" x14ac:dyDescent="0.25">
      <c r="A213" t="s">
        <v>449</v>
      </c>
      <c r="B213" s="78" t="s">
        <v>450</v>
      </c>
      <c r="C213" t="s">
        <v>1</v>
      </c>
      <c r="D213" t="s">
        <v>0</v>
      </c>
      <c r="E213">
        <v>3511</v>
      </c>
      <c r="F213" s="1" t="s">
        <v>190</v>
      </c>
      <c r="G213" t="s">
        <v>191</v>
      </c>
      <c r="H213" s="3">
        <v>0</v>
      </c>
      <c r="I213" s="3">
        <v>0</v>
      </c>
      <c r="J213" s="3">
        <v>0</v>
      </c>
      <c r="K213" s="3">
        <v>64.069999999999993</v>
      </c>
      <c r="L213" s="3">
        <v>0</v>
      </c>
      <c r="M213" s="3">
        <v>0</v>
      </c>
      <c r="N213" s="3">
        <v>0</v>
      </c>
      <c r="O213" s="3">
        <v>8.3290999999999986</v>
      </c>
      <c r="P213" s="3">
        <v>72.39909999999999</v>
      </c>
      <c r="R213">
        <v>3</v>
      </c>
    </row>
    <row r="214" spans="1:18" x14ac:dyDescent="0.25">
      <c r="A214" t="s">
        <v>449</v>
      </c>
      <c r="B214" s="78" t="s">
        <v>454</v>
      </c>
      <c r="C214" t="s">
        <v>1</v>
      </c>
      <c r="D214" t="s">
        <v>0</v>
      </c>
      <c r="E214">
        <v>3664</v>
      </c>
      <c r="F214" s="1" t="s">
        <v>190</v>
      </c>
      <c r="G214" t="s">
        <v>191</v>
      </c>
      <c r="H214" s="3">
        <v>0</v>
      </c>
      <c r="I214" s="3">
        <v>0</v>
      </c>
      <c r="J214" s="3">
        <v>0</v>
      </c>
      <c r="K214" s="3">
        <v>31.98</v>
      </c>
      <c r="L214" s="3">
        <v>0</v>
      </c>
      <c r="M214" s="3">
        <v>0</v>
      </c>
      <c r="N214" s="3">
        <v>0</v>
      </c>
      <c r="O214" s="3">
        <v>4.1574</v>
      </c>
      <c r="P214" s="3">
        <v>36.1374</v>
      </c>
      <c r="R214">
        <v>3</v>
      </c>
    </row>
    <row r="215" spans="1:18" x14ac:dyDescent="0.25">
      <c r="A215" t="s">
        <v>449</v>
      </c>
      <c r="B215" s="78" t="s">
        <v>451</v>
      </c>
      <c r="C215" t="s">
        <v>1</v>
      </c>
      <c r="D215" t="s">
        <v>0</v>
      </c>
      <c r="E215">
        <v>3543</v>
      </c>
      <c r="F215" s="1" t="s">
        <v>190</v>
      </c>
      <c r="G215" t="s">
        <v>191</v>
      </c>
      <c r="H215" s="3">
        <v>0</v>
      </c>
      <c r="I215" s="3">
        <v>0</v>
      </c>
      <c r="J215" s="3">
        <v>0</v>
      </c>
      <c r="K215" s="3">
        <v>82.65</v>
      </c>
      <c r="L215" s="3">
        <v>0</v>
      </c>
      <c r="M215" s="3">
        <v>0</v>
      </c>
      <c r="N215" s="3">
        <v>0</v>
      </c>
      <c r="O215" s="3">
        <v>10.7445</v>
      </c>
      <c r="P215" s="3">
        <v>93.394500000000008</v>
      </c>
      <c r="R215">
        <v>3</v>
      </c>
    </row>
    <row r="216" spans="1:18" x14ac:dyDescent="0.25">
      <c r="A216" t="s">
        <v>449</v>
      </c>
      <c r="B216" s="78" t="s">
        <v>455</v>
      </c>
      <c r="C216" t="s">
        <v>1</v>
      </c>
      <c r="D216" t="s">
        <v>0</v>
      </c>
      <c r="E216">
        <v>3713</v>
      </c>
      <c r="F216" s="1" t="s">
        <v>190</v>
      </c>
      <c r="G216" t="s">
        <v>191</v>
      </c>
      <c r="H216" s="3">
        <v>0</v>
      </c>
      <c r="I216" s="3">
        <v>0</v>
      </c>
      <c r="J216" s="3">
        <v>0</v>
      </c>
      <c r="K216" s="3">
        <v>64.069999999999993</v>
      </c>
      <c r="L216" s="3">
        <v>0</v>
      </c>
      <c r="M216" s="3">
        <v>0</v>
      </c>
      <c r="N216" s="3">
        <v>0</v>
      </c>
      <c r="O216" s="3">
        <v>8.3290999999999986</v>
      </c>
      <c r="P216" s="3">
        <v>72.39909999999999</v>
      </c>
      <c r="R216">
        <v>3</v>
      </c>
    </row>
    <row r="217" spans="1:18" x14ac:dyDescent="0.25">
      <c r="A217" t="s">
        <v>449</v>
      </c>
      <c r="B217" s="78" t="s">
        <v>463</v>
      </c>
      <c r="C217" t="s">
        <v>1</v>
      </c>
      <c r="D217" t="s">
        <v>0</v>
      </c>
      <c r="E217">
        <v>3650</v>
      </c>
      <c r="F217" s="1" t="s">
        <v>190</v>
      </c>
      <c r="G217" t="s">
        <v>191</v>
      </c>
      <c r="H217" s="3">
        <v>0</v>
      </c>
      <c r="I217" s="3">
        <v>0</v>
      </c>
      <c r="J217" s="3">
        <v>0</v>
      </c>
      <c r="K217" s="3">
        <v>64.069999999999993</v>
      </c>
      <c r="L217" s="3">
        <v>0</v>
      </c>
      <c r="M217" s="3">
        <v>0</v>
      </c>
      <c r="N217" s="3">
        <v>0</v>
      </c>
      <c r="O217" s="3">
        <v>8.3290999999999986</v>
      </c>
      <c r="P217" s="3">
        <v>72.39909999999999</v>
      </c>
      <c r="R217">
        <v>3</v>
      </c>
    </row>
    <row r="218" spans="1:18" x14ac:dyDescent="0.25">
      <c r="A218" t="s">
        <v>449</v>
      </c>
      <c r="B218" s="78" t="s">
        <v>452</v>
      </c>
      <c r="C218" t="s">
        <v>1</v>
      </c>
      <c r="D218" t="s">
        <v>0</v>
      </c>
      <c r="E218">
        <v>3590</v>
      </c>
      <c r="F218" s="1" t="s">
        <v>190</v>
      </c>
      <c r="G218" t="s">
        <v>191</v>
      </c>
      <c r="H218" s="3">
        <v>0</v>
      </c>
      <c r="I218" s="3">
        <v>0</v>
      </c>
      <c r="J218" s="3">
        <v>0</v>
      </c>
      <c r="K218" s="3">
        <v>64.069999999999993</v>
      </c>
      <c r="L218" s="3">
        <v>0</v>
      </c>
      <c r="M218" s="3">
        <v>0</v>
      </c>
      <c r="N218" s="3">
        <v>0</v>
      </c>
      <c r="O218" s="3">
        <v>8.3290999999999986</v>
      </c>
      <c r="P218" s="3">
        <v>72.39909999999999</v>
      </c>
      <c r="R218">
        <v>3</v>
      </c>
    </row>
    <row r="219" spans="1:18" x14ac:dyDescent="0.25">
      <c r="A219" t="s">
        <v>449</v>
      </c>
      <c r="B219" s="78" t="s">
        <v>459</v>
      </c>
      <c r="C219" t="s">
        <v>1</v>
      </c>
      <c r="D219" t="s">
        <v>0</v>
      </c>
      <c r="E219">
        <v>3528</v>
      </c>
      <c r="F219" s="1" t="s">
        <v>190</v>
      </c>
      <c r="G219" t="s">
        <v>191</v>
      </c>
      <c r="H219" s="3">
        <v>0</v>
      </c>
      <c r="I219" s="3">
        <v>0</v>
      </c>
      <c r="J219" s="3">
        <v>0</v>
      </c>
      <c r="K219" s="3">
        <v>64.069999999999993</v>
      </c>
      <c r="L219" s="3">
        <v>0</v>
      </c>
      <c r="M219" s="3">
        <v>0</v>
      </c>
      <c r="N219" s="3">
        <v>0</v>
      </c>
      <c r="O219" s="3">
        <v>8.3290999999999986</v>
      </c>
      <c r="P219" s="3">
        <v>72.39909999999999</v>
      </c>
      <c r="R219">
        <v>3</v>
      </c>
    </row>
    <row r="220" spans="1:18" x14ac:dyDescent="0.25">
      <c r="A220" t="s">
        <v>449</v>
      </c>
      <c r="B220" s="78" t="s">
        <v>493</v>
      </c>
      <c r="C220" t="s">
        <v>1</v>
      </c>
      <c r="D220" t="s">
        <v>0</v>
      </c>
      <c r="E220">
        <v>3757</v>
      </c>
      <c r="F220" s="1" t="s">
        <v>190</v>
      </c>
      <c r="G220" t="s">
        <v>191</v>
      </c>
      <c r="H220" s="3">
        <v>0</v>
      </c>
      <c r="I220" s="3">
        <v>0</v>
      </c>
      <c r="J220" s="3">
        <v>0</v>
      </c>
      <c r="K220" s="3">
        <v>31.98</v>
      </c>
      <c r="L220" s="3">
        <v>0</v>
      </c>
      <c r="M220" s="3">
        <v>0</v>
      </c>
      <c r="N220" s="3">
        <v>0</v>
      </c>
      <c r="O220" s="3">
        <v>4.1574</v>
      </c>
      <c r="P220" s="3">
        <v>36.1374</v>
      </c>
      <c r="R220">
        <v>3</v>
      </c>
    </row>
    <row r="221" spans="1:18" x14ac:dyDescent="0.25">
      <c r="A221" t="s">
        <v>449</v>
      </c>
      <c r="B221" s="78" t="s">
        <v>466</v>
      </c>
      <c r="C221" t="s">
        <v>1</v>
      </c>
      <c r="D221" t="s">
        <v>0</v>
      </c>
      <c r="E221">
        <v>3736</v>
      </c>
      <c r="F221" s="1" t="s">
        <v>190</v>
      </c>
      <c r="G221" t="s">
        <v>191</v>
      </c>
      <c r="H221" s="3">
        <v>0</v>
      </c>
      <c r="I221" s="3">
        <v>0</v>
      </c>
      <c r="J221" s="3">
        <v>0</v>
      </c>
      <c r="K221" s="3">
        <v>54.37</v>
      </c>
      <c r="L221" s="3">
        <v>0</v>
      </c>
      <c r="M221" s="3">
        <v>0</v>
      </c>
      <c r="N221" s="3">
        <v>0</v>
      </c>
      <c r="O221" s="3">
        <v>7.0681000000000003</v>
      </c>
      <c r="P221" s="3">
        <v>61.438099999999999</v>
      </c>
      <c r="R221">
        <v>3</v>
      </c>
    </row>
    <row r="222" spans="1:18" x14ac:dyDescent="0.25">
      <c r="A222" t="s">
        <v>449</v>
      </c>
      <c r="B222" s="78" t="s">
        <v>467</v>
      </c>
      <c r="C222" t="s">
        <v>1</v>
      </c>
      <c r="D222" t="s">
        <v>0</v>
      </c>
      <c r="E222">
        <v>3703</v>
      </c>
      <c r="F222" s="1" t="s">
        <v>190</v>
      </c>
      <c r="G222" t="s">
        <v>191</v>
      </c>
      <c r="H222" s="3">
        <v>0</v>
      </c>
      <c r="I222" s="3">
        <v>0</v>
      </c>
      <c r="J222" s="3">
        <v>0</v>
      </c>
      <c r="K222" s="3">
        <v>31.98</v>
      </c>
      <c r="L222" s="3">
        <v>0</v>
      </c>
      <c r="M222" s="3">
        <v>0</v>
      </c>
      <c r="N222" s="3">
        <v>0</v>
      </c>
      <c r="O222" s="3">
        <v>4.1574</v>
      </c>
      <c r="P222" s="3">
        <v>36.1374</v>
      </c>
      <c r="R222">
        <v>3</v>
      </c>
    </row>
    <row r="223" spans="1:18" x14ac:dyDescent="0.25">
      <c r="A223" t="s">
        <v>449</v>
      </c>
      <c r="B223" s="78" t="s">
        <v>468</v>
      </c>
      <c r="C223" t="s">
        <v>1</v>
      </c>
      <c r="D223" t="s">
        <v>0</v>
      </c>
      <c r="E223">
        <v>3681</v>
      </c>
      <c r="F223" s="1" t="s">
        <v>190</v>
      </c>
      <c r="G223" t="s">
        <v>191</v>
      </c>
      <c r="H223" s="3">
        <v>0</v>
      </c>
      <c r="I223" s="3">
        <v>0</v>
      </c>
      <c r="J223" s="3">
        <v>0</v>
      </c>
      <c r="K223" s="3">
        <v>31.98</v>
      </c>
      <c r="L223" s="3">
        <v>0</v>
      </c>
      <c r="M223" s="3">
        <v>0</v>
      </c>
      <c r="N223" s="3">
        <v>0</v>
      </c>
      <c r="O223" s="3">
        <v>4.1574</v>
      </c>
      <c r="P223" s="3">
        <v>36.1374</v>
      </c>
      <c r="R223">
        <v>3</v>
      </c>
    </row>
    <row r="224" spans="1:18" x14ac:dyDescent="0.25">
      <c r="A224" t="s">
        <v>449</v>
      </c>
      <c r="B224" s="78" t="s">
        <v>469</v>
      </c>
      <c r="C224" t="s">
        <v>1</v>
      </c>
      <c r="D224" t="s">
        <v>0</v>
      </c>
      <c r="E224">
        <v>3659</v>
      </c>
      <c r="F224" s="1" t="s">
        <v>190</v>
      </c>
      <c r="G224" t="s">
        <v>191</v>
      </c>
      <c r="H224" s="3">
        <v>0</v>
      </c>
      <c r="I224" s="3">
        <v>0</v>
      </c>
      <c r="J224" s="3">
        <v>0</v>
      </c>
      <c r="K224" s="3">
        <v>54.69</v>
      </c>
      <c r="L224" s="3">
        <v>0</v>
      </c>
      <c r="M224" s="3">
        <v>0</v>
      </c>
      <c r="N224" s="3">
        <v>0</v>
      </c>
      <c r="O224" s="3">
        <v>7.1097000000000001</v>
      </c>
      <c r="P224" s="3">
        <v>61.799700000000001</v>
      </c>
      <c r="R224">
        <v>3</v>
      </c>
    </row>
    <row r="225" spans="1:18" x14ac:dyDescent="0.25">
      <c r="A225" t="s">
        <v>449</v>
      </c>
      <c r="B225" s="78" t="s">
        <v>470</v>
      </c>
      <c r="C225" t="s">
        <v>1</v>
      </c>
      <c r="D225" t="s">
        <v>0</v>
      </c>
      <c r="E225">
        <v>3641</v>
      </c>
      <c r="F225" s="1" t="s">
        <v>190</v>
      </c>
      <c r="G225" t="s">
        <v>191</v>
      </c>
      <c r="H225" s="3">
        <v>0</v>
      </c>
      <c r="I225" s="3">
        <v>0</v>
      </c>
      <c r="J225" s="3">
        <v>0</v>
      </c>
      <c r="K225" s="3">
        <v>56.6</v>
      </c>
      <c r="L225" s="3">
        <v>0</v>
      </c>
      <c r="M225" s="3">
        <v>0</v>
      </c>
      <c r="N225" s="3">
        <v>0</v>
      </c>
      <c r="O225" s="3">
        <v>7.3580000000000005</v>
      </c>
      <c r="P225" s="3">
        <v>63.957999999999998</v>
      </c>
      <c r="R225">
        <v>3</v>
      </c>
    </row>
    <row r="226" spans="1:18" x14ac:dyDescent="0.25">
      <c r="A226" t="s">
        <v>449</v>
      </c>
      <c r="B226" s="78" t="s">
        <v>471</v>
      </c>
      <c r="C226" t="s">
        <v>1</v>
      </c>
      <c r="D226" t="s">
        <v>0</v>
      </c>
      <c r="E226">
        <v>3623</v>
      </c>
      <c r="F226" s="1" t="s">
        <v>190</v>
      </c>
      <c r="G226" t="s">
        <v>191</v>
      </c>
      <c r="H226" s="3">
        <v>0</v>
      </c>
      <c r="I226" s="3">
        <v>0</v>
      </c>
      <c r="J226" s="3">
        <v>0</v>
      </c>
      <c r="K226" s="3">
        <v>38.380000000000003</v>
      </c>
      <c r="L226" s="3">
        <v>0</v>
      </c>
      <c r="M226" s="3">
        <v>0</v>
      </c>
      <c r="N226" s="3">
        <v>0</v>
      </c>
      <c r="O226" s="3">
        <v>4.9894000000000007</v>
      </c>
      <c r="P226" s="3">
        <v>43.369400000000006</v>
      </c>
      <c r="R226">
        <v>3</v>
      </c>
    </row>
    <row r="227" spans="1:18" x14ac:dyDescent="0.25">
      <c r="A227" t="s">
        <v>449</v>
      </c>
      <c r="B227" s="78" t="s">
        <v>486</v>
      </c>
      <c r="C227" t="s">
        <v>1</v>
      </c>
      <c r="D227" t="s">
        <v>0</v>
      </c>
      <c r="E227">
        <v>3604</v>
      </c>
      <c r="F227" s="1" t="s">
        <v>190</v>
      </c>
      <c r="G227" t="s">
        <v>191</v>
      </c>
      <c r="H227" s="3">
        <v>0</v>
      </c>
      <c r="I227" s="3">
        <v>0</v>
      </c>
      <c r="J227" s="3">
        <v>0</v>
      </c>
      <c r="K227" s="3">
        <v>57.88</v>
      </c>
      <c r="L227" s="3">
        <v>0</v>
      </c>
      <c r="M227" s="3">
        <v>0</v>
      </c>
      <c r="N227" s="3">
        <v>0</v>
      </c>
      <c r="O227" s="3">
        <v>7.5244000000000009</v>
      </c>
      <c r="P227" s="3">
        <v>65.40440000000001</v>
      </c>
      <c r="R227">
        <v>3</v>
      </c>
    </row>
    <row r="228" spans="1:18" x14ac:dyDescent="0.25">
      <c r="A228" t="s">
        <v>449</v>
      </c>
      <c r="B228" s="78" t="s">
        <v>452</v>
      </c>
      <c r="C228" t="s">
        <v>1</v>
      </c>
      <c r="D228" t="s">
        <v>0</v>
      </c>
      <c r="E228">
        <v>3578</v>
      </c>
      <c r="F228" s="1" t="s">
        <v>190</v>
      </c>
      <c r="G228" t="s">
        <v>191</v>
      </c>
      <c r="H228" s="3">
        <v>0</v>
      </c>
      <c r="I228" s="3">
        <v>0</v>
      </c>
      <c r="J228" s="3">
        <v>0</v>
      </c>
      <c r="K228" s="3">
        <v>35.18</v>
      </c>
      <c r="L228" s="3">
        <v>0</v>
      </c>
      <c r="M228" s="3">
        <v>0</v>
      </c>
      <c r="N228" s="3">
        <v>0</v>
      </c>
      <c r="O228" s="3">
        <v>4.5734000000000004</v>
      </c>
      <c r="P228" s="3">
        <v>39.753399999999999</v>
      </c>
      <c r="R228">
        <v>3</v>
      </c>
    </row>
    <row r="229" spans="1:18" x14ac:dyDescent="0.25">
      <c r="A229" t="s">
        <v>449</v>
      </c>
      <c r="B229" s="78" t="s">
        <v>451</v>
      </c>
      <c r="C229" t="s">
        <v>1</v>
      </c>
      <c r="D229" t="s">
        <v>0</v>
      </c>
      <c r="E229">
        <v>3554</v>
      </c>
      <c r="F229" s="1" t="s">
        <v>190</v>
      </c>
      <c r="G229" t="s">
        <v>191</v>
      </c>
      <c r="H229" s="3">
        <v>0</v>
      </c>
      <c r="I229" s="3">
        <v>0</v>
      </c>
      <c r="J229" s="3">
        <v>0</v>
      </c>
      <c r="K229" s="3">
        <v>31.98</v>
      </c>
      <c r="L229" s="3">
        <v>0</v>
      </c>
      <c r="M229" s="3">
        <v>0</v>
      </c>
      <c r="N229" s="3">
        <v>0</v>
      </c>
      <c r="O229" s="3">
        <v>4.1574</v>
      </c>
      <c r="P229" s="3">
        <v>36.1374</v>
      </c>
      <c r="R229">
        <v>3</v>
      </c>
    </row>
    <row r="230" spans="1:18" x14ac:dyDescent="0.25">
      <c r="A230" t="s">
        <v>449</v>
      </c>
      <c r="B230" s="78" t="s">
        <v>492</v>
      </c>
      <c r="C230" t="s">
        <v>1</v>
      </c>
      <c r="D230" t="s">
        <v>0</v>
      </c>
      <c r="E230">
        <v>3539</v>
      </c>
      <c r="F230" s="1" t="s">
        <v>190</v>
      </c>
      <c r="G230" t="s">
        <v>191</v>
      </c>
      <c r="H230" s="3">
        <v>0</v>
      </c>
      <c r="I230" s="3">
        <v>0</v>
      </c>
      <c r="J230" s="3">
        <v>0</v>
      </c>
      <c r="K230" s="3">
        <v>54.69</v>
      </c>
      <c r="L230" s="3">
        <v>0</v>
      </c>
      <c r="M230" s="3">
        <v>0</v>
      </c>
      <c r="N230" s="3">
        <v>0</v>
      </c>
      <c r="O230" s="3">
        <v>7.1097000000000001</v>
      </c>
      <c r="P230" s="3">
        <v>61.799700000000001</v>
      </c>
      <c r="R230">
        <v>3</v>
      </c>
    </row>
    <row r="231" spans="1:18" x14ac:dyDescent="0.25">
      <c r="A231" t="s">
        <v>449</v>
      </c>
      <c r="B231" s="78" t="s">
        <v>473</v>
      </c>
      <c r="C231" t="s">
        <v>1</v>
      </c>
      <c r="D231" t="s">
        <v>0</v>
      </c>
      <c r="E231">
        <v>3518</v>
      </c>
      <c r="F231" s="1" t="s">
        <v>190</v>
      </c>
      <c r="G231" t="s">
        <v>191</v>
      </c>
      <c r="H231" s="3">
        <v>0</v>
      </c>
      <c r="I231" s="3">
        <v>0</v>
      </c>
      <c r="J231" s="3">
        <v>0</v>
      </c>
      <c r="K231" s="3">
        <v>46.69</v>
      </c>
      <c r="L231" s="3">
        <v>0</v>
      </c>
      <c r="M231" s="3">
        <v>0</v>
      </c>
      <c r="N231" s="3">
        <v>0</v>
      </c>
      <c r="O231" s="3">
        <v>6.0697000000000001</v>
      </c>
      <c r="P231" s="3">
        <v>52.759699999999995</v>
      </c>
      <c r="R231">
        <v>3</v>
      </c>
    </row>
    <row r="232" spans="1:18" x14ac:dyDescent="0.25">
      <c r="A232" t="s">
        <v>449</v>
      </c>
      <c r="B232" s="78" t="s">
        <v>499</v>
      </c>
      <c r="C232" t="s">
        <v>1</v>
      </c>
      <c r="D232" t="s">
        <v>0</v>
      </c>
      <c r="E232">
        <v>3496</v>
      </c>
      <c r="F232" s="1" t="s">
        <v>190</v>
      </c>
      <c r="G232" t="s">
        <v>191</v>
      </c>
      <c r="H232" s="3">
        <v>0</v>
      </c>
      <c r="I232" s="3">
        <v>0</v>
      </c>
      <c r="J232" s="3">
        <v>0</v>
      </c>
      <c r="K232" s="3">
        <v>31.98</v>
      </c>
      <c r="L232" s="3">
        <v>0</v>
      </c>
      <c r="M232" s="3">
        <v>0</v>
      </c>
      <c r="N232" s="3">
        <v>0</v>
      </c>
      <c r="O232" s="3">
        <v>4.1574</v>
      </c>
      <c r="P232" s="3">
        <v>36.1374</v>
      </c>
      <c r="R232">
        <v>3</v>
      </c>
    </row>
    <row r="233" spans="1:18" x14ac:dyDescent="0.25">
      <c r="A233" t="s">
        <v>449</v>
      </c>
      <c r="B233" s="78" t="s">
        <v>465</v>
      </c>
      <c r="C233" t="s">
        <v>1</v>
      </c>
      <c r="D233" t="s">
        <v>0</v>
      </c>
      <c r="E233">
        <v>3761</v>
      </c>
      <c r="F233" s="1" t="s">
        <v>190</v>
      </c>
      <c r="G233" t="s">
        <v>191</v>
      </c>
      <c r="H233" s="3">
        <v>0</v>
      </c>
      <c r="I233" s="3">
        <v>0</v>
      </c>
      <c r="J233" s="3">
        <v>0</v>
      </c>
      <c r="K233" s="3">
        <v>35.82</v>
      </c>
      <c r="L233" s="3">
        <v>0</v>
      </c>
      <c r="M233" s="3">
        <v>0</v>
      </c>
      <c r="N233" s="3">
        <v>0</v>
      </c>
      <c r="O233" s="3">
        <v>4.6566000000000001</v>
      </c>
      <c r="P233" s="3">
        <v>40.476599999999998</v>
      </c>
      <c r="R233">
        <v>3</v>
      </c>
    </row>
    <row r="234" spans="1:18" x14ac:dyDescent="0.25">
      <c r="A234" t="s">
        <v>449</v>
      </c>
      <c r="B234" s="78" t="s">
        <v>502</v>
      </c>
      <c r="C234" t="s">
        <v>1</v>
      </c>
      <c r="D234" t="s">
        <v>0</v>
      </c>
      <c r="E234">
        <v>3734</v>
      </c>
      <c r="F234" s="1" t="s">
        <v>190</v>
      </c>
      <c r="G234" t="s">
        <v>191</v>
      </c>
      <c r="H234" s="3">
        <v>0</v>
      </c>
      <c r="I234" s="3">
        <v>0</v>
      </c>
      <c r="J234" s="3">
        <v>0</v>
      </c>
      <c r="K234" s="3">
        <v>44.77</v>
      </c>
      <c r="L234" s="3">
        <v>0</v>
      </c>
      <c r="M234" s="3">
        <v>0</v>
      </c>
      <c r="N234" s="3">
        <v>0</v>
      </c>
      <c r="O234" s="3">
        <v>5.8201000000000009</v>
      </c>
      <c r="P234" s="3">
        <v>50.590100000000007</v>
      </c>
      <c r="R234">
        <v>3</v>
      </c>
    </row>
    <row r="235" spans="1:18" x14ac:dyDescent="0.25">
      <c r="A235" t="s">
        <v>449</v>
      </c>
      <c r="B235" s="78" t="s">
        <v>464</v>
      </c>
      <c r="C235" t="s">
        <v>1</v>
      </c>
      <c r="D235" t="s">
        <v>0</v>
      </c>
      <c r="E235">
        <v>3685</v>
      </c>
      <c r="F235" s="1" t="s">
        <v>190</v>
      </c>
      <c r="G235" t="s">
        <v>191</v>
      </c>
      <c r="H235" s="3">
        <v>0</v>
      </c>
      <c r="I235" s="3">
        <v>0</v>
      </c>
      <c r="J235" s="3">
        <v>0</v>
      </c>
      <c r="K235" s="3">
        <v>35.18</v>
      </c>
      <c r="L235" s="3">
        <v>0</v>
      </c>
      <c r="M235" s="3">
        <v>0</v>
      </c>
      <c r="N235" s="3">
        <v>0</v>
      </c>
      <c r="O235" s="3">
        <v>4.5734000000000004</v>
      </c>
      <c r="P235" s="3">
        <v>39.753399999999999</v>
      </c>
      <c r="R235">
        <v>3</v>
      </c>
    </row>
    <row r="236" spans="1:18" x14ac:dyDescent="0.25">
      <c r="A236" t="s">
        <v>449</v>
      </c>
      <c r="B236" s="78" t="s">
        <v>469</v>
      </c>
      <c r="C236" t="s">
        <v>1</v>
      </c>
      <c r="D236" t="s">
        <v>0</v>
      </c>
      <c r="E236">
        <v>3657</v>
      </c>
      <c r="F236" s="1" t="s">
        <v>190</v>
      </c>
      <c r="G236" t="s">
        <v>191</v>
      </c>
      <c r="H236" s="3">
        <v>0</v>
      </c>
      <c r="I236" s="3">
        <v>0</v>
      </c>
      <c r="J236" s="3">
        <v>0</v>
      </c>
      <c r="K236" s="3">
        <v>44.77</v>
      </c>
      <c r="L236" s="3">
        <v>0</v>
      </c>
      <c r="M236" s="3">
        <v>0</v>
      </c>
      <c r="N236" s="3">
        <v>0</v>
      </c>
      <c r="O236" s="3">
        <v>5.8201000000000009</v>
      </c>
      <c r="P236" s="3">
        <v>50.590100000000007</v>
      </c>
      <c r="R236">
        <v>3</v>
      </c>
    </row>
    <row r="237" spans="1:18" x14ac:dyDescent="0.25">
      <c r="A237" t="s">
        <v>449</v>
      </c>
      <c r="B237" s="78" t="s">
        <v>462</v>
      </c>
      <c r="C237" t="s">
        <v>1</v>
      </c>
      <c r="D237" t="s">
        <v>0</v>
      </c>
      <c r="E237">
        <v>3626</v>
      </c>
      <c r="F237" s="1" t="s">
        <v>190</v>
      </c>
      <c r="G237" t="s">
        <v>191</v>
      </c>
      <c r="H237" s="3">
        <v>0</v>
      </c>
      <c r="I237" s="3">
        <v>0</v>
      </c>
      <c r="J237" s="3">
        <v>0</v>
      </c>
      <c r="K237" s="3">
        <v>32.94</v>
      </c>
      <c r="L237" s="3">
        <v>0</v>
      </c>
      <c r="M237" s="3">
        <v>0</v>
      </c>
      <c r="N237" s="3">
        <v>0</v>
      </c>
      <c r="O237" s="3">
        <v>4.2821999999999996</v>
      </c>
      <c r="P237" s="3">
        <v>37.222200000000001</v>
      </c>
      <c r="R237">
        <v>3</v>
      </c>
    </row>
    <row r="238" spans="1:18" x14ac:dyDescent="0.25">
      <c r="A238" t="s">
        <v>449</v>
      </c>
      <c r="B238" s="78" t="s">
        <v>486</v>
      </c>
      <c r="C238" t="s">
        <v>1</v>
      </c>
      <c r="D238" t="s">
        <v>0</v>
      </c>
      <c r="E238">
        <v>3601</v>
      </c>
      <c r="F238" s="1" t="s">
        <v>190</v>
      </c>
      <c r="G238" t="s">
        <v>191</v>
      </c>
      <c r="H238" s="3">
        <v>0</v>
      </c>
      <c r="I238" s="3">
        <v>0</v>
      </c>
      <c r="J238" s="3">
        <v>0</v>
      </c>
      <c r="K238" s="3">
        <v>39.020000000000003</v>
      </c>
      <c r="L238" s="3">
        <v>0</v>
      </c>
      <c r="M238" s="3">
        <v>0</v>
      </c>
      <c r="N238" s="3">
        <v>0</v>
      </c>
      <c r="O238" s="3">
        <v>5.0726000000000004</v>
      </c>
      <c r="P238" s="3">
        <v>44.092600000000004</v>
      </c>
      <c r="R238">
        <v>3</v>
      </c>
    </row>
    <row r="239" spans="1:18" x14ac:dyDescent="0.25">
      <c r="A239" t="s">
        <v>449</v>
      </c>
      <c r="B239" s="78" t="s">
        <v>461</v>
      </c>
      <c r="C239" t="s">
        <v>1</v>
      </c>
      <c r="D239" t="s">
        <v>0</v>
      </c>
      <c r="E239">
        <v>3567</v>
      </c>
      <c r="F239" s="1" t="s">
        <v>190</v>
      </c>
      <c r="G239" t="s">
        <v>191</v>
      </c>
      <c r="H239" s="3">
        <v>0</v>
      </c>
      <c r="I239" s="3">
        <v>0</v>
      </c>
      <c r="J239" s="3">
        <v>0</v>
      </c>
      <c r="K239" s="3">
        <v>42.21</v>
      </c>
      <c r="L239" s="3">
        <v>0</v>
      </c>
      <c r="M239" s="3">
        <v>0</v>
      </c>
      <c r="N239" s="3">
        <v>0</v>
      </c>
      <c r="O239" s="3">
        <v>5.4873000000000003</v>
      </c>
      <c r="P239" s="3">
        <v>47.697299999999998</v>
      </c>
      <c r="R239">
        <v>3</v>
      </c>
    </row>
    <row r="240" spans="1:18" x14ac:dyDescent="0.25">
      <c r="A240" t="s">
        <v>449</v>
      </c>
      <c r="B240" s="78" t="s">
        <v>492</v>
      </c>
      <c r="C240" t="s">
        <v>1</v>
      </c>
      <c r="D240" t="s">
        <v>0</v>
      </c>
      <c r="E240">
        <v>3534</v>
      </c>
      <c r="F240" s="1" t="s">
        <v>190</v>
      </c>
      <c r="G240" t="s">
        <v>191</v>
      </c>
      <c r="H240" s="3">
        <v>0</v>
      </c>
      <c r="I240" s="3">
        <v>0</v>
      </c>
      <c r="J240" s="3">
        <v>0</v>
      </c>
      <c r="K240" s="3">
        <v>48.61</v>
      </c>
      <c r="L240" s="3">
        <v>0</v>
      </c>
      <c r="M240" s="3">
        <v>0</v>
      </c>
      <c r="N240" s="3">
        <v>0</v>
      </c>
      <c r="O240" s="3">
        <v>6.3193000000000001</v>
      </c>
      <c r="P240" s="3">
        <v>54.929299999999998</v>
      </c>
      <c r="R240">
        <v>3</v>
      </c>
    </row>
    <row r="241" spans="1:18" x14ac:dyDescent="0.25">
      <c r="A241" t="s">
        <v>449</v>
      </c>
      <c r="B241" s="78" t="s">
        <v>450</v>
      </c>
      <c r="C241" t="s">
        <v>1</v>
      </c>
      <c r="D241" t="s">
        <v>0</v>
      </c>
      <c r="E241">
        <v>3508</v>
      </c>
      <c r="F241" s="1" t="s">
        <v>190</v>
      </c>
      <c r="G241" t="s">
        <v>191</v>
      </c>
      <c r="H241" s="3">
        <v>0</v>
      </c>
      <c r="I241" s="3">
        <v>0</v>
      </c>
      <c r="J241" s="3">
        <v>0</v>
      </c>
      <c r="K241" s="3">
        <v>34.22</v>
      </c>
      <c r="L241" s="3">
        <v>0</v>
      </c>
      <c r="M241" s="3">
        <v>0</v>
      </c>
      <c r="N241" s="3">
        <v>0</v>
      </c>
      <c r="O241" s="3">
        <v>4.4485999999999999</v>
      </c>
      <c r="P241" s="3">
        <v>38.668599999999998</v>
      </c>
      <c r="R241">
        <v>3</v>
      </c>
    </row>
    <row r="242" spans="1:18" x14ac:dyDescent="0.25">
      <c r="A242" t="s">
        <v>449</v>
      </c>
      <c r="B242" s="78" t="s">
        <v>499</v>
      </c>
      <c r="C242" t="s">
        <v>1</v>
      </c>
      <c r="D242" t="s">
        <v>0</v>
      </c>
      <c r="E242">
        <v>52349</v>
      </c>
      <c r="F242" s="1" t="s">
        <v>198</v>
      </c>
      <c r="G242" t="s">
        <v>199</v>
      </c>
      <c r="H242" s="3">
        <v>8.41</v>
      </c>
      <c r="I242" s="3">
        <v>0</v>
      </c>
      <c r="J242" s="3">
        <v>0</v>
      </c>
      <c r="K242" s="3">
        <v>100.25</v>
      </c>
      <c r="L242" s="3">
        <v>0</v>
      </c>
      <c r="M242" s="3">
        <v>0</v>
      </c>
      <c r="N242" s="3">
        <v>0</v>
      </c>
      <c r="O242" s="3">
        <v>13.032500000000001</v>
      </c>
      <c r="P242" s="3">
        <v>121.6925</v>
      </c>
      <c r="R242">
        <v>3</v>
      </c>
    </row>
    <row r="243" spans="1:18" x14ac:dyDescent="0.25">
      <c r="A243" t="s">
        <v>449</v>
      </c>
      <c r="B243" s="78" t="s">
        <v>399</v>
      </c>
      <c r="C243" t="s">
        <v>1</v>
      </c>
      <c r="D243" t="s">
        <v>0</v>
      </c>
      <c r="E243">
        <v>13407</v>
      </c>
      <c r="F243" s="1" t="s">
        <v>500</v>
      </c>
      <c r="G243" t="s">
        <v>501</v>
      </c>
      <c r="H243" s="3">
        <v>3.0999999999999996</v>
      </c>
      <c r="I243" s="3">
        <v>0</v>
      </c>
      <c r="J243" s="3">
        <v>0</v>
      </c>
      <c r="K243" s="3">
        <v>39.29</v>
      </c>
      <c r="L243" s="3">
        <v>0</v>
      </c>
      <c r="M243" s="3">
        <v>0</v>
      </c>
      <c r="N243" s="3">
        <v>0</v>
      </c>
      <c r="O243" s="3">
        <v>5.1077000000000004</v>
      </c>
      <c r="P243" s="3">
        <v>47.497700000000002</v>
      </c>
      <c r="R243">
        <v>3</v>
      </c>
    </row>
    <row r="244" spans="1:18" x14ac:dyDescent="0.25">
      <c r="A244" t="s">
        <v>449</v>
      </c>
      <c r="B244" s="78" t="s">
        <v>408</v>
      </c>
      <c r="C244" t="s">
        <v>1</v>
      </c>
      <c r="D244" t="s">
        <v>0</v>
      </c>
      <c r="E244">
        <v>340635</v>
      </c>
      <c r="G244" t="s">
        <v>187</v>
      </c>
      <c r="H244" s="3">
        <v>6.61</v>
      </c>
      <c r="I244" s="3">
        <v>0</v>
      </c>
      <c r="J244" s="3">
        <v>0</v>
      </c>
      <c r="K244" s="3">
        <v>82.87</v>
      </c>
      <c r="L244" s="3">
        <v>0</v>
      </c>
      <c r="M244" s="3">
        <v>0</v>
      </c>
      <c r="N244" s="3">
        <v>0</v>
      </c>
      <c r="O244" s="3">
        <v>10.773100000000001</v>
      </c>
      <c r="P244" s="3">
        <v>100.2531</v>
      </c>
      <c r="Q244" s="3" t="s">
        <v>360</v>
      </c>
      <c r="R244">
        <v>3</v>
      </c>
    </row>
    <row r="245" spans="1:18" x14ac:dyDescent="0.25">
      <c r="A245" t="s">
        <v>449</v>
      </c>
      <c r="B245" s="78" t="s">
        <v>387</v>
      </c>
      <c r="C245" t="s">
        <v>1</v>
      </c>
      <c r="D245" t="s">
        <v>0</v>
      </c>
      <c r="E245">
        <v>88891</v>
      </c>
      <c r="G245" t="s">
        <v>187</v>
      </c>
      <c r="H245" s="3">
        <v>7.91</v>
      </c>
      <c r="I245" s="3">
        <v>0</v>
      </c>
      <c r="J245" s="3">
        <v>0</v>
      </c>
      <c r="K245" s="3">
        <v>99.19</v>
      </c>
      <c r="L245" s="3">
        <v>0</v>
      </c>
      <c r="M245" s="3">
        <v>0</v>
      </c>
      <c r="N245" s="3">
        <v>0</v>
      </c>
      <c r="O245" s="3">
        <v>12.8947</v>
      </c>
      <c r="P245" s="3">
        <v>119.99469999999999</v>
      </c>
      <c r="Q245" s="3" t="s">
        <v>360</v>
      </c>
      <c r="R245">
        <v>3</v>
      </c>
    </row>
    <row r="246" spans="1:18" x14ac:dyDescent="0.25">
      <c r="A246" t="s">
        <v>449</v>
      </c>
      <c r="B246" s="78" t="s">
        <v>407</v>
      </c>
      <c r="C246" t="s">
        <v>1</v>
      </c>
      <c r="D246" t="s">
        <v>0</v>
      </c>
      <c r="E246">
        <v>2060</v>
      </c>
      <c r="F246" s="1" t="s">
        <v>358</v>
      </c>
      <c r="G246" t="s">
        <v>359</v>
      </c>
      <c r="H246" s="3">
        <v>8.77</v>
      </c>
      <c r="I246" s="3">
        <v>0</v>
      </c>
      <c r="J246" s="3">
        <v>0</v>
      </c>
      <c r="K246" s="3">
        <v>104.63</v>
      </c>
      <c r="L246" s="3">
        <v>0</v>
      </c>
      <c r="M246" s="3">
        <v>0</v>
      </c>
      <c r="N246" s="3">
        <v>0</v>
      </c>
      <c r="O246" s="3">
        <v>13.601900000000001</v>
      </c>
      <c r="P246" s="3">
        <v>127.00189999999999</v>
      </c>
      <c r="R246">
        <v>3</v>
      </c>
    </row>
    <row r="247" spans="1:18" x14ac:dyDescent="0.25">
      <c r="A247" t="s">
        <v>449</v>
      </c>
      <c r="B247" s="78" t="s">
        <v>499</v>
      </c>
      <c r="C247" t="s">
        <v>1</v>
      </c>
      <c r="D247" t="s">
        <v>0</v>
      </c>
      <c r="E247">
        <v>2964</v>
      </c>
      <c r="F247" s="1" t="s">
        <v>358</v>
      </c>
      <c r="G247" t="s">
        <v>359</v>
      </c>
      <c r="H247" s="3">
        <v>13.13</v>
      </c>
      <c r="I247" s="3">
        <v>0</v>
      </c>
      <c r="J247" s="3">
        <v>0</v>
      </c>
      <c r="K247" s="3">
        <v>156.51</v>
      </c>
      <c r="L247" s="3">
        <v>0</v>
      </c>
      <c r="M247" s="3">
        <v>0</v>
      </c>
      <c r="N247" s="3">
        <v>0</v>
      </c>
      <c r="O247" s="3">
        <v>20.346299999999999</v>
      </c>
      <c r="P247" s="3">
        <v>189.98629999999997</v>
      </c>
      <c r="R247">
        <v>3</v>
      </c>
    </row>
    <row r="248" spans="1:18" x14ac:dyDescent="0.25">
      <c r="A248" t="s">
        <v>449</v>
      </c>
      <c r="B248" s="78" t="s">
        <v>407</v>
      </c>
      <c r="C248" t="s">
        <v>1</v>
      </c>
      <c r="D248" t="s">
        <v>0</v>
      </c>
      <c r="E248">
        <v>30211</v>
      </c>
      <c r="F248" s="1" t="s">
        <v>497</v>
      </c>
      <c r="G248" t="s">
        <v>498</v>
      </c>
      <c r="H248" s="3">
        <v>13.14</v>
      </c>
      <c r="I248" s="3">
        <v>0</v>
      </c>
      <c r="J248" s="3">
        <v>0</v>
      </c>
      <c r="K248" s="3">
        <v>156.51</v>
      </c>
      <c r="L248" s="3">
        <v>0</v>
      </c>
      <c r="M248" s="3">
        <v>0</v>
      </c>
      <c r="N248" s="3">
        <v>0</v>
      </c>
      <c r="O248" s="3">
        <v>20.346299999999999</v>
      </c>
      <c r="P248" s="3">
        <v>189.99629999999996</v>
      </c>
      <c r="R248">
        <v>3</v>
      </c>
    </row>
    <row r="249" spans="1:18" x14ac:dyDescent="0.25">
      <c r="A249" t="s">
        <v>449</v>
      </c>
      <c r="B249" s="78" t="s">
        <v>387</v>
      </c>
      <c r="C249" t="s">
        <v>1</v>
      </c>
      <c r="D249" t="s">
        <v>0</v>
      </c>
      <c r="E249">
        <v>901310</v>
      </c>
      <c r="F249" s="1" t="s">
        <v>234</v>
      </c>
      <c r="G249" t="s">
        <v>235</v>
      </c>
      <c r="H249" s="3">
        <v>12.419999999999998</v>
      </c>
      <c r="I249" s="3">
        <v>0</v>
      </c>
      <c r="J249" s="3">
        <v>0</v>
      </c>
      <c r="K249" s="3">
        <v>157.15</v>
      </c>
      <c r="L249" s="3">
        <v>0</v>
      </c>
      <c r="M249" s="3">
        <v>0</v>
      </c>
      <c r="N249" s="3">
        <v>0</v>
      </c>
      <c r="O249" s="3">
        <v>20.429500000000001</v>
      </c>
      <c r="P249" s="3">
        <v>189.99949999999998</v>
      </c>
      <c r="R249">
        <v>3</v>
      </c>
    </row>
    <row r="250" spans="1:18" x14ac:dyDescent="0.25">
      <c r="A250" t="s">
        <v>449</v>
      </c>
      <c r="B250" s="78" t="s">
        <v>398</v>
      </c>
      <c r="C250" t="s">
        <v>1</v>
      </c>
      <c r="D250" t="s">
        <v>0</v>
      </c>
      <c r="E250">
        <v>637475</v>
      </c>
      <c r="F250" s="1" t="s">
        <v>200</v>
      </c>
      <c r="G250" t="s">
        <v>201</v>
      </c>
      <c r="H250" s="3">
        <v>0</v>
      </c>
      <c r="I250" s="3">
        <v>0</v>
      </c>
      <c r="J250" s="3">
        <v>0</v>
      </c>
      <c r="K250" s="3">
        <v>21.45</v>
      </c>
      <c r="L250" s="3">
        <v>0</v>
      </c>
      <c r="M250" s="3">
        <v>0</v>
      </c>
      <c r="N250" s="3">
        <v>0</v>
      </c>
      <c r="O250" s="3">
        <v>2.7885</v>
      </c>
      <c r="P250" s="3">
        <v>24.238499999999998</v>
      </c>
      <c r="R250">
        <v>3</v>
      </c>
    </row>
    <row r="251" spans="1:18" x14ac:dyDescent="0.25">
      <c r="A251" t="s">
        <v>449</v>
      </c>
      <c r="B251" s="78" t="s">
        <v>390</v>
      </c>
      <c r="C251" t="s">
        <v>1</v>
      </c>
      <c r="D251" t="s">
        <v>0</v>
      </c>
      <c r="E251">
        <v>472966</v>
      </c>
      <c r="F251" s="1" t="s">
        <v>200</v>
      </c>
      <c r="G251" t="s">
        <v>201</v>
      </c>
      <c r="H251" s="3">
        <v>0</v>
      </c>
      <c r="I251" s="3">
        <v>0</v>
      </c>
      <c r="J251" s="3">
        <v>0</v>
      </c>
      <c r="K251" s="3">
        <v>8.6300000000000008</v>
      </c>
      <c r="L251" s="3">
        <v>0</v>
      </c>
      <c r="M251" s="3">
        <v>0</v>
      </c>
      <c r="N251" s="3">
        <v>0</v>
      </c>
      <c r="O251" s="3">
        <v>1.1219000000000001</v>
      </c>
      <c r="P251" s="3">
        <v>9.7519000000000009</v>
      </c>
      <c r="R251">
        <v>3</v>
      </c>
    </row>
    <row r="252" spans="1:18" x14ac:dyDescent="0.25">
      <c r="A252" t="s">
        <v>449</v>
      </c>
      <c r="B252" s="78" t="s">
        <v>454</v>
      </c>
      <c r="C252" t="s">
        <v>1</v>
      </c>
      <c r="D252" t="s">
        <v>0</v>
      </c>
      <c r="E252">
        <v>6049641</v>
      </c>
      <c r="F252" s="1" t="s">
        <v>236</v>
      </c>
      <c r="G252" t="s">
        <v>237</v>
      </c>
      <c r="H252" s="3">
        <v>0</v>
      </c>
      <c r="I252" s="3">
        <v>0</v>
      </c>
      <c r="J252" s="3">
        <v>0</v>
      </c>
      <c r="K252" s="3">
        <v>175.77</v>
      </c>
      <c r="L252" s="3">
        <v>0</v>
      </c>
      <c r="M252" s="3">
        <v>0</v>
      </c>
      <c r="N252" s="3">
        <v>0</v>
      </c>
      <c r="O252" s="3">
        <v>22.850100000000001</v>
      </c>
      <c r="P252" s="3">
        <v>198.62010000000001</v>
      </c>
      <c r="R252">
        <v>3</v>
      </c>
    </row>
    <row r="253" spans="1:18" x14ac:dyDescent="0.25">
      <c r="A253" t="s">
        <v>449</v>
      </c>
      <c r="B253" s="78" t="s">
        <v>493</v>
      </c>
      <c r="C253" t="s">
        <v>1</v>
      </c>
      <c r="D253" t="s">
        <v>0</v>
      </c>
      <c r="E253">
        <v>637260</v>
      </c>
      <c r="F253" s="1" t="s">
        <v>230</v>
      </c>
      <c r="G253" t="s">
        <v>496</v>
      </c>
      <c r="H253" s="3">
        <v>0</v>
      </c>
      <c r="I253" s="3">
        <v>0</v>
      </c>
      <c r="J253" s="3">
        <v>0</v>
      </c>
      <c r="K253" s="3">
        <v>14.24</v>
      </c>
      <c r="L253" s="3">
        <v>0</v>
      </c>
      <c r="M253" s="3">
        <v>0</v>
      </c>
      <c r="N253" s="3">
        <v>0</v>
      </c>
      <c r="O253" s="3">
        <v>1.8512000000000002</v>
      </c>
      <c r="P253" s="3">
        <v>16.091200000000001</v>
      </c>
      <c r="R253">
        <v>3</v>
      </c>
    </row>
    <row r="254" spans="1:18" x14ac:dyDescent="0.25">
      <c r="A254" t="s">
        <v>449</v>
      </c>
      <c r="B254" s="78" t="s">
        <v>469</v>
      </c>
      <c r="C254" t="s">
        <v>1</v>
      </c>
      <c r="D254" t="s">
        <v>0</v>
      </c>
      <c r="E254">
        <v>129584</v>
      </c>
      <c r="F254" s="1" t="s">
        <v>494</v>
      </c>
      <c r="G254" t="s">
        <v>495</v>
      </c>
      <c r="H254" s="3">
        <v>2.31</v>
      </c>
      <c r="I254" s="3">
        <v>0</v>
      </c>
      <c r="J254" s="3">
        <v>0</v>
      </c>
      <c r="K254" s="3">
        <v>26.52</v>
      </c>
      <c r="L254" s="3">
        <v>0</v>
      </c>
      <c r="M254" s="3">
        <v>0</v>
      </c>
      <c r="N254" s="3">
        <v>0</v>
      </c>
      <c r="O254" s="3">
        <v>3.4476</v>
      </c>
      <c r="P254" s="3">
        <v>32.2776</v>
      </c>
      <c r="R254">
        <v>3</v>
      </c>
    </row>
    <row r="255" spans="1:18" x14ac:dyDescent="0.25">
      <c r="A255" t="s">
        <v>449</v>
      </c>
      <c r="B255" s="78" t="s">
        <v>464</v>
      </c>
      <c r="C255" t="s">
        <v>1</v>
      </c>
      <c r="D255" t="s">
        <v>0</v>
      </c>
      <c r="E255">
        <v>15823</v>
      </c>
      <c r="F255" s="1" t="s">
        <v>332</v>
      </c>
      <c r="G255" t="s">
        <v>333</v>
      </c>
      <c r="H255" s="3">
        <v>0</v>
      </c>
      <c r="I255" s="3">
        <v>0</v>
      </c>
      <c r="J255" s="3">
        <v>0</v>
      </c>
      <c r="K255" s="3">
        <v>24.92</v>
      </c>
      <c r="L255" s="3">
        <v>0</v>
      </c>
      <c r="M255" s="3">
        <v>0</v>
      </c>
      <c r="N255" s="3">
        <v>0</v>
      </c>
      <c r="O255" s="3">
        <v>3.2396000000000003</v>
      </c>
      <c r="P255" s="3">
        <v>28.159600000000001</v>
      </c>
      <c r="R255">
        <v>3</v>
      </c>
    </row>
    <row r="256" spans="1:18" x14ac:dyDescent="0.25">
      <c r="A256" t="s">
        <v>449</v>
      </c>
      <c r="B256" s="78" t="s">
        <v>493</v>
      </c>
      <c r="C256" t="s">
        <v>1</v>
      </c>
      <c r="D256" t="s">
        <v>0</v>
      </c>
      <c r="E256">
        <v>16235</v>
      </c>
      <c r="F256" s="1" t="s">
        <v>332</v>
      </c>
      <c r="G256" t="s">
        <v>333</v>
      </c>
      <c r="H256" s="3">
        <v>2.5099999999999998</v>
      </c>
      <c r="I256" s="3">
        <v>0</v>
      </c>
      <c r="J256" s="3">
        <v>0</v>
      </c>
      <c r="K256" s="3">
        <v>39.119999999999997</v>
      </c>
      <c r="L256" s="3">
        <v>0</v>
      </c>
      <c r="M256" s="3">
        <v>0</v>
      </c>
      <c r="N256" s="3">
        <v>0</v>
      </c>
      <c r="O256" s="3">
        <v>5.0855999999999995</v>
      </c>
      <c r="P256" s="3">
        <v>46.715599999999995</v>
      </c>
      <c r="R256">
        <v>3</v>
      </c>
    </row>
    <row r="257" spans="1:18" x14ac:dyDescent="0.25">
      <c r="A257" t="s">
        <v>449</v>
      </c>
      <c r="B257" s="78" t="s">
        <v>464</v>
      </c>
      <c r="C257" t="s">
        <v>1</v>
      </c>
      <c r="D257" t="s">
        <v>0</v>
      </c>
      <c r="E257">
        <v>978311</v>
      </c>
      <c r="F257" s="1" t="s">
        <v>234</v>
      </c>
      <c r="G257" t="s">
        <v>235</v>
      </c>
      <c r="H257" s="3">
        <v>1.98</v>
      </c>
      <c r="I257" s="3">
        <v>0</v>
      </c>
      <c r="J257" s="3">
        <v>0</v>
      </c>
      <c r="K257" s="3">
        <v>21.9</v>
      </c>
      <c r="L257" s="3">
        <v>0</v>
      </c>
      <c r="M257" s="3">
        <v>0</v>
      </c>
      <c r="N257" s="3">
        <v>0</v>
      </c>
      <c r="O257" s="3">
        <v>2.847</v>
      </c>
      <c r="P257" s="3">
        <v>26.727</v>
      </c>
      <c r="R257">
        <v>3</v>
      </c>
    </row>
    <row r="258" spans="1:18" x14ac:dyDescent="0.25">
      <c r="A258" t="s">
        <v>449</v>
      </c>
      <c r="B258" s="78" t="s">
        <v>394</v>
      </c>
      <c r="C258" t="s">
        <v>1</v>
      </c>
      <c r="D258" t="s">
        <v>0</v>
      </c>
      <c r="E258">
        <v>1775</v>
      </c>
      <c r="F258" s="1" t="s">
        <v>370</v>
      </c>
      <c r="G258" t="s">
        <v>371</v>
      </c>
      <c r="H258" s="3">
        <v>0</v>
      </c>
      <c r="I258" s="3">
        <v>0</v>
      </c>
      <c r="J258" s="3">
        <v>0</v>
      </c>
      <c r="K258" s="3">
        <v>310</v>
      </c>
      <c r="L258" s="3">
        <v>0</v>
      </c>
      <c r="M258" s="3">
        <v>0</v>
      </c>
      <c r="N258" s="3">
        <v>0</v>
      </c>
      <c r="O258" s="3">
        <v>40.300000000000004</v>
      </c>
      <c r="P258" s="3">
        <v>350.3</v>
      </c>
      <c r="R258">
        <v>3</v>
      </c>
    </row>
    <row r="259" spans="1:18" x14ac:dyDescent="0.25">
      <c r="A259" t="s">
        <v>449</v>
      </c>
      <c r="B259" s="78" t="s">
        <v>471</v>
      </c>
      <c r="C259" t="s">
        <v>1</v>
      </c>
      <c r="D259" t="s">
        <v>0</v>
      </c>
      <c r="E259">
        <v>3173</v>
      </c>
      <c r="F259" s="1" t="s">
        <v>425</v>
      </c>
      <c r="G259" t="s">
        <v>427</v>
      </c>
      <c r="H259" s="3">
        <v>0</v>
      </c>
      <c r="I259" s="3">
        <v>0</v>
      </c>
      <c r="J259" s="3">
        <v>0</v>
      </c>
      <c r="K259" s="3">
        <v>63.96</v>
      </c>
      <c r="L259" s="3">
        <v>0</v>
      </c>
      <c r="M259" s="3">
        <v>0</v>
      </c>
      <c r="N259" s="3">
        <v>0</v>
      </c>
      <c r="O259" s="3">
        <v>8.3148</v>
      </c>
      <c r="P259" s="3">
        <v>72.274799999999999</v>
      </c>
      <c r="R259">
        <v>3</v>
      </c>
    </row>
    <row r="260" spans="1:18" x14ac:dyDescent="0.25">
      <c r="A260" t="s">
        <v>449</v>
      </c>
      <c r="B260" s="78" t="s">
        <v>462</v>
      </c>
      <c r="C260" t="s">
        <v>1</v>
      </c>
      <c r="D260" t="s">
        <v>0</v>
      </c>
      <c r="E260">
        <v>21055490</v>
      </c>
      <c r="F260" s="1" t="s">
        <v>236</v>
      </c>
      <c r="G260" t="s">
        <v>237</v>
      </c>
      <c r="H260" s="3">
        <v>0</v>
      </c>
      <c r="I260" s="3">
        <v>0</v>
      </c>
      <c r="J260" s="3">
        <v>0</v>
      </c>
      <c r="K260" s="3">
        <v>7.6</v>
      </c>
      <c r="L260" s="3">
        <v>0</v>
      </c>
      <c r="M260" s="3">
        <v>0</v>
      </c>
      <c r="N260" s="3">
        <v>0</v>
      </c>
      <c r="O260" s="3">
        <v>0.98799999999999999</v>
      </c>
      <c r="P260" s="3">
        <v>8.5879999999999992</v>
      </c>
      <c r="R260">
        <v>3</v>
      </c>
    </row>
    <row r="261" spans="1:18" x14ac:dyDescent="0.25">
      <c r="A261" t="s">
        <v>449</v>
      </c>
      <c r="B261" s="78" t="s">
        <v>453</v>
      </c>
      <c r="C261" t="s">
        <v>1</v>
      </c>
      <c r="D261" t="s">
        <v>0</v>
      </c>
      <c r="E261">
        <v>6049560</v>
      </c>
      <c r="F261" s="1" t="s">
        <v>196</v>
      </c>
      <c r="G261" t="s">
        <v>197</v>
      </c>
      <c r="H261" s="3">
        <v>0</v>
      </c>
      <c r="I261" s="3">
        <v>0</v>
      </c>
      <c r="J261" s="3">
        <v>0</v>
      </c>
      <c r="K261" s="3">
        <v>132.18</v>
      </c>
      <c r="L261" s="3">
        <v>0</v>
      </c>
      <c r="M261" s="3">
        <v>0</v>
      </c>
      <c r="N261" s="3">
        <v>0</v>
      </c>
      <c r="O261" s="3">
        <v>17.183400000000002</v>
      </c>
      <c r="P261" s="3">
        <v>149.36340000000001</v>
      </c>
      <c r="R261">
        <v>3</v>
      </c>
    </row>
    <row r="262" spans="1:18" x14ac:dyDescent="0.25">
      <c r="A262" t="s">
        <v>449</v>
      </c>
      <c r="B262" s="78" t="s">
        <v>452</v>
      </c>
      <c r="C262" t="s">
        <v>1</v>
      </c>
      <c r="D262" t="s">
        <v>0</v>
      </c>
      <c r="E262">
        <v>104795</v>
      </c>
      <c r="F262" s="1" t="s">
        <v>196</v>
      </c>
      <c r="G262" t="s">
        <v>197</v>
      </c>
      <c r="H262" s="3">
        <v>0</v>
      </c>
      <c r="I262" s="3">
        <v>0</v>
      </c>
      <c r="J262" s="3">
        <v>0</v>
      </c>
      <c r="K262" s="3">
        <v>40.14</v>
      </c>
      <c r="L262" s="3">
        <v>0</v>
      </c>
      <c r="M262" s="3">
        <v>0</v>
      </c>
      <c r="N262" s="3">
        <v>0</v>
      </c>
      <c r="O262" s="3">
        <v>5.2182000000000004</v>
      </c>
      <c r="P262" s="3">
        <v>45.358200000000004</v>
      </c>
      <c r="R262">
        <v>3</v>
      </c>
    </row>
    <row r="263" spans="1:18" x14ac:dyDescent="0.25">
      <c r="A263" t="s">
        <v>449</v>
      </c>
      <c r="B263" s="78" t="s">
        <v>492</v>
      </c>
      <c r="C263" t="s">
        <v>1</v>
      </c>
      <c r="D263" t="s">
        <v>0</v>
      </c>
      <c r="E263">
        <v>6049459</v>
      </c>
      <c r="F263" s="1" t="s">
        <v>236</v>
      </c>
      <c r="G263" t="s">
        <v>237</v>
      </c>
      <c r="H263" s="3">
        <v>0</v>
      </c>
      <c r="I263" s="3">
        <v>0</v>
      </c>
      <c r="J263" s="3">
        <v>0</v>
      </c>
      <c r="K263" s="3">
        <v>117.42</v>
      </c>
      <c r="L263" s="3">
        <v>0</v>
      </c>
      <c r="M263" s="3">
        <v>0</v>
      </c>
      <c r="N263" s="3">
        <v>0</v>
      </c>
      <c r="O263" s="3">
        <v>15.264600000000002</v>
      </c>
      <c r="P263" s="3">
        <v>132.68459999999999</v>
      </c>
      <c r="R263">
        <v>3</v>
      </c>
    </row>
    <row r="264" spans="1:18" x14ac:dyDescent="0.25">
      <c r="A264" t="s">
        <v>449</v>
      </c>
      <c r="B264" s="78" t="s">
        <v>453</v>
      </c>
      <c r="C264" t="s">
        <v>1</v>
      </c>
      <c r="D264" t="s">
        <v>0</v>
      </c>
      <c r="E264">
        <v>46999</v>
      </c>
      <c r="F264" s="1" t="s">
        <v>490</v>
      </c>
      <c r="G264" t="s">
        <v>491</v>
      </c>
      <c r="H264" s="3">
        <v>0</v>
      </c>
      <c r="I264" s="3">
        <v>0</v>
      </c>
      <c r="J264" s="3">
        <v>0</v>
      </c>
      <c r="K264" s="3">
        <v>36.06</v>
      </c>
      <c r="L264" s="3">
        <v>0</v>
      </c>
      <c r="M264" s="3">
        <v>0</v>
      </c>
      <c r="N264" s="3">
        <v>0</v>
      </c>
      <c r="O264" s="3">
        <v>4.6878000000000002</v>
      </c>
      <c r="P264" s="3">
        <v>40.747800000000005</v>
      </c>
      <c r="R264">
        <v>3</v>
      </c>
    </row>
    <row r="265" spans="1:18" x14ac:dyDescent="0.25">
      <c r="A265" t="s">
        <v>449</v>
      </c>
      <c r="B265" s="78" t="s">
        <v>453</v>
      </c>
      <c r="C265" t="s">
        <v>1</v>
      </c>
      <c r="D265" t="s">
        <v>0</v>
      </c>
      <c r="E265">
        <v>47009</v>
      </c>
      <c r="F265" s="1" t="s">
        <v>490</v>
      </c>
      <c r="G265" t="s">
        <v>491</v>
      </c>
      <c r="H265" s="3">
        <v>0</v>
      </c>
      <c r="I265" s="3">
        <v>0</v>
      </c>
      <c r="J265" s="3">
        <v>0</v>
      </c>
      <c r="K265" s="3">
        <v>48.86</v>
      </c>
      <c r="L265" s="3">
        <v>0</v>
      </c>
      <c r="M265" s="3">
        <v>0</v>
      </c>
      <c r="N265" s="3">
        <v>0</v>
      </c>
      <c r="O265" s="3">
        <v>6.3517999999999999</v>
      </c>
      <c r="P265" s="3">
        <v>55.211799999999997</v>
      </c>
      <c r="R265">
        <v>3</v>
      </c>
    </row>
    <row r="266" spans="1:18" x14ac:dyDescent="0.25">
      <c r="A266" t="s">
        <v>449</v>
      </c>
      <c r="B266" s="78" t="s">
        <v>461</v>
      </c>
      <c r="C266" t="s">
        <v>1</v>
      </c>
      <c r="D266" t="s">
        <v>0</v>
      </c>
      <c r="E266">
        <v>6049495</v>
      </c>
      <c r="F266" s="1" t="s">
        <v>236</v>
      </c>
      <c r="G266" t="s">
        <v>237</v>
      </c>
      <c r="H266" s="3">
        <v>0</v>
      </c>
      <c r="I266" s="3">
        <v>0</v>
      </c>
      <c r="J266" s="3">
        <v>0</v>
      </c>
      <c r="K266" s="3">
        <v>46.5</v>
      </c>
      <c r="L266" s="3">
        <v>0</v>
      </c>
      <c r="M266" s="3">
        <v>0</v>
      </c>
      <c r="N266" s="3">
        <v>0</v>
      </c>
      <c r="O266" s="3">
        <v>6.0449999999999999</v>
      </c>
      <c r="P266" s="3">
        <v>52.545000000000002</v>
      </c>
      <c r="R266">
        <v>3</v>
      </c>
    </row>
    <row r="267" spans="1:18" x14ac:dyDescent="0.25">
      <c r="A267" t="s">
        <v>449</v>
      </c>
      <c r="B267" s="78" t="s">
        <v>452</v>
      </c>
      <c r="C267" t="s">
        <v>1</v>
      </c>
      <c r="D267" t="s">
        <v>0</v>
      </c>
      <c r="E267">
        <v>77490</v>
      </c>
      <c r="F267" s="1" t="s">
        <v>488</v>
      </c>
      <c r="G267" t="s">
        <v>489</v>
      </c>
      <c r="H267" s="3">
        <v>0</v>
      </c>
      <c r="I267" s="3">
        <v>0</v>
      </c>
      <c r="J267" s="3">
        <v>0</v>
      </c>
      <c r="K267" s="3">
        <v>138.58000000000001</v>
      </c>
      <c r="L267" s="3">
        <v>0</v>
      </c>
      <c r="M267" s="3">
        <v>0</v>
      </c>
      <c r="N267" s="3">
        <v>0</v>
      </c>
      <c r="O267" s="3">
        <v>18.015400000000003</v>
      </c>
      <c r="P267" s="3">
        <v>156.59540000000001</v>
      </c>
      <c r="R267">
        <v>3</v>
      </c>
    </row>
    <row r="268" spans="1:18" x14ac:dyDescent="0.25">
      <c r="A268" t="s">
        <v>449</v>
      </c>
      <c r="B268" s="78" t="s">
        <v>471</v>
      </c>
      <c r="C268" t="s">
        <v>1</v>
      </c>
      <c r="D268" t="s">
        <v>0</v>
      </c>
      <c r="E268">
        <v>404412</v>
      </c>
      <c r="F268" s="1" t="s">
        <v>419</v>
      </c>
      <c r="G268" t="s">
        <v>420</v>
      </c>
      <c r="H268" s="3">
        <v>2.73</v>
      </c>
      <c r="I268" s="3">
        <v>0</v>
      </c>
      <c r="J268" s="3">
        <v>0</v>
      </c>
      <c r="K268" s="3">
        <v>30.77</v>
      </c>
      <c r="L268" s="3">
        <v>0</v>
      </c>
      <c r="M268" s="3">
        <v>0</v>
      </c>
      <c r="N268" s="3">
        <v>0</v>
      </c>
      <c r="O268" s="3">
        <v>4.0000999999999998</v>
      </c>
      <c r="P268" s="3">
        <v>37.500100000000003</v>
      </c>
      <c r="R268">
        <v>3</v>
      </c>
    </row>
    <row r="269" spans="1:18" x14ac:dyDescent="0.25">
      <c r="A269" t="s">
        <v>449</v>
      </c>
      <c r="B269" s="78" t="s">
        <v>461</v>
      </c>
      <c r="C269" t="s">
        <v>1</v>
      </c>
      <c r="D269" t="s">
        <v>0</v>
      </c>
      <c r="E269">
        <v>343445</v>
      </c>
      <c r="F269" s="1" t="s">
        <v>419</v>
      </c>
      <c r="G269" t="s">
        <v>420</v>
      </c>
      <c r="H269" s="3">
        <v>2.7</v>
      </c>
      <c r="I269" s="3">
        <v>0</v>
      </c>
      <c r="J269" s="3">
        <v>0</v>
      </c>
      <c r="K269" s="3">
        <v>30.36</v>
      </c>
      <c r="L269" s="3">
        <v>0</v>
      </c>
      <c r="M269" s="3">
        <v>0</v>
      </c>
      <c r="N269" s="3">
        <v>0</v>
      </c>
      <c r="O269" s="3">
        <v>3.9468000000000001</v>
      </c>
      <c r="P269" s="3">
        <v>37.006800000000005</v>
      </c>
      <c r="R269">
        <v>3</v>
      </c>
    </row>
    <row r="270" spans="1:18" x14ac:dyDescent="0.25">
      <c r="A270" t="s">
        <v>449</v>
      </c>
      <c r="B270" s="78" t="s">
        <v>458</v>
      </c>
      <c r="C270" t="s">
        <v>1</v>
      </c>
      <c r="D270" t="s">
        <v>0</v>
      </c>
      <c r="E270">
        <v>14110</v>
      </c>
      <c r="F270" s="1" t="s">
        <v>332</v>
      </c>
      <c r="G270" t="s">
        <v>333</v>
      </c>
      <c r="H270" s="3">
        <v>2.3600000000000003</v>
      </c>
      <c r="I270" s="3">
        <v>0</v>
      </c>
      <c r="J270" s="3">
        <v>0</v>
      </c>
      <c r="K270" s="3">
        <v>26.78</v>
      </c>
      <c r="L270" s="3">
        <v>0</v>
      </c>
      <c r="M270" s="3">
        <v>0</v>
      </c>
      <c r="N270" s="3">
        <v>0</v>
      </c>
      <c r="O270" s="3">
        <v>3.4814000000000003</v>
      </c>
      <c r="P270" s="3">
        <v>32.621400000000001</v>
      </c>
      <c r="R270">
        <v>3</v>
      </c>
    </row>
    <row r="271" spans="1:18" x14ac:dyDescent="0.25">
      <c r="A271" t="s">
        <v>449</v>
      </c>
      <c r="B271" s="78" t="s">
        <v>459</v>
      </c>
      <c r="C271" t="s">
        <v>1</v>
      </c>
      <c r="D271" t="s">
        <v>0</v>
      </c>
      <c r="E271">
        <v>14484</v>
      </c>
      <c r="F271" s="1" t="s">
        <v>332</v>
      </c>
      <c r="G271" t="s">
        <v>333</v>
      </c>
      <c r="H271" s="3">
        <v>2.37</v>
      </c>
      <c r="I271" s="3">
        <v>0</v>
      </c>
      <c r="J271" s="3">
        <v>0</v>
      </c>
      <c r="K271" s="3">
        <v>29.9</v>
      </c>
      <c r="L271" s="3">
        <v>0</v>
      </c>
      <c r="M271" s="3">
        <v>0</v>
      </c>
      <c r="N271" s="3">
        <v>0</v>
      </c>
      <c r="O271" s="3">
        <v>3.887</v>
      </c>
      <c r="P271" s="3">
        <v>36.156999999999996</v>
      </c>
      <c r="R271">
        <v>3</v>
      </c>
    </row>
    <row r="272" spans="1:18" x14ac:dyDescent="0.25">
      <c r="A272" t="s">
        <v>449</v>
      </c>
      <c r="B272" s="78" t="s">
        <v>394</v>
      </c>
      <c r="C272" t="s">
        <v>1</v>
      </c>
      <c r="D272" t="s">
        <v>0</v>
      </c>
      <c r="E272">
        <v>3991685</v>
      </c>
      <c r="F272" s="1" t="s">
        <v>192</v>
      </c>
      <c r="G272" t="s">
        <v>193</v>
      </c>
      <c r="H272" s="3">
        <v>0</v>
      </c>
      <c r="I272" s="3">
        <v>0</v>
      </c>
      <c r="J272" s="3">
        <v>0</v>
      </c>
      <c r="K272" s="3">
        <v>91.1</v>
      </c>
      <c r="L272" s="3">
        <v>0</v>
      </c>
      <c r="M272" s="3">
        <v>0</v>
      </c>
      <c r="N272" s="3">
        <v>0</v>
      </c>
      <c r="O272" s="3">
        <v>11.843</v>
      </c>
      <c r="P272" s="3">
        <v>102.943</v>
      </c>
      <c r="R272">
        <v>3</v>
      </c>
    </row>
    <row r="273" spans="1:18" x14ac:dyDescent="0.25">
      <c r="A273" t="s">
        <v>449</v>
      </c>
      <c r="B273" s="78" t="s">
        <v>450</v>
      </c>
      <c r="C273" t="s">
        <v>1</v>
      </c>
      <c r="D273" t="s">
        <v>0</v>
      </c>
      <c r="E273">
        <v>31925686</v>
      </c>
      <c r="F273" s="1" t="s">
        <v>415</v>
      </c>
      <c r="G273" t="s">
        <v>416</v>
      </c>
      <c r="H273" s="3">
        <v>0</v>
      </c>
      <c r="I273" s="3">
        <v>0</v>
      </c>
      <c r="J273" s="3">
        <v>0</v>
      </c>
      <c r="K273" s="3">
        <v>31.51</v>
      </c>
      <c r="L273" s="3">
        <v>0</v>
      </c>
      <c r="M273" s="3">
        <v>0</v>
      </c>
      <c r="N273" s="3">
        <v>0</v>
      </c>
      <c r="O273" s="3">
        <v>4.0963000000000003</v>
      </c>
      <c r="P273" s="3">
        <v>35.606300000000005</v>
      </c>
      <c r="R273">
        <v>3</v>
      </c>
    </row>
    <row r="274" spans="1:18" x14ac:dyDescent="0.25">
      <c r="A274" t="s">
        <v>449</v>
      </c>
      <c r="B274" s="78" t="s">
        <v>486</v>
      </c>
      <c r="C274" t="s">
        <v>1</v>
      </c>
      <c r="D274" t="s">
        <v>0</v>
      </c>
      <c r="E274">
        <v>496</v>
      </c>
      <c r="F274" s="1" t="s">
        <v>485</v>
      </c>
      <c r="G274" t="s">
        <v>487</v>
      </c>
      <c r="H274" s="3">
        <v>0</v>
      </c>
      <c r="I274" s="3">
        <v>0</v>
      </c>
      <c r="J274" s="3">
        <v>0</v>
      </c>
      <c r="K274" s="3">
        <v>35.4</v>
      </c>
      <c r="L274" s="3">
        <v>0</v>
      </c>
      <c r="M274" s="3">
        <v>0</v>
      </c>
      <c r="N274" s="3">
        <v>0</v>
      </c>
      <c r="O274" s="3">
        <v>4.6020000000000003</v>
      </c>
      <c r="P274" s="3">
        <v>40.001999999999995</v>
      </c>
      <c r="R274">
        <v>3</v>
      </c>
    </row>
    <row r="275" spans="1:18" x14ac:dyDescent="0.25">
      <c r="A275" t="s">
        <v>449</v>
      </c>
      <c r="B275" s="78" t="s">
        <v>453</v>
      </c>
      <c r="C275" t="s">
        <v>1</v>
      </c>
      <c r="D275" t="s">
        <v>0</v>
      </c>
      <c r="E275">
        <v>126</v>
      </c>
      <c r="F275" s="1" t="s">
        <v>474</v>
      </c>
      <c r="G275" t="s">
        <v>475</v>
      </c>
      <c r="H275" s="3">
        <v>0</v>
      </c>
      <c r="I275" s="3">
        <v>0</v>
      </c>
      <c r="J275" s="3">
        <v>0</v>
      </c>
      <c r="K275" s="3">
        <v>13.27</v>
      </c>
      <c r="L275" s="3">
        <v>0</v>
      </c>
      <c r="M275" s="3">
        <v>0</v>
      </c>
      <c r="N275" s="3">
        <v>0</v>
      </c>
      <c r="O275" s="3">
        <v>1.7251000000000001</v>
      </c>
      <c r="P275" s="3">
        <v>14.995099999999999</v>
      </c>
      <c r="R275">
        <v>3</v>
      </c>
    </row>
    <row r="276" spans="1:18" x14ac:dyDescent="0.25">
      <c r="A276" t="s">
        <v>449</v>
      </c>
      <c r="B276" s="78" t="s">
        <v>483</v>
      </c>
      <c r="C276" t="s">
        <v>1</v>
      </c>
      <c r="D276" t="s">
        <v>0</v>
      </c>
      <c r="E276">
        <v>298</v>
      </c>
      <c r="F276" s="1" t="s">
        <v>482</v>
      </c>
      <c r="G276" t="s">
        <v>484</v>
      </c>
      <c r="H276" s="3">
        <v>0</v>
      </c>
      <c r="I276" s="3">
        <v>0</v>
      </c>
      <c r="J276" s="3">
        <v>0</v>
      </c>
      <c r="K276" s="3">
        <v>400</v>
      </c>
      <c r="L276" s="3">
        <v>0</v>
      </c>
      <c r="M276" s="3">
        <v>0</v>
      </c>
      <c r="N276" s="3">
        <v>0</v>
      </c>
      <c r="O276" s="3">
        <v>52</v>
      </c>
      <c r="P276" s="3">
        <v>452</v>
      </c>
      <c r="R276">
        <v>3</v>
      </c>
    </row>
    <row r="277" spans="1:18" x14ac:dyDescent="0.25">
      <c r="A277" t="s">
        <v>449</v>
      </c>
      <c r="B277" s="78" t="s">
        <v>469</v>
      </c>
      <c r="C277" t="s">
        <v>1</v>
      </c>
      <c r="D277" t="s">
        <v>0</v>
      </c>
      <c r="E277">
        <v>45</v>
      </c>
      <c r="F277" s="1" t="s">
        <v>480</v>
      </c>
      <c r="G277" t="s">
        <v>481</v>
      </c>
      <c r="H277" s="3">
        <v>0</v>
      </c>
      <c r="I277" s="3">
        <v>0</v>
      </c>
      <c r="J277" s="3">
        <v>0</v>
      </c>
      <c r="K277" s="3">
        <v>1769.91</v>
      </c>
      <c r="L277" s="3">
        <v>0</v>
      </c>
      <c r="M277" s="3">
        <v>0</v>
      </c>
      <c r="N277" s="3">
        <v>0</v>
      </c>
      <c r="O277" s="3">
        <v>230.08830000000003</v>
      </c>
      <c r="P277" s="3">
        <v>1999.9983000000002</v>
      </c>
      <c r="R277">
        <v>3</v>
      </c>
    </row>
    <row r="278" spans="1:18" x14ac:dyDescent="0.25">
      <c r="A278" t="s">
        <v>449</v>
      </c>
      <c r="B278" s="78" t="s">
        <v>457</v>
      </c>
      <c r="C278" t="s">
        <v>1</v>
      </c>
      <c r="D278" t="s">
        <v>0</v>
      </c>
      <c r="E278">
        <v>216</v>
      </c>
      <c r="F278" s="1" t="s">
        <v>478</v>
      </c>
      <c r="G278" t="s">
        <v>479</v>
      </c>
      <c r="H278" s="3">
        <v>0</v>
      </c>
      <c r="I278" s="3">
        <v>0</v>
      </c>
      <c r="J278" s="3">
        <v>0</v>
      </c>
      <c r="K278" s="3">
        <v>17</v>
      </c>
      <c r="L278" s="3">
        <v>0</v>
      </c>
      <c r="M278" s="3">
        <v>0</v>
      </c>
      <c r="N278" s="3">
        <v>0</v>
      </c>
      <c r="O278" s="3">
        <v>2.21</v>
      </c>
      <c r="P278" s="3">
        <v>19.21</v>
      </c>
      <c r="R278">
        <v>3</v>
      </c>
    </row>
    <row r="279" spans="1:18" x14ac:dyDescent="0.25">
      <c r="A279" t="s">
        <v>449</v>
      </c>
      <c r="B279" s="78" t="s">
        <v>454</v>
      </c>
      <c r="C279" t="s">
        <v>1</v>
      </c>
      <c r="D279" t="s">
        <v>0</v>
      </c>
      <c r="E279">
        <v>215</v>
      </c>
      <c r="F279" s="1" t="s">
        <v>478</v>
      </c>
      <c r="G279" t="s">
        <v>479</v>
      </c>
      <c r="H279" s="3">
        <v>0</v>
      </c>
      <c r="I279" s="3">
        <v>0</v>
      </c>
      <c r="J279" s="3">
        <v>0</v>
      </c>
      <c r="K279" s="3">
        <v>17</v>
      </c>
      <c r="L279" s="3">
        <v>0</v>
      </c>
      <c r="M279" s="3">
        <v>0</v>
      </c>
      <c r="N279" s="3">
        <v>0</v>
      </c>
      <c r="O279" s="3">
        <v>2.21</v>
      </c>
      <c r="P279" s="3">
        <v>19.21</v>
      </c>
      <c r="R279">
        <v>3</v>
      </c>
    </row>
    <row r="280" spans="1:18" x14ac:dyDescent="0.25">
      <c r="A280" t="s">
        <v>449</v>
      </c>
      <c r="B280" s="78" t="s">
        <v>469</v>
      </c>
      <c r="C280" t="s">
        <v>1</v>
      </c>
      <c r="D280" t="s">
        <v>0</v>
      </c>
      <c r="E280">
        <v>3428</v>
      </c>
      <c r="F280" s="1" t="s">
        <v>476</v>
      </c>
      <c r="G280" t="s">
        <v>477</v>
      </c>
      <c r="H280" s="3">
        <v>0</v>
      </c>
      <c r="I280" s="3">
        <v>0</v>
      </c>
      <c r="J280" s="3">
        <v>0</v>
      </c>
      <c r="K280" s="3">
        <v>35</v>
      </c>
      <c r="L280" s="3">
        <v>0</v>
      </c>
      <c r="M280" s="3">
        <v>0</v>
      </c>
      <c r="N280" s="3">
        <v>0</v>
      </c>
      <c r="O280" s="3">
        <v>4.55</v>
      </c>
      <c r="P280" s="3">
        <v>39.549999999999997</v>
      </c>
      <c r="R280">
        <v>3</v>
      </c>
    </row>
    <row r="281" spans="1:18" x14ac:dyDescent="0.25">
      <c r="A281" t="s">
        <v>449</v>
      </c>
      <c r="B281" s="78" t="s">
        <v>466</v>
      </c>
      <c r="C281" t="s">
        <v>1</v>
      </c>
      <c r="D281" t="s">
        <v>0</v>
      </c>
      <c r="E281">
        <v>187</v>
      </c>
      <c r="F281" s="1" t="s">
        <v>474</v>
      </c>
      <c r="G281" t="s">
        <v>475</v>
      </c>
      <c r="H281" s="3">
        <v>0</v>
      </c>
      <c r="I281" s="3">
        <v>0</v>
      </c>
      <c r="J281" s="3">
        <v>0</v>
      </c>
      <c r="K281" s="3">
        <v>13.27</v>
      </c>
      <c r="L281" s="3">
        <v>0</v>
      </c>
      <c r="M281" s="3">
        <v>0</v>
      </c>
      <c r="N281" s="3">
        <v>0</v>
      </c>
      <c r="O281" s="3">
        <v>1.7251000000000001</v>
      </c>
      <c r="P281" s="3">
        <v>14.995099999999999</v>
      </c>
      <c r="R281">
        <v>3</v>
      </c>
    </row>
    <row r="282" spans="1:18" x14ac:dyDescent="0.25">
      <c r="A282" t="s">
        <v>449</v>
      </c>
      <c r="B282" s="78" t="s">
        <v>458</v>
      </c>
      <c r="C282" t="s">
        <v>1</v>
      </c>
      <c r="D282" t="s">
        <v>0</v>
      </c>
      <c r="E282">
        <v>52248</v>
      </c>
      <c r="F282" s="1" t="s">
        <v>198</v>
      </c>
      <c r="G282" t="s">
        <v>199</v>
      </c>
      <c r="H282" s="3">
        <v>4.9799999999999995</v>
      </c>
      <c r="I282" s="3">
        <v>0</v>
      </c>
      <c r="J282" s="3">
        <v>0</v>
      </c>
      <c r="K282" s="3">
        <v>59.31</v>
      </c>
      <c r="L282" s="3">
        <v>0</v>
      </c>
      <c r="M282" s="3">
        <v>0</v>
      </c>
      <c r="N282" s="3">
        <v>0</v>
      </c>
      <c r="O282" s="3">
        <v>7.7103000000000002</v>
      </c>
      <c r="P282" s="3">
        <v>72.00030000000001</v>
      </c>
      <c r="R282">
        <v>3</v>
      </c>
    </row>
    <row r="283" spans="1:18" x14ac:dyDescent="0.25">
      <c r="A283" t="s">
        <v>449</v>
      </c>
      <c r="B283" s="78" t="s">
        <v>450</v>
      </c>
      <c r="C283" t="s">
        <v>1</v>
      </c>
      <c r="D283" t="s">
        <v>0</v>
      </c>
      <c r="E283">
        <v>52501</v>
      </c>
      <c r="F283" s="1" t="s">
        <v>198</v>
      </c>
      <c r="G283" t="s">
        <v>199</v>
      </c>
      <c r="H283" s="3">
        <v>2.73</v>
      </c>
      <c r="I283" s="3">
        <v>0</v>
      </c>
      <c r="J283" s="3">
        <v>0</v>
      </c>
      <c r="K283" s="3">
        <v>32.479999999999997</v>
      </c>
      <c r="L283" s="3">
        <v>0</v>
      </c>
      <c r="M283" s="3">
        <v>0</v>
      </c>
      <c r="N283" s="3">
        <v>0</v>
      </c>
      <c r="O283" s="3">
        <v>4.2223999999999995</v>
      </c>
      <c r="P283" s="3">
        <v>39.432399999999994</v>
      </c>
      <c r="R283">
        <v>3</v>
      </c>
    </row>
    <row r="284" spans="1:18" x14ac:dyDescent="0.25">
      <c r="A284" t="s">
        <v>449</v>
      </c>
      <c r="B284" s="78" t="s">
        <v>473</v>
      </c>
      <c r="C284" t="s">
        <v>1</v>
      </c>
      <c r="D284" t="s">
        <v>0</v>
      </c>
      <c r="E284">
        <v>52662</v>
      </c>
      <c r="F284" s="1" t="s">
        <v>198</v>
      </c>
      <c r="G284" t="s">
        <v>199</v>
      </c>
      <c r="H284" s="3">
        <v>3.18</v>
      </c>
      <c r="I284" s="3">
        <v>0</v>
      </c>
      <c r="J284" s="3">
        <v>0</v>
      </c>
      <c r="K284" s="3">
        <v>37.89</v>
      </c>
      <c r="L284" s="3">
        <v>0</v>
      </c>
      <c r="M284" s="3">
        <v>0</v>
      </c>
      <c r="N284" s="3">
        <v>0</v>
      </c>
      <c r="O284" s="3">
        <v>4.9257</v>
      </c>
      <c r="P284" s="3">
        <v>45.995699999999999</v>
      </c>
      <c r="R284">
        <v>3</v>
      </c>
    </row>
    <row r="285" spans="1:18" x14ac:dyDescent="0.25">
      <c r="A285" t="s">
        <v>449</v>
      </c>
      <c r="B285" s="78" t="s">
        <v>473</v>
      </c>
      <c r="C285" t="s">
        <v>1</v>
      </c>
      <c r="D285" t="s">
        <v>0</v>
      </c>
      <c r="E285">
        <v>52663</v>
      </c>
      <c r="F285" s="1" t="s">
        <v>198</v>
      </c>
      <c r="G285" t="s">
        <v>199</v>
      </c>
      <c r="H285" s="3">
        <v>1.57</v>
      </c>
      <c r="I285" s="3">
        <v>0</v>
      </c>
      <c r="J285" s="3">
        <v>0</v>
      </c>
      <c r="K285" s="3">
        <v>18.71</v>
      </c>
      <c r="L285" s="3">
        <v>0</v>
      </c>
      <c r="M285" s="3">
        <v>0</v>
      </c>
      <c r="N285" s="3">
        <v>0</v>
      </c>
      <c r="O285" s="3">
        <v>2.4323000000000001</v>
      </c>
      <c r="P285" s="3">
        <v>22.712300000000003</v>
      </c>
      <c r="R285">
        <v>3</v>
      </c>
    </row>
    <row r="286" spans="1:18" x14ac:dyDescent="0.25">
      <c r="A286" t="s">
        <v>449</v>
      </c>
      <c r="B286" s="78" t="s">
        <v>459</v>
      </c>
      <c r="C286" t="s">
        <v>1</v>
      </c>
      <c r="D286" t="s">
        <v>0</v>
      </c>
      <c r="E286">
        <v>52771</v>
      </c>
      <c r="F286" s="1" t="s">
        <v>198</v>
      </c>
      <c r="G286" t="s">
        <v>199</v>
      </c>
      <c r="H286" s="3">
        <v>5.53</v>
      </c>
      <c r="I286" s="3">
        <v>0</v>
      </c>
      <c r="J286" s="3">
        <v>0</v>
      </c>
      <c r="K286" s="3">
        <v>65.900000000000006</v>
      </c>
      <c r="L286" s="3">
        <v>0</v>
      </c>
      <c r="M286" s="3">
        <v>0</v>
      </c>
      <c r="N286" s="3">
        <v>0</v>
      </c>
      <c r="O286" s="3">
        <v>8.5670000000000002</v>
      </c>
      <c r="P286" s="3">
        <v>79.997000000000014</v>
      </c>
      <c r="R286">
        <v>3</v>
      </c>
    </row>
    <row r="287" spans="1:18" x14ac:dyDescent="0.25">
      <c r="A287" t="s">
        <v>449</v>
      </c>
      <c r="B287" s="78" t="s">
        <v>459</v>
      </c>
      <c r="C287" t="s">
        <v>1</v>
      </c>
      <c r="D287" t="s">
        <v>0</v>
      </c>
      <c r="E287">
        <v>52837</v>
      </c>
      <c r="F287" s="1" t="s">
        <v>198</v>
      </c>
      <c r="G287" t="s">
        <v>199</v>
      </c>
      <c r="H287" s="3">
        <v>2.52</v>
      </c>
      <c r="I287" s="3">
        <v>0</v>
      </c>
      <c r="J287" s="3">
        <v>0</v>
      </c>
      <c r="K287" s="3">
        <v>30.05</v>
      </c>
      <c r="L287" s="3">
        <v>0</v>
      </c>
      <c r="M287" s="3">
        <v>0</v>
      </c>
      <c r="N287" s="3">
        <v>0</v>
      </c>
      <c r="O287" s="3">
        <v>3.9065000000000003</v>
      </c>
      <c r="P287" s="3">
        <v>36.476500000000001</v>
      </c>
      <c r="R287">
        <v>3</v>
      </c>
    </row>
    <row r="288" spans="1:18" x14ac:dyDescent="0.25">
      <c r="A288" t="s">
        <v>449</v>
      </c>
      <c r="B288" s="78" t="s">
        <v>451</v>
      </c>
      <c r="C288" t="s">
        <v>1</v>
      </c>
      <c r="D288" t="s">
        <v>0</v>
      </c>
      <c r="E288">
        <v>53212</v>
      </c>
      <c r="F288" s="1" t="s">
        <v>198</v>
      </c>
      <c r="G288" t="s">
        <v>199</v>
      </c>
      <c r="H288" s="3">
        <v>5.8</v>
      </c>
      <c r="I288" s="3">
        <v>0</v>
      </c>
      <c r="J288" s="3">
        <v>0</v>
      </c>
      <c r="K288" s="3">
        <v>65.67</v>
      </c>
      <c r="L288" s="3">
        <v>0</v>
      </c>
      <c r="M288" s="3">
        <v>0</v>
      </c>
      <c r="N288" s="3">
        <v>0</v>
      </c>
      <c r="O288" s="3">
        <v>8.5371000000000006</v>
      </c>
      <c r="P288" s="3">
        <v>80.007099999999994</v>
      </c>
      <c r="R288">
        <v>3</v>
      </c>
    </row>
    <row r="289" spans="1:18" x14ac:dyDescent="0.25">
      <c r="A289" t="s">
        <v>449</v>
      </c>
      <c r="B289" s="78" t="s">
        <v>461</v>
      </c>
      <c r="C289" t="s">
        <v>1</v>
      </c>
      <c r="D289" t="s">
        <v>0</v>
      </c>
      <c r="E289">
        <v>53410</v>
      </c>
      <c r="F289" s="1" t="s">
        <v>198</v>
      </c>
      <c r="G289" t="s">
        <v>199</v>
      </c>
      <c r="H289" s="3">
        <v>4.49</v>
      </c>
      <c r="I289" s="3">
        <v>0</v>
      </c>
      <c r="J289" s="3">
        <v>0</v>
      </c>
      <c r="K289" s="3">
        <v>50.84</v>
      </c>
      <c r="L289" s="3">
        <v>0</v>
      </c>
      <c r="M289" s="3">
        <v>0</v>
      </c>
      <c r="N289" s="3">
        <v>0</v>
      </c>
      <c r="O289" s="3">
        <v>6.6092000000000004</v>
      </c>
      <c r="P289" s="3">
        <v>61.939200000000007</v>
      </c>
      <c r="R289">
        <v>3</v>
      </c>
    </row>
    <row r="290" spans="1:18" x14ac:dyDescent="0.25">
      <c r="A290" t="s">
        <v>449</v>
      </c>
      <c r="B290" s="78" t="s">
        <v>472</v>
      </c>
      <c r="C290" t="s">
        <v>1</v>
      </c>
      <c r="D290" t="s">
        <v>0</v>
      </c>
      <c r="E290">
        <v>53534</v>
      </c>
      <c r="F290" s="1" t="s">
        <v>198</v>
      </c>
      <c r="G290" t="s">
        <v>199</v>
      </c>
      <c r="H290" s="3">
        <v>1.7399999999999998</v>
      </c>
      <c r="I290" s="3">
        <v>0</v>
      </c>
      <c r="J290" s="3">
        <v>0</v>
      </c>
      <c r="K290" s="3">
        <v>19.7</v>
      </c>
      <c r="L290" s="3">
        <v>0</v>
      </c>
      <c r="M290" s="3">
        <v>0</v>
      </c>
      <c r="N290" s="3">
        <v>0</v>
      </c>
      <c r="O290" s="3">
        <v>2.5609999999999999</v>
      </c>
      <c r="P290" s="3">
        <v>24.000999999999998</v>
      </c>
      <c r="R290">
        <v>3</v>
      </c>
    </row>
    <row r="291" spans="1:18" x14ac:dyDescent="0.25">
      <c r="A291" t="s">
        <v>449</v>
      </c>
      <c r="B291" s="78" t="s">
        <v>452</v>
      </c>
      <c r="C291" t="s">
        <v>1</v>
      </c>
      <c r="D291" t="s">
        <v>0</v>
      </c>
      <c r="E291">
        <v>53659</v>
      </c>
      <c r="F291" s="1" t="s">
        <v>198</v>
      </c>
      <c r="G291" t="s">
        <v>199</v>
      </c>
      <c r="H291" s="3">
        <v>5.79</v>
      </c>
      <c r="I291" s="3">
        <v>0</v>
      </c>
      <c r="J291" s="3">
        <v>0</v>
      </c>
      <c r="K291" s="3">
        <v>65.67</v>
      </c>
      <c r="L291" s="3">
        <v>0</v>
      </c>
      <c r="M291" s="3">
        <v>0</v>
      </c>
      <c r="N291" s="3">
        <v>0</v>
      </c>
      <c r="O291" s="3">
        <v>8.5371000000000006</v>
      </c>
      <c r="P291" s="3">
        <v>79.997100000000003</v>
      </c>
      <c r="R291">
        <v>3</v>
      </c>
    </row>
    <row r="292" spans="1:18" x14ac:dyDescent="0.25">
      <c r="A292" t="s">
        <v>449</v>
      </c>
      <c r="B292" s="78" t="s">
        <v>452</v>
      </c>
      <c r="C292" t="s">
        <v>1</v>
      </c>
      <c r="D292" t="s">
        <v>0</v>
      </c>
      <c r="E292">
        <v>53717</v>
      </c>
      <c r="F292" s="1" t="s">
        <v>198</v>
      </c>
      <c r="G292" t="s">
        <v>199</v>
      </c>
      <c r="H292" s="3">
        <v>2.82</v>
      </c>
      <c r="I292" s="3">
        <v>0</v>
      </c>
      <c r="J292" s="3">
        <v>0</v>
      </c>
      <c r="K292" s="3">
        <v>31.99</v>
      </c>
      <c r="L292" s="3">
        <v>0</v>
      </c>
      <c r="M292" s="3">
        <v>0</v>
      </c>
      <c r="N292" s="3">
        <v>0</v>
      </c>
      <c r="O292" s="3">
        <v>4.1586999999999996</v>
      </c>
      <c r="P292" s="3">
        <v>38.968699999999998</v>
      </c>
      <c r="R292">
        <v>3</v>
      </c>
    </row>
    <row r="293" spans="1:18" x14ac:dyDescent="0.25">
      <c r="A293" t="s">
        <v>449</v>
      </c>
      <c r="B293" s="78" t="s">
        <v>471</v>
      </c>
      <c r="C293" t="s">
        <v>1</v>
      </c>
      <c r="D293" t="s">
        <v>0</v>
      </c>
      <c r="E293">
        <v>54075</v>
      </c>
      <c r="F293" s="1" t="s">
        <v>198</v>
      </c>
      <c r="G293" t="s">
        <v>199</v>
      </c>
      <c r="H293" s="3">
        <v>2.11</v>
      </c>
      <c r="I293" s="3">
        <v>0</v>
      </c>
      <c r="J293" s="3">
        <v>0</v>
      </c>
      <c r="K293" s="3">
        <v>23.92</v>
      </c>
      <c r="L293" s="3">
        <v>0</v>
      </c>
      <c r="M293" s="3">
        <v>0</v>
      </c>
      <c r="N293" s="3">
        <v>0</v>
      </c>
      <c r="O293" s="3">
        <v>3.1096000000000004</v>
      </c>
      <c r="P293" s="3">
        <v>29.139600000000002</v>
      </c>
      <c r="R293">
        <v>3</v>
      </c>
    </row>
    <row r="294" spans="1:18" x14ac:dyDescent="0.25">
      <c r="A294" t="s">
        <v>449</v>
      </c>
      <c r="B294" s="78" t="s">
        <v>471</v>
      </c>
      <c r="C294" t="s">
        <v>1</v>
      </c>
      <c r="D294" t="s">
        <v>0</v>
      </c>
      <c r="E294">
        <v>54113</v>
      </c>
      <c r="F294" s="1" t="s">
        <v>198</v>
      </c>
      <c r="G294" t="s">
        <v>199</v>
      </c>
      <c r="H294" s="3">
        <v>5.24</v>
      </c>
      <c r="I294" s="3">
        <v>0</v>
      </c>
      <c r="J294" s="3">
        <v>0</v>
      </c>
      <c r="K294" s="3">
        <v>59.32</v>
      </c>
      <c r="L294" s="3">
        <v>0</v>
      </c>
      <c r="M294" s="3">
        <v>0</v>
      </c>
      <c r="N294" s="3">
        <v>0</v>
      </c>
      <c r="O294" s="3">
        <v>7.7116000000000007</v>
      </c>
      <c r="P294" s="3">
        <v>72.271600000000007</v>
      </c>
      <c r="R294">
        <v>3</v>
      </c>
    </row>
    <row r="295" spans="1:18" x14ac:dyDescent="0.25">
      <c r="A295" t="s">
        <v>449</v>
      </c>
      <c r="B295" s="78" t="s">
        <v>470</v>
      </c>
      <c r="C295" t="s">
        <v>1</v>
      </c>
      <c r="D295" t="s">
        <v>0</v>
      </c>
      <c r="E295">
        <v>54339</v>
      </c>
      <c r="F295" s="1" t="s">
        <v>198</v>
      </c>
      <c r="G295" t="s">
        <v>199</v>
      </c>
      <c r="H295" s="3">
        <v>4.7300000000000004</v>
      </c>
      <c r="I295" s="3">
        <v>0</v>
      </c>
      <c r="J295" s="3">
        <v>0</v>
      </c>
      <c r="K295" s="3">
        <v>53.54</v>
      </c>
      <c r="L295" s="3">
        <v>0</v>
      </c>
      <c r="M295" s="3">
        <v>0</v>
      </c>
      <c r="N295" s="3">
        <v>0</v>
      </c>
      <c r="O295" s="3">
        <v>6.9602000000000004</v>
      </c>
      <c r="P295" s="3">
        <v>65.230199999999996</v>
      </c>
      <c r="R295">
        <v>3</v>
      </c>
    </row>
    <row r="296" spans="1:18" x14ac:dyDescent="0.25">
      <c r="A296" t="s">
        <v>449</v>
      </c>
      <c r="B296" s="78" t="s">
        <v>469</v>
      </c>
      <c r="C296" t="s">
        <v>1</v>
      </c>
      <c r="D296" t="s">
        <v>0</v>
      </c>
      <c r="E296">
        <v>54632</v>
      </c>
      <c r="F296" s="1" t="s">
        <v>198</v>
      </c>
      <c r="G296" t="s">
        <v>199</v>
      </c>
      <c r="H296" s="3">
        <v>2.4899999999999998</v>
      </c>
      <c r="I296" s="3">
        <v>0</v>
      </c>
      <c r="J296" s="3">
        <v>0</v>
      </c>
      <c r="K296" s="3">
        <v>27.97</v>
      </c>
      <c r="L296" s="3">
        <v>0</v>
      </c>
      <c r="M296" s="3">
        <v>0</v>
      </c>
      <c r="N296" s="3">
        <v>0</v>
      </c>
      <c r="O296" s="3">
        <v>3.6360999999999999</v>
      </c>
      <c r="P296" s="3">
        <v>34.0961</v>
      </c>
      <c r="R296">
        <v>3</v>
      </c>
    </row>
    <row r="297" spans="1:18" x14ac:dyDescent="0.25">
      <c r="A297" t="s">
        <v>449</v>
      </c>
      <c r="B297" s="78" t="s">
        <v>468</v>
      </c>
      <c r="C297" t="s">
        <v>1</v>
      </c>
      <c r="D297" t="s">
        <v>0</v>
      </c>
      <c r="E297">
        <v>54859</v>
      </c>
      <c r="F297" s="1" t="s">
        <v>198</v>
      </c>
      <c r="G297" t="s">
        <v>199</v>
      </c>
      <c r="H297" s="3">
        <v>5.84</v>
      </c>
      <c r="I297" s="3">
        <v>0</v>
      </c>
      <c r="J297" s="3">
        <v>0</v>
      </c>
      <c r="K297" s="3">
        <v>65.63</v>
      </c>
      <c r="L297" s="3">
        <v>0</v>
      </c>
      <c r="M297" s="3">
        <v>0</v>
      </c>
      <c r="N297" s="3">
        <v>0</v>
      </c>
      <c r="O297" s="3">
        <v>8.5319000000000003</v>
      </c>
      <c r="P297" s="3">
        <v>80.001900000000006</v>
      </c>
      <c r="R297">
        <v>3</v>
      </c>
    </row>
    <row r="298" spans="1:18" x14ac:dyDescent="0.25">
      <c r="A298" t="s">
        <v>449</v>
      </c>
      <c r="B298" s="78" t="s">
        <v>467</v>
      </c>
      <c r="C298" t="s">
        <v>1</v>
      </c>
      <c r="D298" t="s">
        <v>0</v>
      </c>
      <c r="E298">
        <v>55069</v>
      </c>
      <c r="F298" s="1" t="s">
        <v>198</v>
      </c>
      <c r="G298" t="s">
        <v>199</v>
      </c>
      <c r="H298" s="3">
        <v>2.34</v>
      </c>
      <c r="I298" s="3">
        <v>0</v>
      </c>
      <c r="J298" s="3">
        <v>0</v>
      </c>
      <c r="K298" s="3">
        <v>26.25</v>
      </c>
      <c r="L298" s="3">
        <v>0</v>
      </c>
      <c r="M298" s="3">
        <v>0</v>
      </c>
      <c r="N298" s="3">
        <v>0</v>
      </c>
      <c r="O298" s="3">
        <v>3.4125000000000001</v>
      </c>
      <c r="P298" s="3">
        <v>32.002499999999998</v>
      </c>
      <c r="R298">
        <v>3</v>
      </c>
    </row>
    <row r="299" spans="1:18" x14ac:dyDescent="0.25">
      <c r="A299" t="s">
        <v>449</v>
      </c>
      <c r="B299" s="78" t="s">
        <v>467</v>
      </c>
      <c r="C299" t="s">
        <v>1</v>
      </c>
      <c r="D299" t="s">
        <v>0</v>
      </c>
      <c r="E299">
        <v>55130</v>
      </c>
      <c r="F299" s="1" t="s">
        <v>198</v>
      </c>
      <c r="G299" t="s">
        <v>199</v>
      </c>
      <c r="H299" s="3">
        <v>5.18</v>
      </c>
      <c r="I299" s="3">
        <v>0</v>
      </c>
      <c r="J299" s="3">
        <v>0</v>
      </c>
      <c r="K299" s="3">
        <v>58.25</v>
      </c>
      <c r="L299" s="3">
        <v>0</v>
      </c>
      <c r="M299" s="3">
        <v>0</v>
      </c>
      <c r="N299" s="3">
        <v>0</v>
      </c>
      <c r="O299" s="3">
        <v>7.5725000000000007</v>
      </c>
      <c r="P299" s="3">
        <v>71.002499999999998</v>
      </c>
      <c r="R299">
        <v>3</v>
      </c>
    </row>
    <row r="300" spans="1:18" x14ac:dyDescent="0.25">
      <c r="A300" t="s">
        <v>449</v>
      </c>
      <c r="B300" s="78" t="s">
        <v>466</v>
      </c>
      <c r="C300" t="s">
        <v>1</v>
      </c>
      <c r="D300" t="s">
        <v>0</v>
      </c>
      <c r="E300">
        <v>55414</v>
      </c>
      <c r="F300" s="1" t="s">
        <v>198</v>
      </c>
      <c r="G300" t="s">
        <v>199</v>
      </c>
      <c r="H300" s="3">
        <v>5.83</v>
      </c>
      <c r="I300" s="3">
        <v>0</v>
      </c>
      <c r="J300" s="3">
        <v>0</v>
      </c>
      <c r="K300" s="3">
        <v>65.63</v>
      </c>
      <c r="L300" s="3">
        <v>0</v>
      </c>
      <c r="M300" s="3">
        <v>0</v>
      </c>
      <c r="N300" s="3">
        <v>0</v>
      </c>
      <c r="O300" s="3">
        <v>8.5319000000000003</v>
      </c>
      <c r="P300" s="3">
        <v>79.991899999999987</v>
      </c>
      <c r="R300">
        <v>3</v>
      </c>
    </row>
    <row r="301" spans="1:18" x14ac:dyDescent="0.25">
      <c r="A301" t="s">
        <v>449</v>
      </c>
      <c r="B301" s="78" t="s">
        <v>457</v>
      </c>
      <c r="C301" t="s">
        <v>1</v>
      </c>
      <c r="D301" t="s">
        <v>0</v>
      </c>
      <c r="E301">
        <v>55534</v>
      </c>
      <c r="F301" s="1" t="s">
        <v>198</v>
      </c>
      <c r="G301" t="s">
        <v>199</v>
      </c>
      <c r="H301" s="3">
        <v>4.68</v>
      </c>
      <c r="I301" s="3">
        <v>0</v>
      </c>
      <c r="J301" s="3">
        <v>0</v>
      </c>
      <c r="K301" s="3">
        <v>52.54</v>
      </c>
      <c r="L301" s="3">
        <v>0</v>
      </c>
      <c r="M301" s="3">
        <v>0</v>
      </c>
      <c r="N301" s="3">
        <v>0</v>
      </c>
      <c r="O301" s="3">
        <v>6.8302000000000005</v>
      </c>
      <c r="P301" s="3">
        <v>64.050200000000004</v>
      </c>
      <c r="R301">
        <v>3</v>
      </c>
    </row>
    <row r="302" spans="1:18" x14ac:dyDescent="0.25">
      <c r="A302" t="s">
        <v>449</v>
      </c>
      <c r="B302" s="78" t="s">
        <v>465</v>
      </c>
      <c r="C302" t="s">
        <v>1</v>
      </c>
      <c r="D302" t="s">
        <v>0</v>
      </c>
      <c r="E302">
        <v>55752</v>
      </c>
      <c r="F302" s="1" t="s">
        <v>198</v>
      </c>
      <c r="G302" t="s">
        <v>199</v>
      </c>
      <c r="H302" s="3">
        <v>2.87</v>
      </c>
      <c r="I302" s="3">
        <v>0</v>
      </c>
      <c r="J302" s="3">
        <v>0</v>
      </c>
      <c r="K302" s="3">
        <v>32.229999999999997</v>
      </c>
      <c r="L302" s="3">
        <v>0</v>
      </c>
      <c r="M302" s="3">
        <v>0</v>
      </c>
      <c r="N302" s="3">
        <v>0</v>
      </c>
      <c r="O302" s="3">
        <v>4.1898999999999997</v>
      </c>
      <c r="P302" s="3">
        <v>39.289899999999996</v>
      </c>
      <c r="R302">
        <v>3</v>
      </c>
    </row>
    <row r="303" spans="1:18" x14ac:dyDescent="0.25">
      <c r="A303" t="s">
        <v>449</v>
      </c>
      <c r="B303" s="78" t="s">
        <v>465</v>
      </c>
      <c r="C303" t="s">
        <v>1</v>
      </c>
      <c r="D303" t="s">
        <v>0</v>
      </c>
      <c r="E303">
        <v>55769</v>
      </c>
      <c r="F303" s="1" t="s">
        <v>198</v>
      </c>
      <c r="G303" t="s">
        <v>199</v>
      </c>
      <c r="H303" s="3">
        <v>3.81</v>
      </c>
      <c r="I303" s="3">
        <v>0</v>
      </c>
      <c r="J303" s="3">
        <v>0</v>
      </c>
      <c r="K303" s="3">
        <v>42.65</v>
      </c>
      <c r="L303" s="3">
        <v>0</v>
      </c>
      <c r="M303" s="3">
        <v>0</v>
      </c>
      <c r="N303" s="3">
        <v>0</v>
      </c>
      <c r="O303" s="3">
        <v>5.5445000000000002</v>
      </c>
      <c r="P303" s="3">
        <v>52.0045</v>
      </c>
      <c r="R303">
        <v>3</v>
      </c>
    </row>
    <row r="304" spans="1:18" x14ac:dyDescent="0.25">
      <c r="A304" t="s">
        <v>449</v>
      </c>
      <c r="B304" s="78" t="s">
        <v>465</v>
      </c>
      <c r="C304" t="s">
        <v>1</v>
      </c>
      <c r="D304" t="s">
        <v>0</v>
      </c>
      <c r="E304">
        <v>7655</v>
      </c>
      <c r="G304" t="s">
        <v>202</v>
      </c>
      <c r="H304" s="3">
        <v>10.18</v>
      </c>
      <c r="I304" s="3">
        <v>0</v>
      </c>
      <c r="J304" s="3">
        <v>0</v>
      </c>
      <c r="K304" s="3">
        <v>114.46</v>
      </c>
      <c r="L304" s="3">
        <v>0</v>
      </c>
      <c r="M304" s="3">
        <v>0</v>
      </c>
      <c r="N304" s="3">
        <v>0</v>
      </c>
      <c r="O304" s="3">
        <v>14.879799999999999</v>
      </c>
      <c r="P304" s="3">
        <v>139.51979999999998</v>
      </c>
      <c r="Q304" s="3" t="s">
        <v>233</v>
      </c>
      <c r="R304">
        <v>3</v>
      </c>
    </row>
    <row r="305" spans="1:18" x14ac:dyDescent="0.25">
      <c r="A305" t="s">
        <v>449</v>
      </c>
      <c r="B305" s="78" t="s">
        <v>457</v>
      </c>
      <c r="C305" t="s">
        <v>1</v>
      </c>
      <c r="D305" t="s">
        <v>0</v>
      </c>
      <c r="E305">
        <v>7113</v>
      </c>
      <c r="G305" t="s">
        <v>202</v>
      </c>
      <c r="H305" s="3">
        <v>11.08</v>
      </c>
      <c r="I305" s="3">
        <v>0</v>
      </c>
      <c r="J305" s="3">
        <v>0</v>
      </c>
      <c r="K305" s="3">
        <v>124.56</v>
      </c>
      <c r="L305" s="3">
        <v>0</v>
      </c>
      <c r="M305" s="3">
        <v>0</v>
      </c>
      <c r="N305" s="3">
        <v>0</v>
      </c>
      <c r="O305" s="3">
        <v>16.192800000000002</v>
      </c>
      <c r="P305" s="3">
        <v>151.83280000000002</v>
      </c>
      <c r="Q305" s="3" t="s">
        <v>233</v>
      </c>
      <c r="R305">
        <v>3</v>
      </c>
    </row>
    <row r="306" spans="1:18" x14ac:dyDescent="0.25">
      <c r="A306" t="s">
        <v>449</v>
      </c>
      <c r="B306" s="78" t="s">
        <v>455</v>
      </c>
      <c r="C306" t="s">
        <v>1</v>
      </c>
      <c r="D306" t="s">
        <v>0</v>
      </c>
      <c r="E306">
        <v>6587</v>
      </c>
      <c r="G306" t="s">
        <v>202</v>
      </c>
      <c r="H306" s="3">
        <v>10.16</v>
      </c>
      <c r="I306" s="3">
        <v>0</v>
      </c>
      <c r="J306" s="3">
        <v>0</v>
      </c>
      <c r="K306" s="3">
        <v>114.14</v>
      </c>
      <c r="L306" s="3">
        <v>0</v>
      </c>
      <c r="M306" s="3">
        <v>0</v>
      </c>
      <c r="N306" s="3">
        <v>0</v>
      </c>
      <c r="O306" s="3">
        <v>14.838200000000001</v>
      </c>
      <c r="P306" s="3">
        <v>139.13819999999998</v>
      </c>
      <c r="Q306" s="3" t="s">
        <v>233</v>
      </c>
      <c r="R306">
        <v>3</v>
      </c>
    </row>
    <row r="307" spans="1:18" x14ac:dyDescent="0.25">
      <c r="A307" t="s">
        <v>449</v>
      </c>
      <c r="B307" s="78" t="s">
        <v>464</v>
      </c>
      <c r="C307" t="s">
        <v>1</v>
      </c>
      <c r="D307" t="s">
        <v>0</v>
      </c>
      <c r="E307">
        <v>5975</v>
      </c>
      <c r="G307" t="s">
        <v>202</v>
      </c>
      <c r="H307" s="3">
        <v>8.0299999999999994</v>
      </c>
      <c r="I307" s="3">
        <v>0</v>
      </c>
      <c r="J307" s="3">
        <v>0</v>
      </c>
      <c r="K307" s="3">
        <v>90.24</v>
      </c>
      <c r="L307" s="3">
        <v>0</v>
      </c>
      <c r="M307" s="3">
        <v>0</v>
      </c>
      <c r="N307" s="3">
        <v>0</v>
      </c>
      <c r="O307" s="3">
        <v>11.731199999999999</v>
      </c>
      <c r="P307" s="3">
        <v>110.0012</v>
      </c>
      <c r="Q307" s="3" t="s">
        <v>233</v>
      </c>
      <c r="R307">
        <v>3</v>
      </c>
    </row>
    <row r="308" spans="1:18" x14ac:dyDescent="0.25">
      <c r="A308" t="s">
        <v>449</v>
      </c>
      <c r="B308" s="78" t="s">
        <v>454</v>
      </c>
      <c r="C308" t="s">
        <v>1</v>
      </c>
      <c r="D308" t="s">
        <v>0</v>
      </c>
      <c r="E308">
        <v>5418</v>
      </c>
      <c r="G308" t="s">
        <v>202</v>
      </c>
      <c r="H308" s="3">
        <v>10.8</v>
      </c>
      <c r="I308" s="3">
        <v>0</v>
      </c>
      <c r="J308" s="3">
        <v>0</v>
      </c>
      <c r="K308" s="3">
        <v>121.41</v>
      </c>
      <c r="L308" s="3">
        <v>0</v>
      </c>
      <c r="M308" s="3">
        <v>0</v>
      </c>
      <c r="N308" s="3">
        <v>0</v>
      </c>
      <c r="O308" s="3">
        <v>15.783300000000001</v>
      </c>
      <c r="P308" s="3">
        <v>147.9933</v>
      </c>
      <c r="Q308" s="3" t="s">
        <v>233</v>
      </c>
      <c r="R308">
        <v>3</v>
      </c>
    </row>
    <row r="309" spans="1:18" x14ac:dyDescent="0.25">
      <c r="A309" t="s">
        <v>449</v>
      </c>
      <c r="B309" s="78" t="s">
        <v>463</v>
      </c>
      <c r="C309" t="s">
        <v>1</v>
      </c>
      <c r="D309" t="s">
        <v>0</v>
      </c>
      <c r="E309">
        <v>4892</v>
      </c>
      <c r="G309" t="s">
        <v>202</v>
      </c>
      <c r="H309" s="3">
        <v>11.18</v>
      </c>
      <c r="I309" s="3">
        <v>0</v>
      </c>
      <c r="J309" s="3">
        <v>0</v>
      </c>
      <c r="K309" s="3">
        <v>126.59</v>
      </c>
      <c r="L309" s="3">
        <v>0</v>
      </c>
      <c r="M309" s="3">
        <v>0</v>
      </c>
      <c r="N309" s="3">
        <v>0</v>
      </c>
      <c r="O309" s="3">
        <v>16.456700000000001</v>
      </c>
      <c r="P309" s="3">
        <v>154.22670000000002</v>
      </c>
      <c r="Q309" s="3" t="s">
        <v>233</v>
      </c>
      <c r="R309">
        <v>3</v>
      </c>
    </row>
    <row r="310" spans="1:18" x14ac:dyDescent="0.25">
      <c r="A310" t="s">
        <v>449</v>
      </c>
      <c r="B310" s="78" t="s">
        <v>462</v>
      </c>
      <c r="C310" t="s">
        <v>1</v>
      </c>
      <c r="D310" t="s">
        <v>0</v>
      </c>
      <c r="E310">
        <v>4254</v>
      </c>
      <c r="G310" t="s">
        <v>202</v>
      </c>
      <c r="H310" s="3">
        <v>11.37</v>
      </c>
      <c r="I310" s="3">
        <v>0</v>
      </c>
      <c r="J310" s="3">
        <v>0</v>
      </c>
      <c r="K310" s="3">
        <v>128.80000000000001</v>
      </c>
      <c r="L310" s="3">
        <v>0</v>
      </c>
      <c r="M310" s="3">
        <v>0</v>
      </c>
      <c r="N310" s="3">
        <v>0</v>
      </c>
      <c r="O310" s="3">
        <v>16.744000000000003</v>
      </c>
      <c r="P310" s="3">
        <v>156.91</v>
      </c>
      <c r="Q310" s="3" t="s">
        <v>233</v>
      </c>
      <c r="R310">
        <v>3</v>
      </c>
    </row>
    <row r="311" spans="1:18" x14ac:dyDescent="0.25">
      <c r="A311" t="s">
        <v>449</v>
      </c>
      <c r="B311" s="78" t="s">
        <v>453</v>
      </c>
      <c r="C311" t="s">
        <v>1</v>
      </c>
      <c r="D311" t="s">
        <v>0</v>
      </c>
      <c r="E311">
        <v>3720</v>
      </c>
      <c r="G311" t="s">
        <v>202</v>
      </c>
      <c r="H311" s="3">
        <v>6.9599999999999991</v>
      </c>
      <c r="I311" s="3">
        <v>0</v>
      </c>
      <c r="J311" s="3">
        <v>0</v>
      </c>
      <c r="K311" s="3">
        <v>78.86</v>
      </c>
      <c r="L311" s="3">
        <v>0</v>
      </c>
      <c r="M311" s="3">
        <v>0</v>
      </c>
      <c r="N311" s="3">
        <v>0</v>
      </c>
      <c r="O311" s="3">
        <v>10.251800000000001</v>
      </c>
      <c r="P311" s="3">
        <v>96.071799999999996</v>
      </c>
      <c r="Q311" s="3" t="s">
        <v>233</v>
      </c>
      <c r="R311">
        <v>3</v>
      </c>
    </row>
    <row r="312" spans="1:18" x14ac:dyDescent="0.25">
      <c r="A312" t="s">
        <v>449</v>
      </c>
      <c r="B312" s="78" t="s">
        <v>453</v>
      </c>
      <c r="C312" t="s">
        <v>1</v>
      </c>
      <c r="D312" t="s">
        <v>0</v>
      </c>
      <c r="E312">
        <v>3641</v>
      </c>
      <c r="G312" t="s">
        <v>202</v>
      </c>
      <c r="H312" s="3">
        <v>2.9699999999999998</v>
      </c>
      <c r="I312" s="3">
        <v>0</v>
      </c>
      <c r="J312" s="3">
        <v>0</v>
      </c>
      <c r="K312" s="3">
        <v>33.65</v>
      </c>
      <c r="L312" s="3">
        <v>0</v>
      </c>
      <c r="M312" s="3">
        <v>0</v>
      </c>
      <c r="N312" s="3">
        <v>0</v>
      </c>
      <c r="O312" s="3">
        <v>4.3745000000000003</v>
      </c>
      <c r="P312" s="3">
        <v>40.994499999999995</v>
      </c>
      <c r="Q312" s="3" t="s">
        <v>233</v>
      </c>
      <c r="R312">
        <v>3</v>
      </c>
    </row>
    <row r="313" spans="1:18" x14ac:dyDescent="0.25">
      <c r="A313" t="s">
        <v>449</v>
      </c>
      <c r="B313" s="78" t="s">
        <v>452</v>
      </c>
      <c r="C313" t="s">
        <v>1</v>
      </c>
      <c r="D313" t="s">
        <v>0</v>
      </c>
      <c r="E313">
        <v>3215</v>
      </c>
      <c r="G313" t="s">
        <v>202</v>
      </c>
      <c r="H313" s="3">
        <v>10.8</v>
      </c>
      <c r="I313" s="3">
        <v>0</v>
      </c>
      <c r="J313" s="3">
        <v>0</v>
      </c>
      <c r="K313" s="3">
        <v>122.42</v>
      </c>
      <c r="L313" s="3">
        <v>0</v>
      </c>
      <c r="M313" s="3">
        <v>0</v>
      </c>
      <c r="N313" s="3">
        <v>0</v>
      </c>
      <c r="O313" s="3">
        <v>15.9146</v>
      </c>
      <c r="P313" s="3">
        <v>149.13460000000001</v>
      </c>
      <c r="Q313" s="3" t="s">
        <v>233</v>
      </c>
      <c r="R313">
        <v>3</v>
      </c>
    </row>
    <row r="314" spans="1:18" x14ac:dyDescent="0.25">
      <c r="A314" t="s">
        <v>449</v>
      </c>
      <c r="B314" s="78" t="s">
        <v>461</v>
      </c>
      <c r="C314" t="s">
        <v>1</v>
      </c>
      <c r="D314" t="s">
        <v>0</v>
      </c>
      <c r="E314">
        <v>2586</v>
      </c>
      <c r="G314" t="s">
        <v>202</v>
      </c>
      <c r="H314" s="3">
        <v>11.16</v>
      </c>
      <c r="I314" s="3">
        <v>0</v>
      </c>
      <c r="J314" s="3">
        <v>0</v>
      </c>
      <c r="K314" s="3">
        <v>126.41</v>
      </c>
      <c r="L314" s="3">
        <v>0</v>
      </c>
      <c r="M314" s="3">
        <v>0</v>
      </c>
      <c r="N314" s="3">
        <v>0</v>
      </c>
      <c r="O314" s="3">
        <v>16.433299999999999</v>
      </c>
      <c r="P314" s="3">
        <v>154.0033</v>
      </c>
      <c r="Q314" s="3" t="s">
        <v>233</v>
      </c>
      <c r="R314">
        <v>3</v>
      </c>
    </row>
    <row r="315" spans="1:18" x14ac:dyDescent="0.25">
      <c r="A315" t="s">
        <v>449</v>
      </c>
      <c r="B315" s="78" t="s">
        <v>460</v>
      </c>
      <c r="C315" t="s">
        <v>1</v>
      </c>
      <c r="D315" t="s">
        <v>0</v>
      </c>
      <c r="E315">
        <v>2057</v>
      </c>
      <c r="G315" t="s">
        <v>202</v>
      </c>
      <c r="H315" s="3">
        <v>9.33</v>
      </c>
      <c r="I315" s="3">
        <v>0</v>
      </c>
      <c r="J315" s="3">
        <v>0</v>
      </c>
      <c r="K315" s="3">
        <v>105.73</v>
      </c>
      <c r="L315" s="3">
        <v>0</v>
      </c>
      <c r="M315" s="3">
        <v>0</v>
      </c>
      <c r="N315" s="3">
        <v>0</v>
      </c>
      <c r="O315" s="3">
        <v>13.744900000000001</v>
      </c>
      <c r="P315" s="3">
        <v>128.8049</v>
      </c>
      <c r="Q315" s="3" t="s">
        <v>233</v>
      </c>
      <c r="R315">
        <v>3</v>
      </c>
    </row>
    <row r="316" spans="1:18" x14ac:dyDescent="0.25">
      <c r="A316" t="s">
        <v>449</v>
      </c>
      <c r="B316" s="78" t="s">
        <v>459</v>
      </c>
      <c r="C316" t="s">
        <v>1</v>
      </c>
      <c r="D316" t="s">
        <v>0</v>
      </c>
      <c r="E316">
        <v>1542</v>
      </c>
      <c r="G316" t="s">
        <v>202</v>
      </c>
      <c r="H316" s="3">
        <v>10.23</v>
      </c>
      <c r="I316" s="3">
        <v>0</v>
      </c>
      <c r="J316" s="3">
        <v>0</v>
      </c>
      <c r="K316" s="3">
        <v>121.92</v>
      </c>
      <c r="L316" s="3">
        <v>0</v>
      </c>
      <c r="M316" s="3">
        <v>0</v>
      </c>
      <c r="N316" s="3">
        <v>0</v>
      </c>
      <c r="O316" s="3">
        <v>15.849600000000001</v>
      </c>
      <c r="P316" s="3">
        <v>147.99960000000002</v>
      </c>
      <c r="Q316" s="3" t="s">
        <v>233</v>
      </c>
      <c r="R316">
        <v>3</v>
      </c>
    </row>
    <row r="317" spans="1:18" x14ac:dyDescent="0.25">
      <c r="A317" t="s">
        <v>449</v>
      </c>
      <c r="B317" s="78" t="s">
        <v>450</v>
      </c>
      <c r="C317" t="s">
        <v>1</v>
      </c>
      <c r="D317" t="s">
        <v>0</v>
      </c>
      <c r="E317">
        <v>931</v>
      </c>
      <c r="G317" t="s">
        <v>202</v>
      </c>
      <c r="H317" s="3">
        <v>8.59</v>
      </c>
      <c r="I317" s="3">
        <v>0</v>
      </c>
      <c r="J317" s="3">
        <v>0</v>
      </c>
      <c r="K317" s="3">
        <v>102.38</v>
      </c>
      <c r="L317" s="3">
        <v>0</v>
      </c>
      <c r="M317" s="3">
        <v>0</v>
      </c>
      <c r="N317" s="3">
        <v>0</v>
      </c>
      <c r="O317" s="3">
        <v>13.3094</v>
      </c>
      <c r="P317" s="3">
        <v>124.2794</v>
      </c>
      <c r="Q317" s="3" t="s">
        <v>233</v>
      </c>
      <c r="R317">
        <v>3</v>
      </c>
    </row>
    <row r="318" spans="1:18" x14ac:dyDescent="0.25">
      <c r="A318" t="s">
        <v>449</v>
      </c>
      <c r="B318" s="78" t="s">
        <v>458</v>
      </c>
      <c r="C318" t="s">
        <v>1</v>
      </c>
      <c r="D318" t="s">
        <v>0</v>
      </c>
      <c r="E318">
        <v>404</v>
      </c>
      <c r="G318" t="s">
        <v>202</v>
      </c>
      <c r="H318" s="3">
        <v>9.2900000000000009</v>
      </c>
      <c r="I318" s="3">
        <v>0</v>
      </c>
      <c r="J318" s="3">
        <v>0</v>
      </c>
      <c r="K318" s="3">
        <v>110.7</v>
      </c>
      <c r="L318" s="3">
        <v>0</v>
      </c>
      <c r="M318" s="3">
        <v>0</v>
      </c>
      <c r="N318" s="3">
        <v>0</v>
      </c>
      <c r="O318" s="3">
        <v>14.391</v>
      </c>
      <c r="P318" s="3">
        <v>134.381</v>
      </c>
      <c r="Q318" s="3" t="s">
        <v>233</v>
      </c>
      <c r="R318">
        <v>3</v>
      </c>
    </row>
    <row r="319" spans="1:18" x14ac:dyDescent="0.25">
      <c r="A319" t="s">
        <v>384</v>
      </c>
      <c r="B319" s="78" t="s">
        <v>386</v>
      </c>
      <c r="C319" t="s">
        <v>1</v>
      </c>
      <c r="D319" t="s">
        <v>0</v>
      </c>
      <c r="E319">
        <v>131229</v>
      </c>
      <c r="F319" s="1" t="s">
        <v>188</v>
      </c>
      <c r="G319" t="s">
        <v>189</v>
      </c>
      <c r="H319" s="3">
        <v>0</v>
      </c>
      <c r="I319" s="3">
        <v>0</v>
      </c>
      <c r="J319" s="3">
        <v>0</v>
      </c>
      <c r="K319" s="3">
        <v>158.63999999999999</v>
      </c>
      <c r="L319" s="3">
        <v>0</v>
      </c>
      <c r="M319" s="3">
        <v>0</v>
      </c>
      <c r="N319" s="3">
        <v>0</v>
      </c>
      <c r="O319" s="3">
        <v>20.623200000000001</v>
      </c>
      <c r="P319" s="3">
        <v>179.26319999999998</v>
      </c>
      <c r="R319">
        <v>3</v>
      </c>
    </row>
    <row r="320" spans="1:18" x14ac:dyDescent="0.25">
      <c r="A320" t="s">
        <v>384</v>
      </c>
      <c r="B320" s="78" t="s">
        <v>330</v>
      </c>
      <c r="C320" t="s">
        <v>1</v>
      </c>
      <c r="D320" t="s">
        <v>0</v>
      </c>
      <c r="E320">
        <v>8230</v>
      </c>
      <c r="F320" s="1" t="s">
        <v>440</v>
      </c>
      <c r="G320" t="s">
        <v>441</v>
      </c>
      <c r="H320" s="3">
        <v>0</v>
      </c>
      <c r="I320" s="3">
        <v>0</v>
      </c>
      <c r="J320" s="3">
        <v>0</v>
      </c>
      <c r="K320" s="3">
        <v>221.24</v>
      </c>
      <c r="L320" s="3">
        <v>0</v>
      </c>
      <c r="M320" s="3">
        <v>0</v>
      </c>
      <c r="N320" s="3">
        <v>0</v>
      </c>
      <c r="O320" s="3">
        <v>28.761200000000002</v>
      </c>
      <c r="P320" s="3">
        <v>250.00120000000001</v>
      </c>
      <c r="R320">
        <v>3</v>
      </c>
    </row>
    <row r="321" spans="1:18" x14ac:dyDescent="0.25">
      <c r="A321" t="s">
        <v>384</v>
      </c>
      <c r="B321" s="78" t="s">
        <v>414</v>
      </c>
      <c r="C321" t="s">
        <v>1</v>
      </c>
      <c r="D321" t="s">
        <v>0</v>
      </c>
      <c r="E321">
        <v>17391</v>
      </c>
      <c r="F321" s="1" t="s">
        <v>438</v>
      </c>
      <c r="G321" t="s">
        <v>439</v>
      </c>
      <c r="H321" s="3">
        <v>0</v>
      </c>
      <c r="I321" s="3">
        <v>0</v>
      </c>
      <c r="J321" s="3">
        <v>0</v>
      </c>
      <c r="K321" s="3">
        <v>296.63</v>
      </c>
      <c r="L321" s="3">
        <v>0</v>
      </c>
      <c r="M321" s="3">
        <v>0</v>
      </c>
      <c r="N321" s="3">
        <v>0</v>
      </c>
      <c r="O321" s="3">
        <v>38.561900000000001</v>
      </c>
      <c r="P321" s="3">
        <v>335.19189999999998</v>
      </c>
      <c r="R321">
        <v>3</v>
      </c>
    </row>
    <row r="322" spans="1:18" x14ac:dyDescent="0.25">
      <c r="A322" t="s">
        <v>384</v>
      </c>
      <c r="B322" s="78" t="s">
        <v>404</v>
      </c>
      <c r="C322" t="s">
        <v>1</v>
      </c>
      <c r="D322" t="s">
        <v>0</v>
      </c>
      <c r="E322">
        <v>21644</v>
      </c>
      <c r="F322" s="1" t="s">
        <v>438</v>
      </c>
      <c r="G322" t="s">
        <v>439</v>
      </c>
      <c r="H322" s="3">
        <v>0</v>
      </c>
      <c r="I322" s="3">
        <v>0</v>
      </c>
      <c r="J322" s="3">
        <v>0</v>
      </c>
      <c r="K322" s="3">
        <v>205.06</v>
      </c>
      <c r="L322" s="3">
        <v>0</v>
      </c>
      <c r="M322" s="3">
        <v>0</v>
      </c>
      <c r="N322" s="3">
        <v>0</v>
      </c>
      <c r="O322" s="3">
        <v>26.657800000000002</v>
      </c>
      <c r="P322" s="3">
        <v>231.71780000000001</v>
      </c>
      <c r="R322">
        <v>3</v>
      </c>
    </row>
    <row r="323" spans="1:18" x14ac:dyDescent="0.25">
      <c r="A323" t="s">
        <v>384</v>
      </c>
      <c r="B323" s="78" t="s">
        <v>363</v>
      </c>
      <c r="C323" t="s">
        <v>1</v>
      </c>
      <c r="D323" t="s">
        <v>0</v>
      </c>
      <c r="E323">
        <v>309</v>
      </c>
      <c r="F323" s="1" t="s">
        <v>183</v>
      </c>
      <c r="G323" t="s">
        <v>184</v>
      </c>
      <c r="H323" s="3">
        <v>0</v>
      </c>
      <c r="I323" s="3">
        <v>0</v>
      </c>
      <c r="J323" s="3">
        <v>0</v>
      </c>
      <c r="K323" s="3">
        <v>798.8</v>
      </c>
      <c r="L323" s="3">
        <v>0</v>
      </c>
      <c r="M323" s="3">
        <v>0</v>
      </c>
      <c r="N323" s="3">
        <v>0</v>
      </c>
      <c r="O323" s="3">
        <v>103.84399999999999</v>
      </c>
      <c r="P323" s="3">
        <v>902.64400000000001</v>
      </c>
      <c r="R323">
        <v>3</v>
      </c>
    </row>
    <row r="324" spans="1:18" x14ac:dyDescent="0.25">
      <c r="A324" t="s">
        <v>384</v>
      </c>
      <c r="B324" s="78" t="s">
        <v>387</v>
      </c>
      <c r="C324" t="s">
        <v>1</v>
      </c>
      <c r="D324" t="s">
        <v>0</v>
      </c>
      <c r="E324">
        <v>3335</v>
      </c>
      <c r="F324" s="1" t="s">
        <v>190</v>
      </c>
      <c r="G324" t="s">
        <v>191</v>
      </c>
      <c r="H324" s="3">
        <v>0</v>
      </c>
      <c r="I324" s="3">
        <v>0</v>
      </c>
      <c r="J324" s="3">
        <v>0</v>
      </c>
      <c r="K324" s="3">
        <v>31.98</v>
      </c>
      <c r="L324" s="3">
        <v>0</v>
      </c>
      <c r="M324" s="3">
        <v>0</v>
      </c>
      <c r="N324" s="3">
        <v>0</v>
      </c>
      <c r="O324" s="3">
        <v>4.1574</v>
      </c>
      <c r="P324" s="3">
        <v>36.1374</v>
      </c>
      <c r="R324">
        <v>3</v>
      </c>
    </row>
    <row r="325" spans="1:18" x14ac:dyDescent="0.25">
      <c r="A325" t="s">
        <v>384</v>
      </c>
      <c r="B325" s="78" t="s">
        <v>387</v>
      </c>
      <c r="C325" t="s">
        <v>1</v>
      </c>
      <c r="D325" t="s">
        <v>0</v>
      </c>
      <c r="E325">
        <v>3334</v>
      </c>
      <c r="F325" s="1" t="s">
        <v>190</v>
      </c>
      <c r="G325" t="s">
        <v>191</v>
      </c>
      <c r="H325" s="3">
        <v>0</v>
      </c>
      <c r="I325" s="3">
        <v>0</v>
      </c>
      <c r="J325" s="3">
        <v>0</v>
      </c>
      <c r="K325" s="3">
        <v>64.069999999999993</v>
      </c>
      <c r="L325" s="3">
        <v>0</v>
      </c>
      <c r="M325" s="3">
        <v>0</v>
      </c>
      <c r="N325" s="3">
        <v>0</v>
      </c>
      <c r="O325" s="3">
        <v>8.3290999999999986</v>
      </c>
      <c r="P325" s="3">
        <v>72.39909999999999</v>
      </c>
      <c r="R325">
        <v>3</v>
      </c>
    </row>
    <row r="326" spans="1:18" x14ac:dyDescent="0.25">
      <c r="A326" t="s">
        <v>384</v>
      </c>
      <c r="B326" s="78" t="s">
        <v>401</v>
      </c>
      <c r="C326" t="s">
        <v>1</v>
      </c>
      <c r="D326" t="s">
        <v>0</v>
      </c>
      <c r="E326">
        <v>3395</v>
      </c>
      <c r="F326" s="1" t="s">
        <v>190</v>
      </c>
      <c r="G326" t="s">
        <v>191</v>
      </c>
      <c r="H326" s="3">
        <v>0</v>
      </c>
      <c r="I326" s="3">
        <v>0</v>
      </c>
      <c r="J326" s="3">
        <v>0</v>
      </c>
      <c r="K326" s="3">
        <v>64.069999999999993</v>
      </c>
      <c r="L326" s="3">
        <v>0</v>
      </c>
      <c r="M326" s="3">
        <v>0</v>
      </c>
      <c r="N326" s="3">
        <v>0</v>
      </c>
      <c r="O326" s="3">
        <v>8.3290999999999986</v>
      </c>
      <c r="P326" s="3">
        <v>72.39909999999999</v>
      </c>
      <c r="R326">
        <v>3</v>
      </c>
    </row>
    <row r="327" spans="1:18" x14ac:dyDescent="0.25">
      <c r="A327" t="s">
        <v>384</v>
      </c>
      <c r="B327" s="78" t="s">
        <v>388</v>
      </c>
      <c r="C327" t="s">
        <v>1</v>
      </c>
      <c r="D327" t="s">
        <v>0</v>
      </c>
      <c r="E327">
        <v>3378</v>
      </c>
      <c r="F327" s="1" t="s">
        <v>190</v>
      </c>
      <c r="G327" t="s">
        <v>191</v>
      </c>
      <c r="H327" s="3">
        <v>0</v>
      </c>
      <c r="I327" s="3">
        <v>0</v>
      </c>
      <c r="J327" s="3">
        <v>0</v>
      </c>
      <c r="K327" s="3">
        <v>64.069999999999993</v>
      </c>
      <c r="L327" s="3">
        <v>0</v>
      </c>
      <c r="M327" s="3">
        <v>0</v>
      </c>
      <c r="N327" s="3">
        <v>0</v>
      </c>
      <c r="O327" s="3">
        <v>8.3290999999999986</v>
      </c>
      <c r="P327" s="3">
        <v>72.39909999999999</v>
      </c>
      <c r="R327">
        <v>3</v>
      </c>
    </row>
    <row r="328" spans="1:18" x14ac:dyDescent="0.25">
      <c r="A328" t="s">
        <v>384</v>
      </c>
      <c r="B328" s="78" t="s">
        <v>398</v>
      </c>
      <c r="C328" t="s">
        <v>1</v>
      </c>
      <c r="D328" t="s">
        <v>0</v>
      </c>
      <c r="E328">
        <v>3317</v>
      </c>
      <c r="F328" s="1" t="s">
        <v>190</v>
      </c>
      <c r="G328" t="s">
        <v>191</v>
      </c>
      <c r="H328" s="3">
        <v>0</v>
      </c>
      <c r="I328" s="3">
        <v>0</v>
      </c>
      <c r="J328" s="3">
        <v>0</v>
      </c>
      <c r="K328" s="3">
        <v>64.069999999999993</v>
      </c>
      <c r="L328" s="3">
        <v>0</v>
      </c>
      <c r="M328" s="3">
        <v>0</v>
      </c>
      <c r="N328" s="3">
        <v>0</v>
      </c>
      <c r="O328" s="3">
        <v>8.3290999999999986</v>
      </c>
      <c r="P328" s="3">
        <v>72.39909999999999</v>
      </c>
      <c r="R328">
        <v>3</v>
      </c>
    </row>
    <row r="329" spans="1:18" x14ac:dyDescent="0.25">
      <c r="A329" t="s">
        <v>384</v>
      </c>
      <c r="B329" s="78" t="s">
        <v>401</v>
      </c>
      <c r="C329" t="s">
        <v>1</v>
      </c>
      <c r="D329" t="s">
        <v>0</v>
      </c>
      <c r="E329">
        <v>3394</v>
      </c>
      <c r="F329" s="1" t="s">
        <v>190</v>
      </c>
      <c r="G329" t="s">
        <v>191</v>
      </c>
      <c r="H329" s="3">
        <v>0</v>
      </c>
      <c r="I329" s="3">
        <v>0</v>
      </c>
      <c r="J329" s="3">
        <v>0</v>
      </c>
      <c r="K329" s="3">
        <v>64.069999999999993</v>
      </c>
      <c r="L329" s="3">
        <v>0</v>
      </c>
      <c r="M329" s="3">
        <v>0</v>
      </c>
      <c r="N329" s="3">
        <v>0</v>
      </c>
      <c r="O329" s="3">
        <v>8.3290999999999986</v>
      </c>
      <c r="P329" s="3">
        <v>72.39909999999999</v>
      </c>
      <c r="R329">
        <v>3</v>
      </c>
    </row>
    <row r="330" spans="1:18" x14ac:dyDescent="0.25">
      <c r="A330" t="s">
        <v>384</v>
      </c>
      <c r="B330" s="78" t="s">
        <v>406</v>
      </c>
      <c r="C330" t="s">
        <v>1</v>
      </c>
      <c r="D330" t="s">
        <v>0</v>
      </c>
      <c r="E330">
        <v>3430</v>
      </c>
      <c r="F330" s="1" t="s">
        <v>190</v>
      </c>
      <c r="G330" t="s">
        <v>191</v>
      </c>
      <c r="H330" s="3">
        <v>0</v>
      </c>
      <c r="I330" s="3">
        <v>0</v>
      </c>
      <c r="J330" s="3">
        <v>0</v>
      </c>
      <c r="K330" s="3">
        <v>64.069999999999993</v>
      </c>
      <c r="L330" s="3">
        <v>0</v>
      </c>
      <c r="M330" s="3">
        <v>0</v>
      </c>
      <c r="N330" s="3">
        <v>0</v>
      </c>
      <c r="O330" s="3">
        <v>8.3290999999999986</v>
      </c>
      <c r="P330" s="3">
        <v>72.39909999999999</v>
      </c>
      <c r="R330">
        <v>3</v>
      </c>
    </row>
    <row r="331" spans="1:18" x14ac:dyDescent="0.25">
      <c r="A331" t="s">
        <v>384</v>
      </c>
      <c r="B331" s="78" t="s">
        <v>395</v>
      </c>
      <c r="C331" t="s">
        <v>1</v>
      </c>
      <c r="D331" t="s">
        <v>0</v>
      </c>
      <c r="E331">
        <v>3247</v>
      </c>
      <c r="F331" s="1" t="s">
        <v>190</v>
      </c>
      <c r="G331" t="s">
        <v>191</v>
      </c>
      <c r="H331" s="3">
        <v>0</v>
      </c>
      <c r="I331" s="3">
        <v>0</v>
      </c>
      <c r="J331" s="3">
        <v>0</v>
      </c>
      <c r="K331" s="3">
        <v>64.069999999999993</v>
      </c>
      <c r="L331" s="3">
        <v>0</v>
      </c>
      <c r="M331" s="3">
        <v>0</v>
      </c>
      <c r="N331" s="3">
        <v>0</v>
      </c>
      <c r="O331" s="3">
        <v>8.3290999999999986</v>
      </c>
      <c r="P331" s="3">
        <v>72.39909999999999</v>
      </c>
      <c r="R331">
        <v>3</v>
      </c>
    </row>
    <row r="332" spans="1:18" x14ac:dyDescent="0.25">
      <c r="A332" t="s">
        <v>384</v>
      </c>
      <c r="B332" s="78" t="s">
        <v>402</v>
      </c>
      <c r="C332" t="s">
        <v>1</v>
      </c>
      <c r="D332" t="s">
        <v>0</v>
      </c>
      <c r="E332">
        <v>3411</v>
      </c>
      <c r="F332" s="1" t="s">
        <v>190</v>
      </c>
      <c r="G332" t="s">
        <v>191</v>
      </c>
      <c r="H332" s="3">
        <v>0</v>
      </c>
      <c r="I332" s="3">
        <v>0</v>
      </c>
      <c r="J332" s="3">
        <v>0</v>
      </c>
      <c r="K332" s="3">
        <v>48.29</v>
      </c>
      <c r="L332" s="3">
        <v>0</v>
      </c>
      <c r="M332" s="3">
        <v>0</v>
      </c>
      <c r="N332" s="3">
        <v>0</v>
      </c>
      <c r="O332" s="3">
        <v>6.2777000000000003</v>
      </c>
      <c r="P332" s="3">
        <v>54.567700000000002</v>
      </c>
      <c r="R332">
        <v>3</v>
      </c>
    </row>
    <row r="333" spans="1:18" x14ac:dyDescent="0.25">
      <c r="A333" t="s">
        <v>384</v>
      </c>
      <c r="B333" s="78" t="s">
        <v>388</v>
      </c>
      <c r="C333" t="s">
        <v>1</v>
      </c>
      <c r="D333" t="s">
        <v>0</v>
      </c>
      <c r="E333">
        <v>3377</v>
      </c>
      <c r="F333" s="1" t="s">
        <v>190</v>
      </c>
      <c r="G333" t="s">
        <v>191</v>
      </c>
      <c r="H333" s="3">
        <v>0</v>
      </c>
      <c r="I333" s="3">
        <v>0</v>
      </c>
      <c r="J333" s="3">
        <v>0</v>
      </c>
      <c r="K333" s="3">
        <v>40.93</v>
      </c>
      <c r="L333" s="3">
        <v>0</v>
      </c>
      <c r="M333" s="3">
        <v>0</v>
      </c>
      <c r="N333" s="3">
        <v>0</v>
      </c>
      <c r="O333" s="3">
        <v>5.3209</v>
      </c>
      <c r="P333" s="3">
        <v>46.250900000000001</v>
      </c>
      <c r="R333">
        <v>3</v>
      </c>
    </row>
    <row r="334" spans="1:18" x14ac:dyDescent="0.25">
      <c r="A334" t="s">
        <v>384</v>
      </c>
      <c r="B334" s="78" t="s">
        <v>409</v>
      </c>
      <c r="C334" t="s">
        <v>1</v>
      </c>
      <c r="D334" t="s">
        <v>0</v>
      </c>
      <c r="E334">
        <v>3358</v>
      </c>
      <c r="F334" s="1" t="s">
        <v>190</v>
      </c>
      <c r="G334" t="s">
        <v>191</v>
      </c>
      <c r="H334" s="3">
        <v>0</v>
      </c>
      <c r="I334" s="3">
        <v>0</v>
      </c>
      <c r="J334" s="3">
        <v>0</v>
      </c>
      <c r="K334" s="3">
        <v>57.24</v>
      </c>
      <c r="L334" s="3">
        <v>0</v>
      </c>
      <c r="M334" s="3">
        <v>0</v>
      </c>
      <c r="N334" s="3">
        <v>0</v>
      </c>
      <c r="O334" s="3">
        <v>7.4412000000000003</v>
      </c>
      <c r="P334" s="3">
        <v>64.681200000000004</v>
      </c>
      <c r="R334">
        <v>3</v>
      </c>
    </row>
    <row r="335" spans="1:18" x14ac:dyDescent="0.25">
      <c r="A335" t="s">
        <v>384</v>
      </c>
      <c r="B335" s="78" t="s">
        <v>398</v>
      </c>
      <c r="C335" t="s">
        <v>1</v>
      </c>
      <c r="D335" t="s">
        <v>0</v>
      </c>
      <c r="E335">
        <v>3318</v>
      </c>
      <c r="F335" s="1" t="s">
        <v>190</v>
      </c>
      <c r="G335" t="s">
        <v>191</v>
      </c>
      <c r="H335" s="3">
        <v>0</v>
      </c>
      <c r="I335" s="3">
        <v>0</v>
      </c>
      <c r="J335" s="3">
        <v>0</v>
      </c>
      <c r="K335" s="3">
        <v>38.06</v>
      </c>
      <c r="L335" s="3">
        <v>0</v>
      </c>
      <c r="M335" s="3">
        <v>0</v>
      </c>
      <c r="N335" s="3">
        <v>0</v>
      </c>
      <c r="O335" s="3">
        <v>4.9478000000000009</v>
      </c>
      <c r="P335" s="3">
        <v>43.007800000000003</v>
      </c>
      <c r="R335">
        <v>3</v>
      </c>
    </row>
    <row r="336" spans="1:18" x14ac:dyDescent="0.25">
      <c r="A336" t="s">
        <v>384</v>
      </c>
      <c r="B336" s="78" t="s">
        <v>386</v>
      </c>
      <c r="C336" t="s">
        <v>1</v>
      </c>
      <c r="D336" t="s">
        <v>0</v>
      </c>
      <c r="E336">
        <v>3286</v>
      </c>
      <c r="F336" s="1" t="s">
        <v>190</v>
      </c>
      <c r="G336" t="s">
        <v>191</v>
      </c>
      <c r="H336" s="3">
        <v>0</v>
      </c>
      <c r="I336" s="3">
        <v>0</v>
      </c>
      <c r="J336" s="3">
        <v>0</v>
      </c>
      <c r="K336" s="3">
        <v>47.97</v>
      </c>
      <c r="L336" s="3">
        <v>0</v>
      </c>
      <c r="M336" s="3">
        <v>0</v>
      </c>
      <c r="N336" s="3">
        <v>0</v>
      </c>
      <c r="O336" s="3">
        <v>6.2361000000000004</v>
      </c>
      <c r="P336" s="3">
        <v>54.206099999999999</v>
      </c>
      <c r="R336">
        <v>3</v>
      </c>
    </row>
    <row r="337" spans="1:18" x14ac:dyDescent="0.25">
      <c r="A337" t="s">
        <v>384</v>
      </c>
      <c r="B337" s="78" t="s">
        <v>395</v>
      </c>
      <c r="C337" t="s">
        <v>1</v>
      </c>
      <c r="D337" t="s">
        <v>0</v>
      </c>
      <c r="E337">
        <v>3248</v>
      </c>
      <c r="F337" s="1" t="s">
        <v>190</v>
      </c>
      <c r="G337" t="s">
        <v>191</v>
      </c>
      <c r="H337" s="3">
        <v>0</v>
      </c>
      <c r="I337" s="3">
        <v>0</v>
      </c>
      <c r="J337" s="3">
        <v>0</v>
      </c>
      <c r="K337" s="3">
        <v>42.21</v>
      </c>
      <c r="L337" s="3">
        <v>0</v>
      </c>
      <c r="M337" s="3">
        <v>0</v>
      </c>
      <c r="N337" s="3">
        <v>0</v>
      </c>
      <c r="O337" s="3">
        <v>5.4873000000000003</v>
      </c>
      <c r="P337" s="3">
        <v>47.697299999999998</v>
      </c>
      <c r="R337">
        <v>3</v>
      </c>
    </row>
    <row r="338" spans="1:18" x14ac:dyDescent="0.25">
      <c r="A338" t="s">
        <v>384</v>
      </c>
      <c r="B338" s="78" t="s">
        <v>338</v>
      </c>
      <c r="C338" t="s">
        <v>1</v>
      </c>
      <c r="D338" t="s">
        <v>0</v>
      </c>
      <c r="E338">
        <v>3217</v>
      </c>
      <c r="F338" s="1" t="s">
        <v>190</v>
      </c>
      <c r="G338" t="s">
        <v>191</v>
      </c>
      <c r="H338" s="3">
        <v>0</v>
      </c>
      <c r="I338" s="3">
        <v>0</v>
      </c>
      <c r="J338" s="3">
        <v>0</v>
      </c>
      <c r="K338" s="3">
        <v>50.96</v>
      </c>
      <c r="L338" s="3">
        <v>0</v>
      </c>
      <c r="M338" s="3">
        <v>0</v>
      </c>
      <c r="N338" s="3">
        <v>0</v>
      </c>
      <c r="O338" s="3">
        <v>6.6248000000000005</v>
      </c>
      <c r="P338" s="3">
        <v>57.584800000000001</v>
      </c>
      <c r="R338">
        <v>3</v>
      </c>
    </row>
    <row r="339" spans="1:18" x14ac:dyDescent="0.25">
      <c r="A339" t="s">
        <v>384</v>
      </c>
      <c r="B339" s="78" t="s">
        <v>349</v>
      </c>
      <c r="C339" t="s">
        <v>1</v>
      </c>
      <c r="D339" t="s">
        <v>0</v>
      </c>
      <c r="E339">
        <v>3191</v>
      </c>
      <c r="F339" s="1" t="s">
        <v>190</v>
      </c>
      <c r="G339" t="s">
        <v>191</v>
      </c>
      <c r="H339" s="3">
        <v>0</v>
      </c>
      <c r="I339" s="3">
        <v>0</v>
      </c>
      <c r="J339" s="3">
        <v>0</v>
      </c>
      <c r="K339" s="3">
        <v>43.21</v>
      </c>
      <c r="L339" s="3">
        <v>0</v>
      </c>
      <c r="M339" s="3">
        <v>0</v>
      </c>
      <c r="N339" s="3">
        <v>0</v>
      </c>
      <c r="O339" s="3">
        <v>5.6173000000000002</v>
      </c>
      <c r="P339" s="3">
        <v>48.827300000000001</v>
      </c>
      <c r="R339">
        <v>3</v>
      </c>
    </row>
    <row r="340" spans="1:18" x14ac:dyDescent="0.25">
      <c r="A340" t="s">
        <v>384</v>
      </c>
      <c r="B340" s="78" t="s">
        <v>405</v>
      </c>
      <c r="C340" t="s">
        <v>1</v>
      </c>
      <c r="D340" t="s">
        <v>0</v>
      </c>
      <c r="E340">
        <v>3468</v>
      </c>
      <c r="F340" s="1" t="s">
        <v>190</v>
      </c>
      <c r="G340" t="s">
        <v>191</v>
      </c>
      <c r="H340" s="3">
        <v>0</v>
      </c>
      <c r="I340" s="3">
        <v>0</v>
      </c>
      <c r="J340" s="3">
        <v>0</v>
      </c>
      <c r="K340" s="3">
        <v>64.069999999999993</v>
      </c>
      <c r="L340" s="3">
        <v>0</v>
      </c>
      <c r="M340" s="3">
        <v>0</v>
      </c>
      <c r="N340" s="3">
        <v>0</v>
      </c>
      <c r="O340" s="3">
        <v>8.3290999999999986</v>
      </c>
      <c r="P340" s="3">
        <v>72.39909999999999</v>
      </c>
      <c r="R340">
        <v>3</v>
      </c>
    </row>
    <row r="341" spans="1:18" x14ac:dyDescent="0.25">
      <c r="A341" t="s">
        <v>384</v>
      </c>
      <c r="B341" s="78" t="s">
        <v>404</v>
      </c>
      <c r="C341" t="s">
        <v>1</v>
      </c>
      <c r="D341" t="s">
        <v>0</v>
      </c>
      <c r="E341">
        <v>3450</v>
      </c>
      <c r="F341" s="1" t="s">
        <v>190</v>
      </c>
      <c r="G341" t="s">
        <v>191</v>
      </c>
      <c r="H341" s="3">
        <v>0</v>
      </c>
      <c r="I341" s="3">
        <v>0</v>
      </c>
      <c r="J341" s="3">
        <v>0</v>
      </c>
      <c r="K341" s="3">
        <v>64.069999999999993</v>
      </c>
      <c r="L341" s="3">
        <v>0</v>
      </c>
      <c r="M341" s="3">
        <v>0</v>
      </c>
      <c r="N341" s="3">
        <v>0</v>
      </c>
      <c r="O341" s="3">
        <v>8.3290999999999986</v>
      </c>
      <c r="P341" s="3">
        <v>72.39909999999999</v>
      </c>
      <c r="R341">
        <v>3</v>
      </c>
    </row>
    <row r="342" spans="1:18" x14ac:dyDescent="0.25">
      <c r="A342" t="s">
        <v>384</v>
      </c>
      <c r="B342" s="78" t="s">
        <v>407</v>
      </c>
      <c r="C342" t="s">
        <v>1</v>
      </c>
      <c r="D342" t="s">
        <v>0</v>
      </c>
      <c r="E342">
        <v>3416</v>
      </c>
      <c r="F342" s="1" t="s">
        <v>190</v>
      </c>
      <c r="G342" t="s">
        <v>191</v>
      </c>
      <c r="H342" s="3">
        <v>0</v>
      </c>
      <c r="I342" s="3">
        <v>0</v>
      </c>
      <c r="J342" s="3">
        <v>0</v>
      </c>
      <c r="K342" s="3">
        <v>64.069999999999993</v>
      </c>
      <c r="L342" s="3">
        <v>0</v>
      </c>
      <c r="M342" s="3">
        <v>0</v>
      </c>
      <c r="N342" s="3">
        <v>0</v>
      </c>
      <c r="O342" s="3">
        <v>8.3290999999999986</v>
      </c>
      <c r="P342" s="3">
        <v>72.39909999999999</v>
      </c>
      <c r="R342">
        <v>3</v>
      </c>
    </row>
    <row r="343" spans="1:18" x14ac:dyDescent="0.25">
      <c r="A343" t="s">
        <v>384</v>
      </c>
      <c r="B343" s="78" t="s">
        <v>401</v>
      </c>
      <c r="C343" t="s">
        <v>1</v>
      </c>
      <c r="D343" t="s">
        <v>0</v>
      </c>
      <c r="E343">
        <v>3396</v>
      </c>
      <c r="F343" s="1" t="s">
        <v>190</v>
      </c>
      <c r="G343" t="s">
        <v>191</v>
      </c>
      <c r="H343" s="3">
        <v>0</v>
      </c>
      <c r="I343" s="3">
        <v>0</v>
      </c>
      <c r="J343" s="3">
        <v>0</v>
      </c>
      <c r="K343" s="3">
        <v>64.069999999999993</v>
      </c>
      <c r="L343" s="3">
        <v>0</v>
      </c>
      <c r="M343" s="3">
        <v>0</v>
      </c>
      <c r="N343" s="3">
        <v>0</v>
      </c>
      <c r="O343" s="3">
        <v>8.3290999999999986</v>
      </c>
      <c r="P343" s="3">
        <v>72.39909999999999</v>
      </c>
      <c r="R343">
        <v>3</v>
      </c>
    </row>
    <row r="344" spans="1:18" x14ac:dyDescent="0.25">
      <c r="A344" t="s">
        <v>384</v>
      </c>
      <c r="B344" s="78" t="s">
        <v>409</v>
      </c>
      <c r="C344" t="s">
        <v>1</v>
      </c>
      <c r="D344" t="s">
        <v>0</v>
      </c>
      <c r="E344">
        <v>3354</v>
      </c>
      <c r="F344" s="1" t="s">
        <v>190</v>
      </c>
      <c r="G344" t="s">
        <v>191</v>
      </c>
      <c r="H344" s="3">
        <v>0</v>
      </c>
      <c r="I344" s="3">
        <v>0</v>
      </c>
      <c r="J344" s="3">
        <v>0</v>
      </c>
      <c r="K344" s="3">
        <v>64.069999999999993</v>
      </c>
      <c r="L344" s="3">
        <v>0</v>
      </c>
      <c r="M344" s="3">
        <v>0</v>
      </c>
      <c r="N344" s="3">
        <v>0</v>
      </c>
      <c r="O344" s="3">
        <v>8.3290999999999986</v>
      </c>
      <c r="P344" s="3">
        <v>72.39909999999999</v>
      </c>
      <c r="R344">
        <v>3</v>
      </c>
    </row>
    <row r="345" spans="1:18" x14ac:dyDescent="0.25">
      <c r="A345" t="s">
        <v>384</v>
      </c>
      <c r="B345" s="78" t="s">
        <v>387</v>
      </c>
      <c r="C345" t="s">
        <v>1</v>
      </c>
      <c r="D345" t="s">
        <v>0</v>
      </c>
      <c r="E345">
        <v>3342</v>
      </c>
      <c r="F345" s="1" t="s">
        <v>190</v>
      </c>
      <c r="G345" t="s">
        <v>191</v>
      </c>
      <c r="H345" s="3">
        <v>0</v>
      </c>
      <c r="I345" s="3">
        <v>0</v>
      </c>
      <c r="J345" s="3">
        <v>0</v>
      </c>
      <c r="K345" s="3">
        <v>64.069999999999993</v>
      </c>
      <c r="L345" s="3">
        <v>0</v>
      </c>
      <c r="M345" s="3">
        <v>0</v>
      </c>
      <c r="N345" s="3">
        <v>0</v>
      </c>
      <c r="O345" s="3">
        <v>8.3290999999999986</v>
      </c>
      <c r="P345" s="3">
        <v>72.39909999999999</v>
      </c>
      <c r="R345">
        <v>3</v>
      </c>
    </row>
    <row r="346" spans="1:18" x14ac:dyDescent="0.25">
      <c r="A346" t="s">
        <v>384</v>
      </c>
      <c r="B346" s="78" t="s">
        <v>386</v>
      </c>
      <c r="C346" t="s">
        <v>1</v>
      </c>
      <c r="D346" t="s">
        <v>0</v>
      </c>
      <c r="E346">
        <v>3287</v>
      </c>
      <c r="F346" s="1" t="s">
        <v>190</v>
      </c>
      <c r="G346" t="s">
        <v>191</v>
      </c>
      <c r="H346" s="3">
        <v>0</v>
      </c>
      <c r="I346" s="3">
        <v>0</v>
      </c>
      <c r="J346" s="3">
        <v>0</v>
      </c>
      <c r="K346" s="3">
        <v>64.069999999999993</v>
      </c>
      <c r="L346" s="3">
        <v>0</v>
      </c>
      <c r="M346" s="3">
        <v>0</v>
      </c>
      <c r="N346" s="3">
        <v>0</v>
      </c>
      <c r="O346" s="3">
        <v>8.3290999999999986</v>
      </c>
      <c r="P346" s="3">
        <v>72.39909999999999</v>
      </c>
      <c r="R346">
        <v>3</v>
      </c>
    </row>
    <row r="347" spans="1:18" x14ac:dyDescent="0.25">
      <c r="A347" t="s">
        <v>384</v>
      </c>
      <c r="B347" s="78" t="s">
        <v>414</v>
      </c>
      <c r="C347" t="s">
        <v>1</v>
      </c>
      <c r="D347" t="s">
        <v>0</v>
      </c>
      <c r="E347">
        <v>3263</v>
      </c>
      <c r="F347" s="1" t="s">
        <v>190</v>
      </c>
      <c r="G347" t="s">
        <v>191</v>
      </c>
      <c r="H347" s="3">
        <v>0</v>
      </c>
      <c r="I347" s="3">
        <v>0</v>
      </c>
      <c r="J347" s="3">
        <v>0</v>
      </c>
      <c r="K347" s="3">
        <v>64.069999999999993</v>
      </c>
      <c r="L347" s="3">
        <v>0</v>
      </c>
      <c r="M347" s="3">
        <v>0</v>
      </c>
      <c r="N347" s="3">
        <v>0</v>
      </c>
      <c r="O347" s="3">
        <v>8.3290999999999986</v>
      </c>
      <c r="P347" s="3">
        <v>72.39909999999999</v>
      </c>
      <c r="R347">
        <v>3</v>
      </c>
    </row>
    <row r="348" spans="1:18" x14ac:dyDescent="0.25">
      <c r="A348" t="s">
        <v>384</v>
      </c>
      <c r="B348" s="78" t="s">
        <v>397</v>
      </c>
      <c r="C348" t="s">
        <v>1</v>
      </c>
      <c r="D348" t="s">
        <v>0</v>
      </c>
      <c r="E348">
        <v>3303</v>
      </c>
      <c r="F348" s="1" t="s">
        <v>190</v>
      </c>
      <c r="G348" t="s">
        <v>191</v>
      </c>
      <c r="H348" s="3">
        <v>0</v>
      </c>
      <c r="I348" s="3">
        <v>0</v>
      </c>
      <c r="J348" s="3">
        <v>0</v>
      </c>
      <c r="K348" s="3">
        <v>42.21</v>
      </c>
      <c r="L348" s="3">
        <v>0</v>
      </c>
      <c r="M348" s="3">
        <v>0</v>
      </c>
      <c r="N348" s="3">
        <v>0</v>
      </c>
      <c r="O348" s="3">
        <v>5.4873000000000003</v>
      </c>
      <c r="P348" s="3">
        <v>47.697299999999998</v>
      </c>
      <c r="R348">
        <v>3</v>
      </c>
    </row>
    <row r="349" spans="1:18" x14ac:dyDescent="0.25">
      <c r="A349" t="s">
        <v>384</v>
      </c>
      <c r="B349" s="78" t="s">
        <v>405</v>
      </c>
      <c r="C349" t="s">
        <v>1</v>
      </c>
      <c r="D349" t="s">
        <v>0</v>
      </c>
      <c r="E349">
        <v>3469</v>
      </c>
      <c r="F349" s="1" t="s">
        <v>190</v>
      </c>
      <c r="G349" t="s">
        <v>191</v>
      </c>
      <c r="H349" s="3">
        <v>0</v>
      </c>
      <c r="I349" s="3">
        <v>0</v>
      </c>
      <c r="J349" s="3">
        <v>0</v>
      </c>
      <c r="K349" s="3">
        <v>64.069999999999993</v>
      </c>
      <c r="L349" s="3">
        <v>0</v>
      </c>
      <c r="M349" s="3">
        <v>0</v>
      </c>
      <c r="N349" s="3">
        <v>0</v>
      </c>
      <c r="O349" s="3">
        <v>8.3290999999999986</v>
      </c>
      <c r="P349" s="3">
        <v>72.39909999999999</v>
      </c>
      <c r="R349">
        <v>3</v>
      </c>
    </row>
    <row r="350" spans="1:18" x14ac:dyDescent="0.25">
      <c r="A350" t="s">
        <v>384</v>
      </c>
      <c r="B350" s="78" t="s">
        <v>402</v>
      </c>
      <c r="C350" t="s">
        <v>1</v>
      </c>
      <c r="D350" t="s">
        <v>0</v>
      </c>
      <c r="E350">
        <v>3412</v>
      </c>
      <c r="F350" s="1" t="s">
        <v>190</v>
      </c>
      <c r="G350" t="s">
        <v>191</v>
      </c>
      <c r="H350" s="3">
        <v>0</v>
      </c>
      <c r="I350" s="3">
        <v>0</v>
      </c>
      <c r="J350" s="3">
        <v>0</v>
      </c>
      <c r="K350" s="3">
        <v>64.069999999999993</v>
      </c>
      <c r="L350" s="3">
        <v>0</v>
      </c>
      <c r="M350" s="3">
        <v>0</v>
      </c>
      <c r="N350" s="3">
        <v>0</v>
      </c>
      <c r="O350" s="3">
        <v>8.3290999999999986</v>
      </c>
      <c r="P350" s="3">
        <v>72.39909999999999</v>
      </c>
      <c r="R350">
        <v>3</v>
      </c>
    </row>
    <row r="351" spans="1:18" x14ac:dyDescent="0.25">
      <c r="A351" t="s">
        <v>384</v>
      </c>
      <c r="B351" s="78" t="s">
        <v>409</v>
      </c>
      <c r="C351" t="s">
        <v>1</v>
      </c>
      <c r="D351" t="s">
        <v>0</v>
      </c>
      <c r="E351">
        <v>3355</v>
      </c>
      <c r="F351" s="1" t="s">
        <v>190</v>
      </c>
      <c r="G351" t="s">
        <v>191</v>
      </c>
      <c r="H351" s="3">
        <v>0</v>
      </c>
      <c r="I351" s="3">
        <v>0</v>
      </c>
      <c r="J351" s="3">
        <v>0</v>
      </c>
      <c r="K351" s="3">
        <v>64.069999999999993</v>
      </c>
      <c r="L351" s="3">
        <v>0</v>
      </c>
      <c r="M351" s="3">
        <v>0</v>
      </c>
      <c r="N351" s="3">
        <v>0</v>
      </c>
      <c r="O351" s="3">
        <v>8.3290999999999986</v>
      </c>
      <c r="P351" s="3">
        <v>72.39909999999999</v>
      </c>
      <c r="R351">
        <v>3</v>
      </c>
    </row>
    <row r="352" spans="1:18" x14ac:dyDescent="0.25">
      <c r="A352" t="s">
        <v>384</v>
      </c>
      <c r="B352" s="78" t="s">
        <v>386</v>
      </c>
      <c r="C352" t="s">
        <v>1</v>
      </c>
      <c r="D352" t="s">
        <v>0</v>
      </c>
      <c r="E352">
        <v>3288</v>
      </c>
      <c r="F352" s="1" t="s">
        <v>190</v>
      </c>
      <c r="G352" t="s">
        <v>191</v>
      </c>
      <c r="H352" s="3">
        <v>0</v>
      </c>
      <c r="I352" s="3">
        <v>0</v>
      </c>
      <c r="J352" s="3">
        <v>0</v>
      </c>
      <c r="K352" s="3">
        <v>64.069999999999993</v>
      </c>
      <c r="L352" s="3">
        <v>0</v>
      </c>
      <c r="M352" s="3">
        <v>0</v>
      </c>
      <c r="N352" s="3">
        <v>0</v>
      </c>
      <c r="O352" s="3">
        <v>8.3290999999999986</v>
      </c>
      <c r="P352" s="3">
        <v>72.39909999999999</v>
      </c>
      <c r="R352">
        <v>3</v>
      </c>
    </row>
    <row r="353" spans="1:18" x14ac:dyDescent="0.25">
      <c r="A353" t="s">
        <v>384</v>
      </c>
      <c r="B353" s="78" t="s">
        <v>394</v>
      </c>
      <c r="C353" t="s">
        <v>1</v>
      </c>
      <c r="D353" t="s">
        <v>0</v>
      </c>
      <c r="E353">
        <v>3482</v>
      </c>
      <c r="F353" s="1" t="s">
        <v>190</v>
      </c>
      <c r="G353" t="s">
        <v>191</v>
      </c>
      <c r="H353" s="3">
        <v>0</v>
      </c>
      <c r="I353" s="3">
        <v>0</v>
      </c>
      <c r="J353" s="3">
        <v>0</v>
      </c>
      <c r="K353" s="3">
        <v>62.04</v>
      </c>
      <c r="L353" s="3">
        <v>0</v>
      </c>
      <c r="M353" s="3">
        <v>0</v>
      </c>
      <c r="N353" s="3">
        <v>0</v>
      </c>
      <c r="O353" s="3">
        <v>8.0652000000000008</v>
      </c>
      <c r="P353" s="3">
        <v>70.105199999999996</v>
      </c>
      <c r="R353">
        <v>3</v>
      </c>
    </row>
    <row r="354" spans="1:18" x14ac:dyDescent="0.25">
      <c r="A354" t="s">
        <v>384</v>
      </c>
      <c r="B354" s="78" t="s">
        <v>426</v>
      </c>
      <c r="C354" t="s">
        <v>1</v>
      </c>
      <c r="D354" t="s">
        <v>0</v>
      </c>
      <c r="E354">
        <v>3457</v>
      </c>
      <c r="F354" s="1" t="s">
        <v>190</v>
      </c>
      <c r="G354" t="s">
        <v>191</v>
      </c>
      <c r="H354" s="3">
        <v>0</v>
      </c>
      <c r="I354" s="3">
        <v>0</v>
      </c>
      <c r="J354" s="3">
        <v>0</v>
      </c>
      <c r="K354" s="3">
        <v>33.26</v>
      </c>
      <c r="L354" s="3">
        <v>0</v>
      </c>
      <c r="M354" s="3">
        <v>0</v>
      </c>
      <c r="N354" s="3">
        <v>0</v>
      </c>
      <c r="O354" s="3">
        <v>4.3238000000000003</v>
      </c>
      <c r="P354" s="3">
        <v>37.583799999999997</v>
      </c>
      <c r="R354">
        <v>3</v>
      </c>
    </row>
    <row r="355" spans="1:18" x14ac:dyDescent="0.25">
      <c r="A355" t="s">
        <v>384</v>
      </c>
      <c r="B355" s="78" t="s">
        <v>406</v>
      </c>
      <c r="C355" t="s">
        <v>1</v>
      </c>
      <c r="D355" t="s">
        <v>0</v>
      </c>
      <c r="E355">
        <v>3434</v>
      </c>
      <c r="F355" s="1" t="s">
        <v>190</v>
      </c>
      <c r="G355" t="s">
        <v>191</v>
      </c>
      <c r="H355" s="3">
        <v>0</v>
      </c>
      <c r="I355" s="3">
        <v>0</v>
      </c>
      <c r="J355" s="3">
        <v>0</v>
      </c>
      <c r="K355" s="3">
        <v>31.98</v>
      </c>
      <c r="L355" s="3">
        <v>0</v>
      </c>
      <c r="M355" s="3">
        <v>0</v>
      </c>
      <c r="N355" s="3">
        <v>0</v>
      </c>
      <c r="O355" s="3">
        <v>4.1574</v>
      </c>
      <c r="P355" s="3">
        <v>36.1374</v>
      </c>
      <c r="R355">
        <v>3</v>
      </c>
    </row>
    <row r="356" spans="1:18" x14ac:dyDescent="0.25">
      <c r="A356" t="s">
        <v>384</v>
      </c>
      <c r="B356" s="78" t="s">
        <v>407</v>
      </c>
      <c r="C356" t="s">
        <v>1</v>
      </c>
      <c r="D356" t="s">
        <v>0</v>
      </c>
      <c r="E356">
        <v>3419</v>
      </c>
      <c r="F356" s="1" t="s">
        <v>190</v>
      </c>
      <c r="G356" t="s">
        <v>191</v>
      </c>
      <c r="H356" s="3">
        <v>0</v>
      </c>
      <c r="I356" s="3">
        <v>0</v>
      </c>
      <c r="J356" s="3">
        <v>0</v>
      </c>
      <c r="K356" s="3">
        <v>44.13</v>
      </c>
      <c r="L356" s="3">
        <v>0</v>
      </c>
      <c r="M356" s="3">
        <v>0</v>
      </c>
      <c r="N356" s="3">
        <v>0</v>
      </c>
      <c r="O356" s="3">
        <v>5.7369000000000003</v>
      </c>
      <c r="P356" s="3">
        <v>49.866900000000001</v>
      </c>
      <c r="R356">
        <v>3</v>
      </c>
    </row>
    <row r="357" spans="1:18" x14ac:dyDescent="0.25">
      <c r="A357" t="s">
        <v>384</v>
      </c>
      <c r="B357" s="78" t="s">
        <v>408</v>
      </c>
      <c r="C357" t="s">
        <v>1</v>
      </c>
      <c r="D357" t="s">
        <v>0</v>
      </c>
      <c r="E357">
        <v>3402</v>
      </c>
      <c r="F357" s="1" t="s">
        <v>190</v>
      </c>
      <c r="G357" t="s">
        <v>191</v>
      </c>
      <c r="H357" s="3">
        <v>0</v>
      </c>
      <c r="I357" s="3">
        <v>0</v>
      </c>
      <c r="J357" s="3">
        <v>0</v>
      </c>
      <c r="K357" s="3">
        <v>31.98</v>
      </c>
      <c r="L357" s="3">
        <v>0</v>
      </c>
      <c r="M357" s="3">
        <v>0</v>
      </c>
      <c r="N357" s="3">
        <v>0</v>
      </c>
      <c r="O357" s="3">
        <v>4.1574</v>
      </c>
      <c r="P357" s="3">
        <v>36.1374</v>
      </c>
      <c r="R357">
        <v>3</v>
      </c>
    </row>
    <row r="358" spans="1:18" x14ac:dyDescent="0.25">
      <c r="A358" t="s">
        <v>384</v>
      </c>
      <c r="B358" s="78" t="s">
        <v>388</v>
      </c>
      <c r="C358" t="s">
        <v>1</v>
      </c>
      <c r="D358" t="s">
        <v>0</v>
      </c>
      <c r="E358">
        <v>3382</v>
      </c>
      <c r="F358" s="1" t="s">
        <v>190</v>
      </c>
      <c r="G358" t="s">
        <v>191</v>
      </c>
      <c r="H358" s="3">
        <v>0</v>
      </c>
      <c r="I358" s="3">
        <v>0</v>
      </c>
      <c r="J358" s="3">
        <v>0</v>
      </c>
      <c r="K358" s="3">
        <v>31.98</v>
      </c>
      <c r="L358" s="3">
        <v>0</v>
      </c>
      <c r="M358" s="3">
        <v>0</v>
      </c>
      <c r="N358" s="3">
        <v>0</v>
      </c>
      <c r="O358" s="3">
        <v>4.1574</v>
      </c>
      <c r="P358" s="3">
        <v>36.1374</v>
      </c>
      <c r="R358">
        <v>3</v>
      </c>
    </row>
    <row r="359" spans="1:18" x14ac:dyDescent="0.25">
      <c r="A359" t="s">
        <v>384</v>
      </c>
      <c r="B359" s="78" t="s">
        <v>400</v>
      </c>
      <c r="C359" t="s">
        <v>1</v>
      </c>
      <c r="D359" t="s">
        <v>0</v>
      </c>
      <c r="E359">
        <v>3368</v>
      </c>
      <c r="F359" s="1" t="s">
        <v>190</v>
      </c>
      <c r="G359" t="s">
        <v>191</v>
      </c>
      <c r="H359" s="3">
        <v>0</v>
      </c>
      <c r="I359" s="3">
        <v>0</v>
      </c>
      <c r="J359" s="3">
        <v>0</v>
      </c>
      <c r="K359" s="3">
        <v>44.45</v>
      </c>
      <c r="L359" s="3">
        <v>0</v>
      </c>
      <c r="M359" s="3">
        <v>0</v>
      </c>
      <c r="N359" s="3">
        <v>0</v>
      </c>
      <c r="O359" s="3">
        <v>5.7785000000000002</v>
      </c>
      <c r="P359" s="3">
        <v>50.228500000000004</v>
      </c>
      <c r="R359">
        <v>3</v>
      </c>
    </row>
    <row r="360" spans="1:18" x14ac:dyDescent="0.25">
      <c r="A360" t="s">
        <v>384</v>
      </c>
      <c r="B360" s="78" t="s">
        <v>410</v>
      </c>
      <c r="C360" t="s">
        <v>1</v>
      </c>
      <c r="D360" t="s">
        <v>0</v>
      </c>
      <c r="E360">
        <v>3347</v>
      </c>
      <c r="F360" s="1" t="s">
        <v>190</v>
      </c>
      <c r="G360" t="s">
        <v>191</v>
      </c>
      <c r="H360" s="3">
        <v>0</v>
      </c>
      <c r="I360" s="3">
        <v>0</v>
      </c>
      <c r="J360" s="3">
        <v>0</v>
      </c>
      <c r="K360" s="3">
        <v>36.14</v>
      </c>
      <c r="L360" s="3">
        <v>0</v>
      </c>
      <c r="M360" s="3">
        <v>0</v>
      </c>
      <c r="N360" s="3">
        <v>0</v>
      </c>
      <c r="O360" s="3">
        <v>4.6981999999999999</v>
      </c>
      <c r="P360" s="3">
        <v>40.838200000000001</v>
      </c>
      <c r="R360">
        <v>3</v>
      </c>
    </row>
    <row r="361" spans="1:18" x14ac:dyDescent="0.25">
      <c r="A361" t="s">
        <v>384</v>
      </c>
      <c r="B361" s="78" t="s">
        <v>398</v>
      </c>
      <c r="C361" t="s">
        <v>1</v>
      </c>
      <c r="D361" t="s">
        <v>0</v>
      </c>
      <c r="E361">
        <v>3319</v>
      </c>
      <c r="F361" s="1" t="s">
        <v>190</v>
      </c>
      <c r="G361" t="s">
        <v>191</v>
      </c>
      <c r="H361" s="3">
        <v>0</v>
      </c>
      <c r="I361" s="3">
        <v>0</v>
      </c>
      <c r="J361" s="3">
        <v>0</v>
      </c>
      <c r="K361" s="3">
        <v>31.98</v>
      </c>
      <c r="L361" s="3">
        <v>0</v>
      </c>
      <c r="M361" s="3">
        <v>0</v>
      </c>
      <c r="N361" s="3">
        <v>0</v>
      </c>
      <c r="O361" s="3">
        <v>4.1574</v>
      </c>
      <c r="P361" s="3">
        <v>36.1374</v>
      </c>
      <c r="R361">
        <v>3</v>
      </c>
    </row>
    <row r="362" spans="1:18" x14ac:dyDescent="0.25">
      <c r="A362" t="s">
        <v>384</v>
      </c>
      <c r="B362" s="78" t="s">
        <v>396</v>
      </c>
      <c r="C362" t="s">
        <v>1</v>
      </c>
      <c r="D362" t="s">
        <v>0</v>
      </c>
      <c r="E362">
        <v>3300</v>
      </c>
      <c r="F362" s="1" t="s">
        <v>190</v>
      </c>
      <c r="G362" t="s">
        <v>191</v>
      </c>
      <c r="H362" s="3">
        <v>0</v>
      </c>
      <c r="I362" s="3">
        <v>0</v>
      </c>
      <c r="J362" s="3">
        <v>0</v>
      </c>
      <c r="K362" s="3">
        <v>53.73</v>
      </c>
      <c r="L362" s="3">
        <v>0</v>
      </c>
      <c r="M362" s="3">
        <v>0</v>
      </c>
      <c r="N362" s="3">
        <v>0</v>
      </c>
      <c r="O362" s="3">
        <v>6.9848999999999997</v>
      </c>
      <c r="P362" s="3">
        <v>60.7149</v>
      </c>
      <c r="R362">
        <v>3</v>
      </c>
    </row>
    <row r="363" spans="1:18" x14ac:dyDescent="0.25">
      <c r="A363" t="s">
        <v>384</v>
      </c>
      <c r="B363" s="78" t="s">
        <v>411</v>
      </c>
      <c r="C363" t="s">
        <v>1</v>
      </c>
      <c r="D363" t="s">
        <v>0</v>
      </c>
      <c r="E363">
        <v>3273</v>
      </c>
      <c r="F363" s="1" t="s">
        <v>190</v>
      </c>
      <c r="G363" t="s">
        <v>191</v>
      </c>
      <c r="H363" s="3">
        <v>0</v>
      </c>
      <c r="I363" s="3">
        <v>0</v>
      </c>
      <c r="J363" s="3">
        <v>0</v>
      </c>
      <c r="K363" s="3">
        <v>39.659999999999997</v>
      </c>
      <c r="L363" s="3">
        <v>0</v>
      </c>
      <c r="M363" s="3">
        <v>0</v>
      </c>
      <c r="N363" s="3">
        <v>0</v>
      </c>
      <c r="O363" s="3">
        <v>5.1558000000000002</v>
      </c>
      <c r="P363" s="3">
        <v>44.815799999999996</v>
      </c>
      <c r="R363">
        <v>3</v>
      </c>
    </row>
    <row r="364" spans="1:18" x14ac:dyDescent="0.25">
      <c r="A364" t="s">
        <v>384</v>
      </c>
      <c r="B364" s="78" t="s">
        <v>395</v>
      </c>
      <c r="C364" t="s">
        <v>1</v>
      </c>
      <c r="D364" t="s">
        <v>0</v>
      </c>
      <c r="E364">
        <v>3249</v>
      </c>
      <c r="F364" s="1" t="s">
        <v>190</v>
      </c>
      <c r="G364" t="s">
        <v>191</v>
      </c>
      <c r="H364" s="3">
        <v>0</v>
      </c>
      <c r="I364" s="3">
        <v>0</v>
      </c>
      <c r="J364" s="3">
        <v>0</v>
      </c>
      <c r="K364" s="3">
        <v>31.98</v>
      </c>
      <c r="L364" s="3">
        <v>0</v>
      </c>
      <c r="M364" s="3">
        <v>0</v>
      </c>
      <c r="N364" s="3">
        <v>0</v>
      </c>
      <c r="O364" s="3">
        <v>4.1574</v>
      </c>
      <c r="P364" s="3">
        <v>36.1374</v>
      </c>
      <c r="R364">
        <v>3</v>
      </c>
    </row>
    <row r="365" spans="1:18" x14ac:dyDescent="0.25">
      <c r="A365" t="s">
        <v>384</v>
      </c>
      <c r="B365" s="78" t="s">
        <v>394</v>
      </c>
      <c r="C365" t="s">
        <v>1</v>
      </c>
      <c r="D365" t="s">
        <v>0</v>
      </c>
      <c r="E365">
        <v>3474</v>
      </c>
      <c r="F365" s="1" t="s">
        <v>190</v>
      </c>
      <c r="G365" t="s">
        <v>191</v>
      </c>
      <c r="H365" s="3">
        <v>0</v>
      </c>
      <c r="I365" s="3">
        <v>0</v>
      </c>
      <c r="J365" s="3">
        <v>0</v>
      </c>
      <c r="K365" s="3">
        <v>50.21</v>
      </c>
      <c r="L365" s="3">
        <v>0</v>
      </c>
      <c r="M365" s="3">
        <v>0</v>
      </c>
      <c r="N365" s="3">
        <v>0</v>
      </c>
      <c r="O365" s="3">
        <v>6.5273000000000003</v>
      </c>
      <c r="P365" s="3">
        <v>56.737300000000005</v>
      </c>
      <c r="R365">
        <v>3</v>
      </c>
    </row>
    <row r="366" spans="1:18" x14ac:dyDescent="0.25">
      <c r="A366" t="s">
        <v>384</v>
      </c>
      <c r="B366" s="78" t="s">
        <v>404</v>
      </c>
      <c r="C366" t="s">
        <v>1</v>
      </c>
      <c r="D366" t="s">
        <v>0</v>
      </c>
      <c r="E366">
        <v>3442</v>
      </c>
      <c r="F366" s="1" t="s">
        <v>190</v>
      </c>
      <c r="G366" t="s">
        <v>191</v>
      </c>
      <c r="H366" s="3">
        <v>0</v>
      </c>
      <c r="I366" s="3">
        <v>0</v>
      </c>
      <c r="J366" s="3">
        <v>0</v>
      </c>
      <c r="K366" s="3">
        <v>37.74</v>
      </c>
      <c r="L366" s="3">
        <v>0</v>
      </c>
      <c r="M366" s="3">
        <v>0</v>
      </c>
      <c r="N366" s="3">
        <v>0</v>
      </c>
      <c r="O366" s="3">
        <v>4.9062000000000001</v>
      </c>
      <c r="P366" s="3">
        <v>42.6462</v>
      </c>
      <c r="R366">
        <v>3</v>
      </c>
    </row>
    <row r="367" spans="1:18" x14ac:dyDescent="0.25">
      <c r="A367" t="s">
        <v>384</v>
      </c>
      <c r="B367" s="78" t="s">
        <v>407</v>
      </c>
      <c r="C367" t="s">
        <v>1</v>
      </c>
      <c r="D367" t="s">
        <v>0</v>
      </c>
      <c r="E367">
        <v>3417</v>
      </c>
      <c r="F367" s="1" t="s">
        <v>190</v>
      </c>
      <c r="G367" t="s">
        <v>191</v>
      </c>
      <c r="H367" s="3">
        <v>0</v>
      </c>
      <c r="I367" s="3">
        <v>0</v>
      </c>
      <c r="J367" s="3">
        <v>0</v>
      </c>
      <c r="K367" s="3">
        <v>34.86</v>
      </c>
      <c r="L367" s="3">
        <v>0</v>
      </c>
      <c r="M367" s="3">
        <v>0</v>
      </c>
      <c r="N367" s="3">
        <v>0</v>
      </c>
      <c r="O367" s="3">
        <v>4.5318000000000005</v>
      </c>
      <c r="P367" s="3">
        <v>39.391800000000003</v>
      </c>
      <c r="R367">
        <v>3</v>
      </c>
    </row>
    <row r="368" spans="1:18" x14ac:dyDescent="0.25">
      <c r="A368" t="s">
        <v>384</v>
      </c>
      <c r="B368" s="78" t="s">
        <v>401</v>
      </c>
      <c r="C368" t="s">
        <v>1</v>
      </c>
      <c r="D368" t="s">
        <v>0</v>
      </c>
      <c r="E368">
        <v>3386</v>
      </c>
      <c r="F368" s="1" t="s">
        <v>190</v>
      </c>
      <c r="G368" t="s">
        <v>191</v>
      </c>
      <c r="H368" s="3">
        <v>0</v>
      </c>
      <c r="I368" s="3">
        <v>0</v>
      </c>
      <c r="J368" s="3">
        <v>0</v>
      </c>
      <c r="K368" s="3">
        <v>31.98</v>
      </c>
      <c r="L368" s="3">
        <v>0</v>
      </c>
      <c r="M368" s="3">
        <v>0</v>
      </c>
      <c r="N368" s="3">
        <v>0</v>
      </c>
      <c r="O368" s="3">
        <v>4.1574</v>
      </c>
      <c r="P368" s="3">
        <v>36.1374</v>
      </c>
      <c r="R368">
        <v>3</v>
      </c>
    </row>
    <row r="369" spans="1:18" x14ac:dyDescent="0.25">
      <c r="A369" t="s">
        <v>384</v>
      </c>
      <c r="B369" s="78" t="s">
        <v>400</v>
      </c>
      <c r="C369" t="s">
        <v>1</v>
      </c>
      <c r="D369" t="s">
        <v>0</v>
      </c>
      <c r="E369">
        <v>3367</v>
      </c>
      <c r="F369" s="1" t="s">
        <v>190</v>
      </c>
      <c r="G369" t="s">
        <v>191</v>
      </c>
      <c r="H369" s="3">
        <v>0</v>
      </c>
      <c r="I369" s="3">
        <v>0</v>
      </c>
      <c r="J369" s="3">
        <v>0</v>
      </c>
      <c r="K369" s="3">
        <v>46.69</v>
      </c>
      <c r="L369" s="3">
        <v>0</v>
      </c>
      <c r="M369" s="3">
        <v>0</v>
      </c>
      <c r="N369" s="3">
        <v>0</v>
      </c>
      <c r="O369" s="3">
        <v>6.0697000000000001</v>
      </c>
      <c r="P369" s="3">
        <v>52.759699999999995</v>
      </c>
      <c r="R369">
        <v>3</v>
      </c>
    </row>
    <row r="370" spans="1:18" x14ac:dyDescent="0.25">
      <c r="A370" t="s">
        <v>384</v>
      </c>
      <c r="B370" s="78" t="s">
        <v>387</v>
      </c>
      <c r="C370" t="s">
        <v>1</v>
      </c>
      <c r="D370" t="s">
        <v>0</v>
      </c>
      <c r="E370">
        <v>3336</v>
      </c>
      <c r="F370" s="1" t="s">
        <v>190</v>
      </c>
      <c r="G370" t="s">
        <v>191</v>
      </c>
      <c r="H370" s="3">
        <v>0</v>
      </c>
      <c r="I370" s="3">
        <v>0</v>
      </c>
      <c r="J370" s="3">
        <v>0</v>
      </c>
      <c r="K370" s="3">
        <v>31.98</v>
      </c>
      <c r="L370" s="3">
        <v>0</v>
      </c>
      <c r="M370" s="3">
        <v>0</v>
      </c>
      <c r="N370" s="3">
        <v>0</v>
      </c>
      <c r="O370" s="3">
        <v>4.1574</v>
      </c>
      <c r="P370" s="3">
        <v>36.1374</v>
      </c>
      <c r="R370">
        <v>3</v>
      </c>
    </row>
    <row r="371" spans="1:18" x14ac:dyDescent="0.25">
      <c r="A371" t="s">
        <v>384</v>
      </c>
      <c r="B371" s="78" t="s">
        <v>396</v>
      </c>
      <c r="C371" t="s">
        <v>1</v>
      </c>
      <c r="D371" t="s">
        <v>0</v>
      </c>
      <c r="E371">
        <v>3295</v>
      </c>
      <c r="F371" s="1" t="s">
        <v>190</v>
      </c>
      <c r="G371" t="s">
        <v>191</v>
      </c>
      <c r="H371" s="3">
        <v>0</v>
      </c>
      <c r="I371" s="3">
        <v>0</v>
      </c>
      <c r="J371" s="3">
        <v>0</v>
      </c>
      <c r="K371" s="3">
        <v>43.17</v>
      </c>
      <c r="L371" s="3">
        <v>0</v>
      </c>
      <c r="M371" s="3">
        <v>0</v>
      </c>
      <c r="N371" s="3">
        <v>0</v>
      </c>
      <c r="O371" s="3">
        <v>5.6121000000000008</v>
      </c>
      <c r="P371" s="3">
        <v>48.7821</v>
      </c>
      <c r="R371">
        <v>3</v>
      </c>
    </row>
    <row r="372" spans="1:18" x14ac:dyDescent="0.25">
      <c r="A372" t="s">
        <v>384</v>
      </c>
      <c r="B372" s="78" t="s">
        <v>414</v>
      </c>
      <c r="C372" t="s">
        <v>1</v>
      </c>
      <c r="D372" t="s">
        <v>0</v>
      </c>
      <c r="E372">
        <v>3254</v>
      </c>
      <c r="F372" s="1" t="s">
        <v>190</v>
      </c>
      <c r="G372" t="s">
        <v>191</v>
      </c>
      <c r="H372" s="3">
        <v>0</v>
      </c>
      <c r="I372" s="3">
        <v>0</v>
      </c>
      <c r="J372" s="3">
        <v>0</v>
      </c>
      <c r="K372" s="3">
        <v>33.26</v>
      </c>
      <c r="L372" s="3">
        <v>0</v>
      </c>
      <c r="M372" s="3">
        <v>0</v>
      </c>
      <c r="N372" s="3">
        <v>0</v>
      </c>
      <c r="O372" s="3">
        <v>4.3238000000000003</v>
      </c>
      <c r="P372" s="3">
        <v>37.583799999999997</v>
      </c>
      <c r="R372">
        <v>3</v>
      </c>
    </row>
    <row r="373" spans="1:18" x14ac:dyDescent="0.25">
      <c r="A373" t="s">
        <v>384</v>
      </c>
      <c r="B373" s="78" t="s">
        <v>408</v>
      </c>
      <c r="C373" t="s">
        <v>1</v>
      </c>
      <c r="D373" t="s">
        <v>0</v>
      </c>
      <c r="E373">
        <v>331</v>
      </c>
      <c r="F373" s="1" t="s">
        <v>436</v>
      </c>
      <c r="G373" t="s">
        <v>437</v>
      </c>
      <c r="H373" s="3">
        <v>0</v>
      </c>
      <c r="I373" s="3">
        <v>0</v>
      </c>
      <c r="J373" s="3">
        <v>0</v>
      </c>
      <c r="K373" s="3">
        <v>22.12</v>
      </c>
      <c r="L373" s="3">
        <v>0</v>
      </c>
      <c r="M373" s="3">
        <v>0</v>
      </c>
      <c r="N373" s="3">
        <v>0</v>
      </c>
      <c r="O373" s="3">
        <v>2.8756000000000004</v>
      </c>
      <c r="P373" s="3">
        <v>24.995600000000003</v>
      </c>
      <c r="R373">
        <v>3</v>
      </c>
    </row>
    <row r="374" spans="1:18" x14ac:dyDescent="0.25">
      <c r="A374" t="s">
        <v>384</v>
      </c>
      <c r="B374" s="78" t="s">
        <v>387</v>
      </c>
      <c r="C374" t="s">
        <v>1</v>
      </c>
      <c r="D374" t="s">
        <v>0</v>
      </c>
      <c r="E374">
        <v>511970</v>
      </c>
      <c r="F374" s="1" t="s">
        <v>200</v>
      </c>
      <c r="G374" t="s">
        <v>201</v>
      </c>
      <c r="H374" s="3">
        <v>0</v>
      </c>
      <c r="I374" s="3">
        <v>0</v>
      </c>
      <c r="J374" s="3">
        <v>0</v>
      </c>
      <c r="K374" s="3">
        <v>21.9</v>
      </c>
      <c r="L374" s="3">
        <v>0</v>
      </c>
      <c r="M374" s="3">
        <v>0</v>
      </c>
      <c r="N374" s="3">
        <v>0</v>
      </c>
      <c r="O374" s="3">
        <v>2.847</v>
      </c>
      <c r="P374" s="3">
        <v>24.747</v>
      </c>
      <c r="R374">
        <v>3</v>
      </c>
    </row>
    <row r="375" spans="1:18" x14ac:dyDescent="0.25">
      <c r="A375" t="s">
        <v>384</v>
      </c>
      <c r="B375" s="78" t="s">
        <v>395</v>
      </c>
      <c r="C375" t="s">
        <v>1</v>
      </c>
      <c r="D375" t="s">
        <v>0</v>
      </c>
      <c r="E375">
        <v>38197</v>
      </c>
      <c r="F375" s="1" t="s">
        <v>434</v>
      </c>
      <c r="G375" t="s">
        <v>435</v>
      </c>
      <c r="H375" s="3">
        <v>0</v>
      </c>
      <c r="I375" s="3">
        <v>0</v>
      </c>
      <c r="J375" s="3">
        <v>0</v>
      </c>
      <c r="K375" s="3">
        <v>55.22</v>
      </c>
      <c r="L375" s="3">
        <v>0</v>
      </c>
      <c r="M375" s="3">
        <v>0</v>
      </c>
      <c r="N375" s="3">
        <v>0</v>
      </c>
      <c r="O375" s="3">
        <v>7.1786000000000003</v>
      </c>
      <c r="P375" s="3">
        <v>62.398600000000002</v>
      </c>
      <c r="R375">
        <v>3</v>
      </c>
    </row>
    <row r="376" spans="1:18" x14ac:dyDescent="0.25">
      <c r="A376" t="s">
        <v>384</v>
      </c>
      <c r="B376" s="78" t="s">
        <v>336</v>
      </c>
      <c r="C376" t="s">
        <v>1</v>
      </c>
      <c r="D376" t="s">
        <v>0</v>
      </c>
      <c r="E376">
        <v>5529</v>
      </c>
      <c r="F376" s="1" t="s">
        <v>311</v>
      </c>
      <c r="G376" t="s">
        <v>312</v>
      </c>
      <c r="H376" s="3">
        <v>0</v>
      </c>
      <c r="I376" s="3">
        <v>0</v>
      </c>
      <c r="J376" s="3">
        <v>0</v>
      </c>
      <c r="K376" s="3">
        <v>80.7</v>
      </c>
      <c r="L376" s="3">
        <v>0</v>
      </c>
      <c r="M376" s="3">
        <v>0</v>
      </c>
      <c r="N376" s="3">
        <v>0</v>
      </c>
      <c r="O376" s="3">
        <v>10.491000000000001</v>
      </c>
      <c r="P376" s="3">
        <v>91.191000000000003</v>
      </c>
      <c r="R376">
        <v>3</v>
      </c>
    </row>
    <row r="377" spans="1:18" x14ac:dyDescent="0.25">
      <c r="A377" t="s">
        <v>384</v>
      </c>
      <c r="B377" s="78" t="s">
        <v>414</v>
      </c>
      <c r="C377" t="s">
        <v>1</v>
      </c>
      <c r="D377" t="s">
        <v>0</v>
      </c>
      <c r="E377">
        <v>3929</v>
      </c>
      <c r="F377" s="1" t="s">
        <v>432</v>
      </c>
      <c r="G377" t="s">
        <v>433</v>
      </c>
      <c r="H377" s="3">
        <v>0</v>
      </c>
      <c r="I377" s="3">
        <v>0</v>
      </c>
      <c r="J377" s="3">
        <v>0</v>
      </c>
      <c r="K377" s="3">
        <v>14.4</v>
      </c>
      <c r="L377" s="3">
        <v>0</v>
      </c>
      <c r="M377" s="3">
        <v>0</v>
      </c>
      <c r="N377" s="3">
        <v>0</v>
      </c>
      <c r="O377" s="3">
        <v>1.8720000000000001</v>
      </c>
      <c r="P377" s="3">
        <v>16.272000000000002</v>
      </c>
      <c r="R377">
        <v>3</v>
      </c>
    </row>
    <row r="378" spans="1:18" x14ac:dyDescent="0.25">
      <c r="A378" t="s">
        <v>384</v>
      </c>
      <c r="B378" s="78" t="s">
        <v>340</v>
      </c>
      <c r="C378" t="s">
        <v>1</v>
      </c>
      <c r="D378" t="s">
        <v>0</v>
      </c>
      <c r="E378">
        <v>16218</v>
      </c>
      <c r="F378" s="1" t="s">
        <v>430</v>
      </c>
      <c r="G378" t="s">
        <v>431</v>
      </c>
      <c r="H378" s="3">
        <v>3.8</v>
      </c>
      <c r="I378" s="3">
        <v>0</v>
      </c>
      <c r="J378" s="3">
        <v>0</v>
      </c>
      <c r="K378" s="3">
        <v>43.05</v>
      </c>
      <c r="L378" s="3">
        <v>0</v>
      </c>
      <c r="M378" s="3">
        <v>0</v>
      </c>
      <c r="N378" s="3">
        <v>0</v>
      </c>
      <c r="O378" s="3">
        <v>5.5964999999999998</v>
      </c>
      <c r="P378" s="3">
        <v>52.446499999999993</v>
      </c>
      <c r="R378">
        <v>3</v>
      </c>
    </row>
    <row r="379" spans="1:18" x14ac:dyDescent="0.25">
      <c r="A379" t="s">
        <v>384</v>
      </c>
      <c r="B379" s="78" t="s">
        <v>351</v>
      </c>
      <c r="C379" t="s">
        <v>1</v>
      </c>
      <c r="D379" t="s">
        <v>0</v>
      </c>
      <c r="E379">
        <v>10440</v>
      </c>
      <c r="F379" s="1" t="s">
        <v>428</v>
      </c>
      <c r="G379" t="s">
        <v>429</v>
      </c>
      <c r="H379" s="3">
        <v>14.22</v>
      </c>
      <c r="I379" s="3">
        <v>0</v>
      </c>
      <c r="J379" s="3">
        <v>0</v>
      </c>
      <c r="K379" s="3">
        <v>182.1</v>
      </c>
      <c r="L379" s="3">
        <v>0</v>
      </c>
      <c r="M379" s="3">
        <v>0</v>
      </c>
      <c r="N379" s="3">
        <v>0</v>
      </c>
      <c r="O379" s="3">
        <v>23.673000000000002</v>
      </c>
      <c r="P379" s="3">
        <v>219.99299999999999</v>
      </c>
      <c r="R379">
        <v>3</v>
      </c>
    </row>
    <row r="380" spans="1:18" x14ac:dyDescent="0.25">
      <c r="A380" t="s">
        <v>384</v>
      </c>
      <c r="B380" s="78" t="s">
        <v>342</v>
      </c>
      <c r="C380" t="s">
        <v>1</v>
      </c>
      <c r="D380" t="s">
        <v>0</v>
      </c>
      <c r="E380">
        <v>789101</v>
      </c>
      <c r="F380" s="1" t="s">
        <v>234</v>
      </c>
      <c r="G380" t="s">
        <v>235</v>
      </c>
      <c r="H380" s="3">
        <v>6.98</v>
      </c>
      <c r="I380" s="3">
        <v>0</v>
      </c>
      <c r="J380" s="3">
        <v>0</v>
      </c>
      <c r="K380" s="3">
        <v>82.32</v>
      </c>
      <c r="L380" s="3">
        <v>0</v>
      </c>
      <c r="M380" s="3">
        <v>0</v>
      </c>
      <c r="N380" s="3">
        <v>0</v>
      </c>
      <c r="O380" s="3">
        <v>10.701599999999999</v>
      </c>
      <c r="P380" s="3">
        <v>100.0016</v>
      </c>
      <c r="R380">
        <v>3</v>
      </c>
    </row>
    <row r="381" spans="1:18" x14ac:dyDescent="0.25">
      <c r="A381" t="s">
        <v>384</v>
      </c>
      <c r="B381" s="78" t="s">
        <v>345</v>
      </c>
      <c r="C381" t="s">
        <v>1</v>
      </c>
      <c r="D381" t="s">
        <v>0</v>
      </c>
      <c r="E381">
        <v>827868</v>
      </c>
      <c r="F381" s="1" t="s">
        <v>234</v>
      </c>
      <c r="G381" t="s">
        <v>235</v>
      </c>
      <c r="H381" s="3">
        <v>8.16</v>
      </c>
      <c r="I381" s="3">
        <v>0</v>
      </c>
      <c r="J381" s="3">
        <v>0</v>
      </c>
      <c r="K381" s="3">
        <v>98.97</v>
      </c>
      <c r="L381" s="3">
        <v>0</v>
      </c>
      <c r="M381" s="3">
        <v>0</v>
      </c>
      <c r="N381" s="3">
        <v>0</v>
      </c>
      <c r="O381" s="3">
        <v>12.866099999999999</v>
      </c>
      <c r="P381" s="3">
        <v>119.9961</v>
      </c>
      <c r="R381">
        <v>3</v>
      </c>
    </row>
    <row r="382" spans="1:18" x14ac:dyDescent="0.25">
      <c r="A382" t="s">
        <v>384</v>
      </c>
      <c r="B382" s="78" t="s">
        <v>345</v>
      </c>
      <c r="C382" t="s">
        <v>1</v>
      </c>
      <c r="D382" t="s">
        <v>0</v>
      </c>
      <c r="E382">
        <v>828507</v>
      </c>
      <c r="F382" s="1" t="s">
        <v>234</v>
      </c>
      <c r="G382" t="s">
        <v>235</v>
      </c>
      <c r="H382" s="3">
        <v>13.23</v>
      </c>
      <c r="I382" s="3">
        <v>0</v>
      </c>
      <c r="J382" s="3">
        <v>0</v>
      </c>
      <c r="K382" s="3">
        <v>159.84</v>
      </c>
      <c r="L382" s="3">
        <v>0</v>
      </c>
      <c r="M382" s="3">
        <v>0</v>
      </c>
      <c r="N382" s="3">
        <v>0</v>
      </c>
      <c r="O382" s="3">
        <v>20.779199999999999</v>
      </c>
      <c r="P382" s="3">
        <v>193.8492</v>
      </c>
      <c r="R382">
        <v>3</v>
      </c>
    </row>
    <row r="383" spans="1:18" x14ac:dyDescent="0.25">
      <c r="A383" t="s">
        <v>384</v>
      </c>
      <c r="B383" s="78" t="s">
        <v>353</v>
      </c>
      <c r="C383" t="s">
        <v>1</v>
      </c>
      <c r="D383" t="s">
        <v>0</v>
      </c>
      <c r="E383">
        <v>829346</v>
      </c>
      <c r="F383" s="1" t="s">
        <v>234</v>
      </c>
      <c r="G383" t="s">
        <v>235</v>
      </c>
      <c r="H383" s="3">
        <v>8.16</v>
      </c>
      <c r="I383" s="3">
        <v>0</v>
      </c>
      <c r="J383" s="3">
        <v>0</v>
      </c>
      <c r="K383" s="3">
        <v>98.97</v>
      </c>
      <c r="L383" s="3">
        <v>0</v>
      </c>
      <c r="M383" s="3">
        <v>0</v>
      </c>
      <c r="N383" s="3">
        <v>0</v>
      </c>
      <c r="O383" s="3">
        <v>12.866099999999999</v>
      </c>
      <c r="P383" s="3">
        <v>119.9961</v>
      </c>
      <c r="R383">
        <v>3</v>
      </c>
    </row>
    <row r="384" spans="1:18" x14ac:dyDescent="0.25">
      <c r="A384" t="s">
        <v>384</v>
      </c>
      <c r="B384" s="78" t="s">
        <v>426</v>
      </c>
      <c r="C384" t="s">
        <v>1</v>
      </c>
      <c r="D384" t="s">
        <v>0</v>
      </c>
      <c r="E384">
        <v>2914</v>
      </c>
      <c r="F384" s="1" t="s">
        <v>425</v>
      </c>
      <c r="G384" t="s">
        <v>427</v>
      </c>
      <c r="H384" s="3">
        <v>0</v>
      </c>
      <c r="I384" s="3">
        <v>0</v>
      </c>
      <c r="J384" s="3">
        <v>0</v>
      </c>
      <c r="K384" s="3">
        <v>61.95</v>
      </c>
      <c r="L384" s="3">
        <v>0</v>
      </c>
      <c r="M384" s="3">
        <v>0</v>
      </c>
      <c r="N384" s="3">
        <v>0</v>
      </c>
      <c r="O384" s="3">
        <v>8.0535000000000014</v>
      </c>
      <c r="P384" s="3">
        <v>70.003500000000003</v>
      </c>
      <c r="R384">
        <v>3</v>
      </c>
    </row>
    <row r="385" spans="1:18" x14ac:dyDescent="0.25">
      <c r="A385" t="s">
        <v>384</v>
      </c>
      <c r="B385" s="78" t="s">
        <v>426</v>
      </c>
      <c r="C385" t="s">
        <v>1</v>
      </c>
      <c r="D385" t="s">
        <v>0</v>
      </c>
      <c r="E385">
        <v>2915</v>
      </c>
      <c r="F385" s="1" t="s">
        <v>425</v>
      </c>
      <c r="G385" t="s">
        <v>427</v>
      </c>
      <c r="H385" s="3">
        <v>0</v>
      </c>
      <c r="I385" s="3">
        <v>0</v>
      </c>
      <c r="J385" s="3">
        <v>0</v>
      </c>
      <c r="K385" s="3">
        <v>36.549999999999997</v>
      </c>
      <c r="L385" s="3">
        <v>0</v>
      </c>
      <c r="M385" s="3">
        <v>0</v>
      </c>
      <c r="N385" s="3">
        <v>0</v>
      </c>
      <c r="O385" s="3">
        <v>4.7515000000000001</v>
      </c>
      <c r="P385" s="3">
        <v>41.301499999999997</v>
      </c>
      <c r="R385">
        <v>3</v>
      </c>
    </row>
    <row r="386" spans="1:18" x14ac:dyDescent="0.25">
      <c r="A386" t="s">
        <v>384</v>
      </c>
      <c r="B386" s="78" t="s">
        <v>410</v>
      </c>
      <c r="C386" t="s">
        <v>1</v>
      </c>
      <c r="D386" t="s">
        <v>0</v>
      </c>
      <c r="E386">
        <v>339000</v>
      </c>
      <c r="F386" s="1" t="s">
        <v>423</v>
      </c>
      <c r="G386" t="s">
        <v>424</v>
      </c>
      <c r="H386" s="3">
        <v>0</v>
      </c>
      <c r="I386" s="3">
        <v>0</v>
      </c>
      <c r="J386" s="3">
        <v>0</v>
      </c>
      <c r="K386" s="3">
        <v>55</v>
      </c>
      <c r="L386" s="3">
        <v>0</v>
      </c>
      <c r="M386" s="3">
        <v>0</v>
      </c>
      <c r="N386" s="3">
        <v>0</v>
      </c>
      <c r="O386" s="3">
        <v>7.15</v>
      </c>
      <c r="P386" s="3">
        <v>62.15</v>
      </c>
      <c r="R386">
        <v>3</v>
      </c>
    </row>
    <row r="387" spans="1:18" x14ac:dyDescent="0.25">
      <c r="A387" t="s">
        <v>384</v>
      </c>
      <c r="B387" s="78" t="s">
        <v>395</v>
      </c>
      <c r="C387" t="s">
        <v>1</v>
      </c>
      <c r="D387" t="s">
        <v>0</v>
      </c>
      <c r="E387">
        <v>102519</v>
      </c>
      <c r="F387" s="1" t="s">
        <v>196</v>
      </c>
      <c r="G387" t="s">
        <v>197</v>
      </c>
      <c r="H387" s="3">
        <v>0</v>
      </c>
      <c r="I387" s="3">
        <v>0</v>
      </c>
      <c r="J387" s="3">
        <v>0</v>
      </c>
      <c r="K387" s="3">
        <v>66.92</v>
      </c>
      <c r="L387" s="3">
        <v>0</v>
      </c>
      <c r="M387" s="3">
        <v>0</v>
      </c>
      <c r="N387" s="3">
        <v>0</v>
      </c>
      <c r="O387" s="3">
        <v>8.6996000000000002</v>
      </c>
      <c r="P387" s="3">
        <v>75.619600000000005</v>
      </c>
      <c r="R387">
        <v>3</v>
      </c>
    </row>
    <row r="388" spans="1:18" x14ac:dyDescent="0.25">
      <c r="A388" t="s">
        <v>384</v>
      </c>
      <c r="B388" s="78" t="s">
        <v>385</v>
      </c>
      <c r="C388" t="s">
        <v>1</v>
      </c>
      <c r="D388" t="s">
        <v>0</v>
      </c>
      <c r="E388">
        <v>418</v>
      </c>
      <c r="F388" s="1" t="s">
        <v>364</v>
      </c>
      <c r="G388" t="s">
        <v>365</v>
      </c>
      <c r="H388" s="3">
        <v>0</v>
      </c>
      <c r="I388" s="3">
        <v>0</v>
      </c>
      <c r="J388" s="3">
        <v>0</v>
      </c>
      <c r="K388" s="3">
        <v>214.2</v>
      </c>
      <c r="L388" s="3">
        <v>0</v>
      </c>
      <c r="M388" s="3">
        <v>0</v>
      </c>
      <c r="N388" s="3">
        <v>0</v>
      </c>
      <c r="O388" s="3">
        <v>27.846</v>
      </c>
      <c r="P388" s="3">
        <v>242.04599999999999</v>
      </c>
      <c r="R388">
        <v>3</v>
      </c>
    </row>
    <row r="389" spans="1:18" x14ac:dyDescent="0.25">
      <c r="A389" t="s">
        <v>384</v>
      </c>
      <c r="B389" s="78" t="s">
        <v>387</v>
      </c>
      <c r="C389" t="s">
        <v>1</v>
      </c>
      <c r="D389" t="s">
        <v>0</v>
      </c>
      <c r="E389">
        <v>911542</v>
      </c>
      <c r="F389" s="1" t="s">
        <v>194</v>
      </c>
      <c r="G389" t="s">
        <v>195</v>
      </c>
      <c r="H389" s="3">
        <v>0</v>
      </c>
      <c r="I389" s="3">
        <v>0</v>
      </c>
      <c r="J389" s="3">
        <v>0</v>
      </c>
      <c r="K389" s="3">
        <v>16.64</v>
      </c>
      <c r="L389" s="3">
        <v>0</v>
      </c>
      <c r="M389" s="3">
        <v>0</v>
      </c>
      <c r="N389" s="3">
        <v>0</v>
      </c>
      <c r="O389" s="3">
        <v>2.1632000000000002</v>
      </c>
      <c r="P389" s="3">
        <v>18.8032</v>
      </c>
      <c r="R389">
        <v>3</v>
      </c>
    </row>
    <row r="390" spans="1:18" x14ac:dyDescent="0.25">
      <c r="A390" t="s">
        <v>384</v>
      </c>
      <c r="B390" s="78" t="s">
        <v>408</v>
      </c>
      <c r="C390" t="s">
        <v>1</v>
      </c>
      <c r="D390" t="s">
        <v>0</v>
      </c>
      <c r="E390">
        <v>2858</v>
      </c>
      <c r="F390" s="1" t="s">
        <v>421</v>
      </c>
      <c r="G390" t="s">
        <v>422</v>
      </c>
      <c r="H390" s="3">
        <v>0</v>
      </c>
      <c r="I390" s="3">
        <v>0</v>
      </c>
      <c r="J390" s="3">
        <v>0</v>
      </c>
      <c r="K390" s="3">
        <v>64.19</v>
      </c>
      <c r="L390" s="3">
        <v>0</v>
      </c>
      <c r="M390" s="3">
        <v>0</v>
      </c>
      <c r="N390" s="3">
        <v>0</v>
      </c>
      <c r="O390" s="3">
        <v>8.3446999999999996</v>
      </c>
      <c r="P390" s="3">
        <v>72.534700000000001</v>
      </c>
      <c r="R390">
        <v>3</v>
      </c>
    </row>
    <row r="391" spans="1:18" x14ac:dyDescent="0.25">
      <c r="A391" t="s">
        <v>384</v>
      </c>
      <c r="B391" s="78" t="s">
        <v>385</v>
      </c>
      <c r="C391" t="s">
        <v>1</v>
      </c>
      <c r="D391" t="s">
        <v>0</v>
      </c>
      <c r="E391">
        <v>909232</v>
      </c>
      <c r="F391" s="1" t="s">
        <v>194</v>
      </c>
      <c r="G391" t="s">
        <v>195</v>
      </c>
      <c r="H391" s="3">
        <v>0</v>
      </c>
      <c r="I391" s="3">
        <v>0</v>
      </c>
      <c r="J391" s="3">
        <v>0</v>
      </c>
      <c r="K391" s="3">
        <v>15.18</v>
      </c>
      <c r="L391" s="3">
        <v>0</v>
      </c>
      <c r="M391" s="3">
        <v>0</v>
      </c>
      <c r="N391" s="3">
        <v>0</v>
      </c>
      <c r="O391" s="3">
        <v>1.9734</v>
      </c>
      <c r="P391" s="3">
        <v>17.153400000000001</v>
      </c>
      <c r="R391">
        <v>3</v>
      </c>
    </row>
    <row r="392" spans="1:18" x14ac:dyDescent="0.25">
      <c r="A392" t="s">
        <v>384</v>
      </c>
      <c r="B392" s="78" t="s">
        <v>409</v>
      </c>
      <c r="C392" t="s">
        <v>1</v>
      </c>
      <c r="D392" t="s">
        <v>0</v>
      </c>
      <c r="E392">
        <v>339164</v>
      </c>
      <c r="F392" s="1" t="s">
        <v>419</v>
      </c>
      <c r="G392" t="s">
        <v>420</v>
      </c>
      <c r="H392" s="3">
        <v>2.77</v>
      </c>
      <c r="I392" s="3">
        <v>0</v>
      </c>
      <c r="J392" s="3">
        <v>0</v>
      </c>
      <c r="K392" s="3">
        <v>32.06</v>
      </c>
      <c r="L392" s="3">
        <v>0</v>
      </c>
      <c r="M392" s="3">
        <v>0</v>
      </c>
      <c r="N392" s="3">
        <v>0</v>
      </c>
      <c r="O392" s="3">
        <v>4.1678000000000006</v>
      </c>
      <c r="P392" s="3">
        <v>38.997800000000005</v>
      </c>
      <c r="R392">
        <v>3</v>
      </c>
    </row>
    <row r="393" spans="1:18" x14ac:dyDescent="0.25">
      <c r="A393" t="s">
        <v>384</v>
      </c>
      <c r="B393" s="78" t="s">
        <v>405</v>
      </c>
      <c r="C393" t="s">
        <v>1</v>
      </c>
      <c r="D393" t="s">
        <v>0</v>
      </c>
      <c r="E393">
        <v>13934</v>
      </c>
      <c r="F393" s="1" t="s">
        <v>332</v>
      </c>
      <c r="G393" t="s">
        <v>333</v>
      </c>
      <c r="H393" s="3">
        <v>3.4699999999999998</v>
      </c>
      <c r="I393" s="3">
        <v>0</v>
      </c>
      <c r="J393" s="3">
        <v>0</v>
      </c>
      <c r="K393" s="3">
        <v>41.38</v>
      </c>
      <c r="L393" s="3">
        <v>0</v>
      </c>
      <c r="M393" s="3">
        <v>0</v>
      </c>
      <c r="N393" s="3">
        <v>0</v>
      </c>
      <c r="O393" s="3">
        <v>5.3794000000000004</v>
      </c>
      <c r="P393" s="3">
        <v>50.229399999999998</v>
      </c>
      <c r="R393">
        <v>3</v>
      </c>
    </row>
    <row r="394" spans="1:18" x14ac:dyDescent="0.25">
      <c r="A394" t="s">
        <v>384</v>
      </c>
      <c r="B394" s="78" t="s">
        <v>385</v>
      </c>
      <c r="C394" t="s">
        <v>1</v>
      </c>
      <c r="D394" t="s">
        <v>0</v>
      </c>
      <c r="E394">
        <v>337133</v>
      </c>
      <c r="F394" s="1" t="s">
        <v>419</v>
      </c>
      <c r="G394" t="s">
        <v>420</v>
      </c>
      <c r="H394" s="3">
        <v>2.9</v>
      </c>
      <c r="I394" s="3">
        <v>0</v>
      </c>
      <c r="J394" s="3">
        <v>0</v>
      </c>
      <c r="K394" s="3">
        <v>32.950000000000003</v>
      </c>
      <c r="L394" s="3">
        <v>0</v>
      </c>
      <c r="M394" s="3">
        <v>0</v>
      </c>
      <c r="N394" s="3">
        <v>0</v>
      </c>
      <c r="O394" s="3">
        <v>4.2835000000000001</v>
      </c>
      <c r="P394" s="3">
        <v>40.133499999999998</v>
      </c>
      <c r="R394">
        <v>3</v>
      </c>
    </row>
    <row r="395" spans="1:18" x14ac:dyDescent="0.25">
      <c r="A395" t="s">
        <v>384</v>
      </c>
      <c r="B395" s="78" t="s">
        <v>403</v>
      </c>
      <c r="C395" t="s">
        <v>1</v>
      </c>
      <c r="D395" t="s">
        <v>0</v>
      </c>
      <c r="E395">
        <v>13615</v>
      </c>
      <c r="F395" s="1" t="s">
        <v>332</v>
      </c>
      <c r="G395" t="s">
        <v>333</v>
      </c>
      <c r="H395" s="3">
        <v>2.82</v>
      </c>
      <c r="I395" s="3">
        <v>0</v>
      </c>
      <c r="J395" s="3">
        <v>0</v>
      </c>
      <c r="K395" s="3">
        <v>32.020000000000003</v>
      </c>
      <c r="L395" s="3">
        <v>0</v>
      </c>
      <c r="M395" s="3">
        <v>0</v>
      </c>
      <c r="N395" s="3">
        <v>0</v>
      </c>
      <c r="O395" s="3">
        <v>4.1626000000000003</v>
      </c>
      <c r="P395" s="3">
        <v>39.002600000000001</v>
      </c>
      <c r="R395">
        <v>3</v>
      </c>
    </row>
    <row r="396" spans="1:18" x14ac:dyDescent="0.25">
      <c r="A396" t="s">
        <v>384</v>
      </c>
      <c r="B396" s="78" t="s">
        <v>408</v>
      </c>
      <c r="C396" t="s">
        <v>1</v>
      </c>
      <c r="D396" t="s">
        <v>0</v>
      </c>
      <c r="E396">
        <v>13300</v>
      </c>
      <c r="F396" s="1" t="s">
        <v>332</v>
      </c>
      <c r="G396" t="s">
        <v>333</v>
      </c>
      <c r="H396" s="3">
        <v>2.63</v>
      </c>
      <c r="I396" s="3">
        <v>0</v>
      </c>
      <c r="J396" s="3">
        <v>0</v>
      </c>
      <c r="K396" s="3">
        <v>30.42</v>
      </c>
      <c r="L396" s="3">
        <v>0</v>
      </c>
      <c r="M396" s="3">
        <v>0</v>
      </c>
      <c r="N396" s="3">
        <v>0</v>
      </c>
      <c r="O396" s="3">
        <v>3.9546000000000006</v>
      </c>
      <c r="P396" s="3">
        <v>37.004600000000003</v>
      </c>
      <c r="R396">
        <v>3</v>
      </c>
    </row>
    <row r="397" spans="1:18" x14ac:dyDescent="0.25">
      <c r="A397" t="s">
        <v>384</v>
      </c>
      <c r="B397" s="78" t="s">
        <v>397</v>
      </c>
      <c r="C397" t="s">
        <v>1</v>
      </c>
      <c r="D397" t="s">
        <v>0</v>
      </c>
      <c r="E397">
        <v>18363</v>
      </c>
      <c r="F397" s="1" t="s">
        <v>417</v>
      </c>
      <c r="G397" t="s">
        <v>418</v>
      </c>
      <c r="H397" s="3">
        <v>2.61</v>
      </c>
      <c r="I397" s="3">
        <v>0</v>
      </c>
      <c r="J397" s="3">
        <v>0</v>
      </c>
      <c r="K397" s="3">
        <v>29.65</v>
      </c>
      <c r="L397" s="3">
        <v>0</v>
      </c>
      <c r="M397" s="3">
        <v>0</v>
      </c>
      <c r="N397" s="3">
        <v>0</v>
      </c>
      <c r="O397" s="3">
        <v>3.8544999999999998</v>
      </c>
      <c r="P397" s="3">
        <v>36.1145</v>
      </c>
      <c r="R397">
        <v>3</v>
      </c>
    </row>
    <row r="398" spans="1:18" x14ac:dyDescent="0.25">
      <c r="A398" t="s">
        <v>384</v>
      </c>
      <c r="B398" s="78" t="s">
        <v>411</v>
      </c>
      <c r="C398" t="s">
        <v>1</v>
      </c>
      <c r="D398" t="s">
        <v>0</v>
      </c>
      <c r="E398">
        <v>31896597</v>
      </c>
      <c r="F398" s="1" t="s">
        <v>415</v>
      </c>
      <c r="G398" t="s">
        <v>416</v>
      </c>
      <c r="H398" s="3">
        <v>0</v>
      </c>
      <c r="I398" s="3">
        <v>0</v>
      </c>
      <c r="J398" s="3">
        <v>0</v>
      </c>
      <c r="K398" s="3">
        <v>31.51</v>
      </c>
      <c r="L398" s="3">
        <v>0</v>
      </c>
      <c r="M398" s="3">
        <v>0</v>
      </c>
      <c r="N398" s="3">
        <v>0</v>
      </c>
      <c r="O398" s="3">
        <v>4.0963000000000003</v>
      </c>
      <c r="P398" s="3">
        <v>35.606300000000005</v>
      </c>
      <c r="R398">
        <v>3</v>
      </c>
    </row>
    <row r="399" spans="1:18" x14ac:dyDescent="0.25">
      <c r="A399" t="s">
        <v>384</v>
      </c>
      <c r="B399" s="78" t="s">
        <v>357</v>
      </c>
      <c r="C399" t="s">
        <v>1</v>
      </c>
      <c r="D399" t="s">
        <v>0</v>
      </c>
      <c r="E399">
        <v>3946982</v>
      </c>
      <c r="F399" s="1" t="s">
        <v>415</v>
      </c>
      <c r="G399" t="s">
        <v>416</v>
      </c>
      <c r="H399" s="3">
        <v>0</v>
      </c>
      <c r="I399" s="3">
        <v>0</v>
      </c>
      <c r="J399" s="3">
        <v>0</v>
      </c>
      <c r="K399" s="3">
        <v>31.51</v>
      </c>
      <c r="L399" s="3">
        <v>0</v>
      </c>
      <c r="M399" s="3">
        <v>0</v>
      </c>
      <c r="N399" s="3">
        <v>0</v>
      </c>
      <c r="O399" s="3">
        <v>4.0963000000000003</v>
      </c>
      <c r="P399" s="3">
        <v>35.606300000000005</v>
      </c>
      <c r="R399">
        <v>3</v>
      </c>
    </row>
    <row r="400" spans="1:18" x14ac:dyDescent="0.25">
      <c r="A400" t="s">
        <v>384</v>
      </c>
      <c r="B400" s="78" t="s">
        <v>352</v>
      </c>
      <c r="C400" t="s">
        <v>1</v>
      </c>
      <c r="D400" t="s">
        <v>0</v>
      </c>
      <c r="E400">
        <v>3971745</v>
      </c>
      <c r="F400" s="1" t="s">
        <v>412</v>
      </c>
      <c r="G400" t="s">
        <v>413</v>
      </c>
      <c r="H400" s="3">
        <v>0</v>
      </c>
      <c r="I400" s="3">
        <v>0</v>
      </c>
      <c r="J400" s="3">
        <v>0</v>
      </c>
      <c r="K400" s="3">
        <v>91.1</v>
      </c>
      <c r="L400" s="3">
        <v>0</v>
      </c>
      <c r="M400" s="3">
        <v>0</v>
      </c>
      <c r="N400" s="3">
        <v>0</v>
      </c>
      <c r="O400" s="3">
        <v>11.843</v>
      </c>
      <c r="P400" s="3">
        <v>102.943</v>
      </c>
      <c r="R400">
        <v>3</v>
      </c>
    </row>
    <row r="401" spans="1:18" x14ac:dyDescent="0.25">
      <c r="A401" t="s">
        <v>384</v>
      </c>
      <c r="B401" s="78" t="s">
        <v>414</v>
      </c>
      <c r="C401" t="s">
        <v>1</v>
      </c>
      <c r="D401" t="s">
        <v>0</v>
      </c>
      <c r="E401">
        <v>3441</v>
      </c>
      <c r="F401" s="1" t="s">
        <v>412</v>
      </c>
      <c r="G401" t="s">
        <v>413</v>
      </c>
      <c r="H401" s="3">
        <v>0</v>
      </c>
      <c r="I401" s="3">
        <v>0</v>
      </c>
      <c r="J401" s="3">
        <v>0</v>
      </c>
      <c r="K401" s="3">
        <v>382.2</v>
      </c>
      <c r="L401" s="3">
        <v>0</v>
      </c>
      <c r="M401" s="3">
        <v>0</v>
      </c>
      <c r="N401" s="3">
        <v>0</v>
      </c>
      <c r="O401" s="3">
        <v>49.686</v>
      </c>
      <c r="P401" s="3">
        <v>431.88599999999997</v>
      </c>
      <c r="R401">
        <v>3</v>
      </c>
    </row>
    <row r="402" spans="1:18" x14ac:dyDescent="0.25">
      <c r="A402" t="s">
        <v>384</v>
      </c>
      <c r="B402" s="78" t="s">
        <v>403</v>
      </c>
      <c r="C402" t="s">
        <v>1</v>
      </c>
      <c r="D402" t="s">
        <v>0</v>
      </c>
      <c r="E402">
        <v>3527</v>
      </c>
      <c r="F402" s="1" t="s">
        <v>412</v>
      </c>
      <c r="G402" t="s">
        <v>413</v>
      </c>
      <c r="H402" s="3">
        <v>0</v>
      </c>
      <c r="I402" s="3">
        <v>0</v>
      </c>
      <c r="J402" s="3">
        <v>0</v>
      </c>
      <c r="K402" s="3">
        <v>148.19999999999999</v>
      </c>
      <c r="L402" s="3">
        <v>0</v>
      </c>
      <c r="M402" s="3">
        <v>0</v>
      </c>
      <c r="N402" s="3">
        <v>0</v>
      </c>
      <c r="O402" s="3">
        <v>19.265999999999998</v>
      </c>
      <c r="P402" s="3">
        <v>167.46599999999998</v>
      </c>
      <c r="R402">
        <v>3</v>
      </c>
    </row>
    <row r="403" spans="1:18" x14ac:dyDescent="0.25">
      <c r="A403" t="s">
        <v>384</v>
      </c>
      <c r="B403" s="78" t="s">
        <v>385</v>
      </c>
      <c r="C403" t="s">
        <v>1</v>
      </c>
      <c r="D403" t="s">
        <v>0</v>
      </c>
      <c r="E403">
        <v>48729</v>
      </c>
      <c r="F403" s="1" t="s">
        <v>198</v>
      </c>
      <c r="G403" t="s">
        <v>199</v>
      </c>
      <c r="H403" s="3">
        <v>4.2699999999999996</v>
      </c>
      <c r="I403" s="3">
        <v>0</v>
      </c>
      <c r="J403" s="3">
        <v>0</v>
      </c>
      <c r="K403" s="3">
        <v>54.63</v>
      </c>
      <c r="L403" s="3">
        <v>0</v>
      </c>
      <c r="M403" s="3">
        <v>0</v>
      </c>
      <c r="N403" s="3">
        <v>0</v>
      </c>
      <c r="O403" s="3">
        <v>7.1019000000000005</v>
      </c>
      <c r="P403" s="3">
        <v>66.001900000000006</v>
      </c>
      <c r="R403">
        <v>3</v>
      </c>
    </row>
    <row r="404" spans="1:18" x14ac:dyDescent="0.25">
      <c r="A404" t="s">
        <v>384</v>
      </c>
      <c r="B404" s="78" t="s">
        <v>385</v>
      </c>
      <c r="C404" t="s">
        <v>1</v>
      </c>
      <c r="D404" t="s">
        <v>0</v>
      </c>
      <c r="E404">
        <v>48730</v>
      </c>
      <c r="F404" s="1" t="s">
        <v>198</v>
      </c>
      <c r="G404" t="s">
        <v>199</v>
      </c>
      <c r="H404" s="3">
        <v>5.17</v>
      </c>
      <c r="I404" s="3">
        <v>0</v>
      </c>
      <c r="J404" s="3">
        <v>0</v>
      </c>
      <c r="K404" s="3">
        <v>66.22</v>
      </c>
      <c r="L404" s="3">
        <v>0</v>
      </c>
      <c r="M404" s="3">
        <v>0</v>
      </c>
      <c r="N404" s="3">
        <v>0</v>
      </c>
      <c r="O404" s="3">
        <v>8.6086000000000009</v>
      </c>
      <c r="P404" s="3">
        <v>79.998599999999996</v>
      </c>
      <c r="R404">
        <v>3</v>
      </c>
    </row>
    <row r="405" spans="1:18" x14ac:dyDescent="0.25">
      <c r="A405" t="s">
        <v>384</v>
      </c>
      <c r="B405" s="78" t="s">
        <v>411</v>
      </c>
      <c r="C405" t="s">
        <v>1</v>
      </c>
      <c r="D405" t="s">
        <v>0</v>
      </c>
      <c r="E405">
        <v>49143</v>
      </c>
      <c r="F405" s="1" t="s">
        <v>198</v>
      </c>
      <c r="G405" t="s">
        <v>199</v>
      </c>
      <c r="H405" s="3">
        <v>4.88</v>
      </c>
      <c r="I405" s="3">
        <v>0</v>
      </c>
      <c r="J405" s="3">
        <v>0</v>
      </c>
      <c r="K405" s="3">
        <v>62.58</v>
      </c>
      <c r="L405" s="3">
        <v>0</v>
      </c>
      <c r="M405" s="3">
        <v>0</v>
      </c>
      <c r="N405" s="3">
        <v>0</v>
      </c>
      <c r="O405" s="3">
        <v>8.1354000000000006</v>
      </c>
      <c r="P405" s="3">
        <v>75.595399999999998</v>
      </c>
      <c r="R405">
        <v>3</v>
      </c>
    </row>
    <row r="406" spans="1:18" x14ac:dyDescent="0.25">
      <c r="A406" t="s">
        <v>384</v>
      </c>
      <c r="B406" s="78" t="s">
        <v>396</v>
      </c>
      <c r="C406" t="s">
        <v>1</v>
      </c>
      <c r="D406" t="s">
        <v>0</v>
      </c>
      <c r="E406">
        <v>49446</v>
      </c>
      <c r="F406" s="1" t="s">
        <v>198</v>
      </c>
      <c r="G406" t="s">
        <v>199</v>
      </c>
      <c r="H406" s="3">
        <v>5.22</v>
      </c>
      <c r="I406" s="3">
        <v>0</v>
      </c>
      <c r="J406" s="3">
        <v>0</v>
      </c>
      <c r="K406" s="3">
        <v>66.180000000000007</v>
      </c>
      <c r="L406" s="3">
        <v>0</v>
      </c>
      <c r="M406" s="3">
        <v>0</v>
      </c>
      <c r="N406" s="3">
        <v>0</v>
      </c>
      <c r="O406" s="3">
        <v>8.6034000000000006</v>
      </c>
      <c r="P406" s="3">
        <v>80.003399999999999</v>
      </c>
      <c r="R406">
        <v>3</v>
      </c>
    </row>
    <row r="407" spans="1:18" x14ac:dyDescent="0.25">
      <c r="A407" t="s">
        <v>384</v>
      </c>
      <c r="B407" s="78" t="s">
        <v>397</v>
      </c>
      <c r="C407" t="s">
        <v>1</v>
      </c>
      <c r="D407" t="s">
        <v>0</v>
      </c>
      <c r="E407">
        <v>49588</v>
      </c>
      <c r="F407" s="1" t="s">
        <v>198</v>
      </c>
      <c r="G407" t="s">
        <v>199</v>
      </c>
      <c r="H407" s="3">
        <v>4.71</v>
      </c>
      <c r="I407" s="3">
        <v>0</v>
      </c>
      <c r="J407" s="3">
        <v>0</v>
      </c>
      <c r="K407" s="3">
        <v>59.81</v>
      </c>
      <c r="L407" s="3">
        <v>0</v>
      </c>
      <c r="M407" s="3">
        <v>0</v>
      </c>
      <c r="N407" s="3">
        <v>0</v>
      </c>
      <c r="O407" s="3">
        <v>7.7753000000000005</v>
      </c>
      <c r="P407" s="3">
        <v>72.295299999999997</v>
      </c>
      <c r="R407">
        <v>3</v>
      </c>
    </row>
    <row r="408" spans="1:18" x14ac:dyDescent="0.25">
      <c r="A408" t="s">
        <v>384</v>
      </c>
      <c r="B408" s="78" t="s">
        <v>387</v>
      </c>
      <c r="C408" t="s">
        <v>1</v>
      </c>
      <c r="D408" t="s">
        <v>0</v>
      </c>
      <c r="E408">
        <v>49799</v>
      </c>
      <c r="F408" s="1" t="s">
        <v>198</v>
      </c>
      <c r="G408" t="s">
        <v>199</v>
      </c>
      <c r="H408" s="3">
        <v>1.98</v>
      </c>
      <c r="I408" s="3">
        <v>0</v>
      </c>
      <c r="J408" s="3">
        <v>0</v>
      </c>
      <c r="K408" s="3">
        <v>25.15</v>
      </c>
      <c r="L408" s="3">
        <v>0</v>
      </c>
      <c r="M408" s="3">
        <v>0</v>
      </c>
      <c r="N408" s="3">
        <v>0</v>
      </c>
      <c r="O408" s="3">
        <v>3.2694999999999999</v>
      </c>
      <c r="P408" s="3">
        <v>30.3995</v>
      </c>
      <c r="R408">
        <v>3</v>
      </c>
    </row>
    <row r="409" spans="1:18" x14ac:dyDescent="0.25">
      <c r="A409" t="s">
        <v>384</v>
      </c>
      <c r="B409" s="78" t="s">
        <v>410</v>
      </c>
      <c r="C409" t="s">
        <v>1</v>
      </c>
      <c r="D409" t="s">
        <v>0</v>
      </c>
      <c r="E409">
        <v>50001</v>
      </c>
      <c r="F409" s="1" t="s">
        <v>198</v>
      </c>
      <c r="G409" t="s">
        <v>199</v>
      </c>
      <c r="H409" s="3">
        <v>4.6100000000000003</v>
      </c>
      <c r="I409" s="3">
        <v>0</v>
      </c>
      <c r="J409" s="3">
        <v>0</v>
      </c>
      <c r="K409" s="3">
        <v>58.48</v>
      </c>
      <c r="L409" s="3">
        <v>0</v>
      </c>
      <c r="M409" s="3">
        <v>0</v>
      </c>
      <c r="N409" s="3">
        <v>0</v>
      </c>
      <c r="O409" s="3">
        <v>7.6024000000000003</v>
      </c>
      <c r="P409" s="3">
        <v>70.692399999999992</v>
      </c>
      <c r="R409">
        <v>3</v>
      </c>
    </row>
    <row r="410" spans="1:18" x14ac:dyDescent="0.25">
      <c r="A410" t="s">
        <v>384</v>
      </c>
      <c r="B410" s="78" t="s">
        <v>410</v>
      </c>
      <c r="C410" t="s">
        <v>1</v>
      </c>
      <c r="D410" t="s">
        <v>0</v>
      </c>
      <c r="E410">
        <v>50002</v>
      </c>
      <c r="F410" s="1" t="s">
        <v>198</v>
      </c>
      <c r="G410" t="s">
        <v>199</v>
      </c>
      <c r="H410" s="3">
        <v>3.09</v>
      </c>
      <c r="I410" s="3">
        <v>0</v>
      </c>
      <c r="J410" s="3">
        <v>0</v>
      </c>
      <c r="K410" s="3">
        <v>39.18</v>
      </c>
      <c r="L410" s="3">
        <v>0</v>
      </c>
      <c r="M410" s="3">
        <v>0</v>
      </c>
      <c r="N410" s="3">
        <v>0</v>
      </c>
      <c r="O410" s="3">
        <v>5.0933999999999999</v>
      </c>
      <c r="P410" s="3">
        <v>47.363399999999999</v>
      </c>
      <c r="R410">
        <v>3</v>
      </c>
    </row>
    <row r="411" spans="1:18" x14ac:dyDescent="0.25">
      <c r="A411" t="s">
        <v>384</v>
      </c>
      <c r="B411" s="78" t="s">
        <v>409</v>
      </c>
      <c r="C411" t="s">
        <v>1</v>
      </c>
      <c r="D411" t="s">
        <v>0</v>
      </c>
      <c r="E411">
        <v>50159</v>
      </c>
      <c r="F411" s="1" t="s">
        <v>198</v>
      </c>
      <c r="G411" t="s">
        <v>199</v>
      </c>
      <c r="H411" s="3">
        <v>5.22</v>
      </c>
      <c r="I411" s="3">
        <v>0</v>
      </c>
      <c r="J411" s="3">
        <v>0</v>
      </c>
      <c r="K411" s="3">
        <v>66.180000000000007</v>
      </c>
      <c r="L411" s="3">
        <v>0</v>
      </c>
      <c r="M411" s="3">
        <v>0</v>
      </c>
      <c r="N411" s="3">
        <v>0</v>
      </c>
      <c r="O411" s="3">
        <v>8.6034000000000006</v>
      </c>
      <c r="P411" s="3">
        <v>80.003399999999999</v>
      </c>
      <c r="R411">
        <v>3</v>
      </c>
    </row>
    <row r="412" spans="1:18" x14ac:dyDescent="0.25">
      <c r="A412" t="s">
        <v>384</v>
      </c>
      <c r="B412" s="78" t="s">
        <v>409</v>
      </c>
      <c r="C412" t="s">
        <v>1</v>
      </c>
      <c r="D412" t="s">
        <v>0</v>
      </c>
      <c r="E412">
        <v>50209</v>
      </c>
      <c r="F412" s="1" t="s">
        <v>198</v>
      </c>
      <c r="G412" t="s">
        <v>199</v>
      </c>
      <c r="H412" s="3">
        <v>3.04</v>
      </c>
      <c r="I412" s="3">
        <v>0</v>
      </c>
      <c r="J412" s="3">
        <v>0</v>
      </c>
      <c r="K412" s="3">
        <v>38.520000000000003</v>
      </c>
      <c r="L412" s="3">
        <v>0</v>
      </c>
      <c r="M412" s="3">
        <v>0</v>
      </c>
      <c r="N412" s="3">
        <v>0</v>
      </c>
      <c r="O412" s="3">
        <v>5.0076000000000009</v>
      </c>
      <c r="P412" s="3">
        <v>46.567600000000006</v>
      </c>
      <c r="R412">
        <v>3</v>
      </c>
    </row>
    <row r="413" spans="1:18" x14ac:dyDescent="0.25">
      <c r="A413" t="s">
        <v>384</v>
      </c>
      <c r="B413" s="78" t="s">
        <v>389</v>
      </c>
      <c r="C413" t="s">
        <v>1</v>
      </c>
      <c r="D413" t="s">
        <v>0</v>
      </c>
      <c r="E413">
        <v>50517</v>
      </c>
      <c r="F413" s="1" t="s">
        <v>198</v>
      </c>
      <c r="G413" t="s">
        <v>199</v>
      </c>
      <c r="H413" s="3">
        <v>2.2000000000000002</v>
      </c>
      <c r="I413" s="3">
        <v>0</v>
      </c>
      <c r="J413" s="3">
        <v>0</v>
      </c>
      <c r="K413" s="3">
        <v>27.73</v>
      </c>
      <c r="L413" s="3">
        <v>0</v>
      </c>
      <c r="M413" s="3">
        <v>0</v>
      </c>
      <c r="N413" s="3">
        <v>0</v>
      </c>
      <c r="O413" s="3">
        <v>3.6049000000000002</v>
      </c>
      <c r="P413" s="3">
        <v>33.5349</v>
      </c>
      <c r="R413">
        <v>3</v>
      </c>
    </row>
    <row r="414" spans="1:18" x14ac:dyDescent="0.25">
      <c r="A414" t="s">
        <v>384</v>
      </c>
      <c r="B414" s="78" t="s">
        <v>389</v>
      </c>
      <c r="C414" t="s">
        <v>1</v>
      </c>
      <c r="D414" t="s">
        <v>0</v>
      </c>
      <c r="E414">
        <v>5534</v>
      </c>
      <c r="F414" s="1" t="s">
        <v>198</v>
      </c>
      <c r="G414" t="s">
        <v>199</v>
      </c>
      <c r="H414" s="3">
        <v>3.67</v>
      </c>
      <c r="I414" s="3">
        <v>0</v>
      </c>
      <c r="J414" s="3">
        <v>0</v>
      </c>
      <c r="K414" s="3">
        <v>46.66</v>
      </c>
      <c r="L414" s="3">
        <v>0</v>
      </c>
      <c r="M414" s="3">
        <v>0</v>
      </c>
      <c r="N414" s="3">
        <v>0</v>
      </c>
      <c r="O414" s="3">
        <v>6.0657999999999994</v>
      </c>
      <c r="P414" s="3">
        <v>56.395799999999994</v>
      </c>
      <c r="R414">
        <v>3</v>
      </c>
    </row>
    <row r="415" spans="1:18" x14ac:dyDescent="0.25">
      <c r="A415" t="s">
        <v>384</v>
      </c>
      <c r="B415" s="78" t="s">
        <v>401</v>
      </c>
      <c r="C415" t="s">
        <v>1</v>
      </c>
      <c r="D415" t="s">
        <v>0</v>
      </c>
      <c r="E415">
        <v>50754</v>
      </c>
      <c r="F415" s="1" t="s">
        <v>198</v>
      </c>
      <c r="G415" t="s">
        <v>199</v>
      </c>
      <c r="H415" s="3">
        <v>4.84</v>
      </c>
      <c r="I415" s="3">
        <v>0</v>
      </c>
      <c r="J415" s="3">
        <v>0</v>
      </c>
      <c r="K415" s="3">
        <v>61.38</v>
      </c>
      <c r="L415" s="3">
        <v>0</v>
      </c>
      <c r="M415" s="3">
        <v>0</v>
      </c>
      <c r="N415" s="3">
        <v>0</v>
      </c>
      <c r="O415" s="3">
        <v>7.9794000000000009</v>
      </c>
      <c r="P415" s="3">
        <v>74.199399999999997</v>
      </c>
      <c r="R415">
        <v>3</v>
      </c>
    </row>
    <row r="416" spans="1:18" x14ac:dyDescent="0.25">
      <c r="A416" t="s">
        <v>384</v>
      </c>
      <c r="B416" s="78" t="s">
        <v>401</v>
      </c>
      <c r="C416" t="s">
        <v>1</v>
      </c>
      <c r="D416" t="s">
        <v>0</v>
      </c>
      <c r="E416">
        <v>50800</v>
      </c>
      <c r="F416" s="1" t="s">
        <v>198</v>
      </c>
      <c r="G416" t="s">
        <v>199</v>
      </c>
      <c r="H416" s="3">
        <v>2.61</v>
      </c>
      <c r="I416" s="3">
        <v>0</v>
      </c>
      <c r="J416" s="3">
        <v>0</v>
      </c>
      <c r="K416" s="3">
        <v>33.090000000000003</v>
      </c>
      <c r="L416" s="3">
        <v>0</v>
      </c>
      <c r="M416" s="3">
        <v>0</v>
      </c>
      <c r="N416" s="3">
        <v>0</v>
      </c>
      <c r="O416" s="3">
        <v>4.3017000000000003</v>
      </c>
      <c r="P416" s="3">
        <v>40.0017</v>
      </c>
      <c r="R416">
        <v>3</v>
      </c>
    </row>
    <row r="417" spans="1:18" x14ac:dyDescent="0.25">
      <c r="A417" t="s">
        <v>384</v>
      </c>
      <c r="B417" s="78" t="s">
        <v>408</v>
      </c>
      <c r="C417" t="s">
        <v>1</v>
      </c>
      <c r="D417" t="s">
        <v>0</v>
      </c>
      <c r="E417">
        <v>50905</v>
      </c>
      <c r="F417" s="1" t="s">
        <v>198</v>
      </c>
      <c r="G417" t="s">
        <v>199</v>
      </c>
      <c r="H417" s="3">
        <v>1.55</v>
      </c>
      <c r="I417" s="3">
        <v>0</v>
      </c>
      <c r="J417" s="3">
        <v>0</v>
      </c>
      <c r="K417" s="3">
        <v>19.559999999999999</v>
      </c>
      <c r="L417" s="3">
        <v>0</v>
      </c>
      <c r="M417" s="3">
        <v>0</v>
      </c>
      <c r="N417" s="3">
        <v>0</v>
      </c>
      <c r="O417" s="3">
        <v>2.5427999999999997</v>
      </c>
      <c r="P417" s="3">
        <v>23.652799999999999</v>
      </c>
      <c r="R417">
        <v>3</v>
      </c>
    </row>
    <row r="418" spans="1:18" x14ac:dyDescent="0.25">
      <c r="A418" t="s">
        <v>384</v>
      </c>
      <c r="B418" s="78" t="s">
        <v>408</v>
      </c>
      <c r="C418" t="s">
        <v>1</v>
      </c>
      <c r="D418" t="s">
        <v>0</v>
      </c>
      <c r="E418">
        <v>50910</v>
      </c>
      <c r="F418" s="1" t="s">
        <v>198</v>
      </c>
      <c r="G418" t="s">
        <v>199</v>
      </c>
      <c r="H418" s="3">
        <v>3.98</v>
      </c>
      <c r="I418" s="3">
        <v>0</v>
      </c>
      <c r="J418" s="3">
        <v>0</v>
      </c>
      <c r="K418" s="3">
        <v>50.46</v>
      </c>
      <c r="L418" s="3">
        <v>0</v>
      </c>
      <c r="M418" s="3">
        <v>0</v>
      </c>
      <c r="N418" s="3">
        <v>0</v>
      </c>
      <c r="O418" s="3">
        <v>6.5598000000000001</v>
      </c>
      <c r="P418" s="3">
        <v>60.9998</v>
      </c>
      <c r="R418">
        <v>3</v>
      </c>
    </row>
    <row r="419" spans="1:18" x14ac:dyDescent="0.25">
      <c r="A419" t="s">
        <v>384</v>
      </c>
      <c r="B419" s="78" t="s">
        <v>402</v>
      </c>
      <c r="C419" t="s">
        <v>1</v>
      </c>
      <c r="D419" t="s">
        <v>0</v>
      </c>
      <c r="E419">
        <v>51045</v>
      </c>
      <c r="F419" s="1" t="s">
        <v>198</v>
      </c>
      <c r="G419" t="s">
        <v>199</v>
      </c>
      <c r="H419" s="3">
        <v>5.22</v>
      </c>
      <c r="I419" s="3">
        <v>0</v>
      </c>
      <c r="J419" s="3">
        <v>0</v>
      </c>
      <c r="K419" s="3">
        <v>66.180000000000007</v>
      </c>
      <c r="L419" s="3">
        <v>0</v>
      </c>
      <c r="M419" s="3">
        <v>0</v>
      </c>
      <c r="N419" s="3">
        <v>0</v>
      </c>
      <c r="O419" s="3">
        <v>8.6034000000000006</v>
      </c>
      <c r="P419" s="3">
        <v>80.003399999999999</v>
      </c>
      <c r="R419">
        <v>3</v>
      </c>
    </row>
    <row r="420" spans="1:18" x14ac:dyDescent="0.25">
      <c r="A420" t="s">
        <v>384</v>
      </c>
      <c r="B420" s="78" t="s">
        <v>407</v>
      </c>
      <c r="C420" t="s">
        <v>1</v>
      </c>
      <c r="D420" t="s">
        <v>0</v>
      </c>
      <c r="E420">
        <v>51244</v>
      </c>
      <c r="F420" s="1" t="s">
        <v>198</v>
      </c>
      <c r="G420" t="s">
        <v>199</v>
      </c>
      <c r="H420" s="3">
        <v>2.75</v>
      </c>
      <c r="I420" s="3">
        <v>0</v>
      </c>
      <c r="J420" s="3">
        <v>0</v>
      </c>
      <c r="K420" s="3">
        <v>32.76</v>
      </c>
      <c r="L420" s="3">
        <v>0</v>
      </c>
      <c r="M420" s="3">
        <v>0</v>
      </c>
      <c r="N420" s="3">
        <v>0</v>
      </c>
      <c r="O420" s="3">
        <v>4.2587999999999999</v>
      </c>
      <c r="P420" s="3">
        <v>39.768799999999999</v>
      </c>
      <c r="R420">
        <v>3</v>
      </c>
    </row>
    <row r="421" spans="1:18" x14ac:dyDescent="0.25">
      <c r="A421" t="s">
        <v>384</v>
      </c>
      <c r="B421" s="78" t="s">
        <v>403</v>
      </c>
      <c r="C421" t="s">
        <v>1</v>
      </c>
      <c r="D421" t="s">
        <v>0</v>
      </c>
      <c r="E421">
        <v>51365</v>
      </c>
      <c r="F421" s="1" t="s">
        <v>198</v>
      </c>
      <c r="G421" t="s">
        <v>199</v>
      </c>
      <c r="H421" s="3">
        <v>1.18</v>
      </c>
      <c r="I421" s="3">
        <v>0</v>
      </c>
      <c r="J421" s="3">
        <v>0</v>
      </c>
      <c r="K421" s="3">
        <v>14</v>
      </c>
      <c r="L421" s="3">
        <v>0</v>
      </c>
      <c r="M421" s="3">
        <v>0</v>
      </c>
      <c r="N421" s="3">
        <v>0</v>
      </c>
      <c r="O421" s="3">
        <v>1.82</v>
      </c>
      <c r="P421" s="3">
        <v>17</v>
      </c>
      <c r="R421">
        <v>3</v>
      </c>
    </row>
    <row r="422" spans="1:18" x14ac:dyDescent="0.25">
      <c r="A422" t="s">
        <v>384</v>
      </c>
      <c r="B422" s="78" t="s">
        <v>406</v>
      </c>
      <c r="C422" t="s">
        <v>1</v>
      </c>
      <c r="D422" t="s">
        <v>0</v>
      </c>
      <c r="E422">
        <v>51475</v>
      </c>
      <c r="F422" s="1" t="s">
        <v>198</v>
      </c>
      <c r="G422" t="s">
        <v>199</v>
      </c>
      <c r="H422" s="3">
        <v>5.53</v>
      </c>
      <c r="I422" s="3">
        <v>0</v>
      </c>
      <c r="J422" s="3">
        <v>0</v>
      </c>
      <c r="K422" s="3">
        <v>65.900000000000006</v>
      </c>
      <c r="L422" s="3">
        <v>0</v>
      </c>
      <c r="M422" s="3">
        <v>0</v>
      </c>
      <c r="N422" s="3">
        <v>0</v>
      </c>
      <c r="O422" s="3">
        <v>8.5670000000000002</v>
      </c>
      <c r="P422" s="3">
        <v>79.997000000000014</v>
      </c>
      <c r="R422">
        <v>3</v>
      </c>
    </row>
    <row r="423" spans="1:18" x14ac:dyDescent="0.25">
      <c r="A423" t="s">
        <v>384</v>
      </c>
      <c r="B423" s="78" t="s">
        <v>404</v>
      </c>
      <c r="C423" t="s">
        <v>1</v>
      </c>
      <c r="D423" t="s">
        <v>0</v>
      </c>
      <c r="E423">
        <v>51627</v>
      </c>
      <c r="F423" s="1" t="s">
        <v>198</v>
      </c>
      <c r="G423" t="s">
        <v>199</v>
      </c>
      <c r="H423" s="3">
        <v>2.8</v>
      </c>
      <c r="I423" s="3">
        <v>0</v>
      </c>
      <c r="J423" s="3">
        <v>0</v>
      </c>
      <c r="K423" s="3">
        <v>33.31</v>
      </c>
      <c r="L423" s="3">
        <v>0</v>
      </c>
      <c r="M423" s="3">
        <v>0</v>
      </c>
      <c r="N423" s="3">
        <v>0</v>
      </c>
      <c r="O423" s="3">
        <v>4.3303000000000003</v>
      </c>
      <c r="P423" s="3">
        <v>40.440300000000001</v>
      </c>
      <c r="R423">
        <v>3</v>
      </c>
    </row>
    <row r="424" spans="1:18" x14ac:dyDescent="0.25">
      <c r="A424" t="s">
        <v>384</v>
      </c>
      <c r="B424" s="78" t="s">
        <v>405</v>
      </c>
      <c r="C424" t="s">
        <v>1</v>
      </c>
      <c r="D424" t="s">
        <v>0</v>
      </c>
      <c r="E424">
        <v>51947</v>
      </c>
      <c r="F424" s="1" t="s">
        <v>198</v>
      </c>
      <c r="G424" t="s">
        <v>199</v>
      </c>
      <c r="H424" s="3">
        <v>3.16</v>
      </c>
      <c r="I424" s="3">
        <v>0</v>
      </c>
      <c r="J424" s="3">
        <v>0</v>
      </c>
      <c r="K424" s="3">
        <v>37.619999999999997</v>
      </c>
      <c r="L424" s="3">
        <v>0</v>
      </c>
      <c r="M424" s="3">
        <v>0</v>
      </c>
      <c r="N424" s="3">
        <v>0</v>
      </c>
      <c r="O424" s="3">
        <v>4.8906000000000001</v>
      </c>
      <c r="P424" s="3">
        <v>45.6706</v>
      </c>
      <c r="R424">
        <v>3</v>
      </c>
    </row>
    <row r="425" spans="1:18" x14ac:dyDescent="0.25">
      <c r="A425" t="s">
        <v>384</v>
      </c>
      <c r="B425" s="78" t="s">
        <v>394</v>
      </c>
      <c r="C425" t="s">
        <v>1</v>
      </c>
      <c r="D425" t="s">
        <v>0</v>
      </c>
      <c r="E425">
        <v>52104</v>
      </c>
      <c r="F425" s="1" t="s">
        <v>198</v>
      </c>
      <c r="G425" t="s">
        <v>199</v>
      </c>
      <c r="H425" s="3">
        <v>5.53</v>
      </c>
      <c r="I425" s="3">
        <v>0</v>
      </c>
      <c r="J425" s="3">
        <v>0</v>
      </c>
      <c r="K425" s="3">
        <v>65.900000000000006</v>
      </c>
      <c r="L425" s="3">
        <v>0</v>
      </c>
      <c r="M425" s="3">
        <v>0</v>
      </c>
      <c r="N425" s="3">
        <v>0</v>
      </c>
      <c r="O425" s="3">
        <v>8.5670000000000002</v>
      </c>
      <c r="P425" s="3">
        <v>79.997000000000014</v>
      </c>
      <c r="R425">
        <v>3</v>
      </c>
    </row>
    <row r="426" spans="1:18" x14ac:dyDescent="0.25">
      <c r="A426" t="s">
        <v>384</v>
      </c>
      <c r="B426" s="78" t="s">
        <v>405</v>
      </c>
      <c r="C426" t="s">
        <v>1</v>
      </c>
      <c r="D426" t="s">
        <v>0</v>
      </c>
      <c r="E426">
        <v>69843</v>
      </c>
      <c r="G426" t="s">
        <v>202</v>
      </c>
      <c r="H426" s="3">
        <v>10.7</v>
      </c>
      <c r="I426" s="3">
        <v>0</v>
      </c>
      <c r="J426" s="3">
        <v>0</v>
      </c>
      <c r="K426" s="3">
        <v>127.54</v>
      </c>
      <c r="L426" s="3">
        <v>0</v>
      </c>
      <c r="M426" s="3">
        <v>0</v>
      </c>
      <c r="N426" s="3">
        <v>0</v>
      </c>
      <c r="O426" s="3">
        <v>16.580200000000001</v>
      </c>
      <c r="P426" s="3">
        <v>154.8202</v>
      </c>
      <c r="Q426" s="3" t="s">
        <v>233</v>
      </c>
      <c r="R426">
        <v>3</v>
      </c>
    </row>
    <row r="427" spans="1:18" x14ac:dyDescent="0.25">
      <c r="A427" t="s">
        <v>384</v>
      </c>
      <c r="B427" s="78" t="s">
        <v>404</v>
      </c>
      <c r="C427" t="s">
        <v>1</v>
      </c>
      <c r="D427" t="s">
        <v>0</v>
      </c>
      <c r="E427">
        <v>69232</v>
      </c>
      <c r="G427" t="s">
        <v>202</v>
      </c>
      <c r="H427" s="3">
        <v>7.18</v>
      </c>
      <c r="I427" s="3">
        <v>0</v>
      </c>
      <c r="J427" s="3">
        <v>0</v>
      </c>
      <c r="K427" s="3">
        <v>85.62</v>
      </c>
      <c r="L427" s="3">
        <v>0</v>
      </c>
      <c r="M427" s="3">
        <v>0</v>
      </c>
      <c r="N427" s="3">
        <v>0</v>
      </c>
      <c r="O427" s="3">
        <v>11.130600000000001</v>
      </c>
      <c r="P427" s="3">
        <v>103.93060000000001</v>
      </c>
      <c r="Q427" s="3" t="s">
        <v>233</v>
      </c>
      <c r="R427">
        <v>3</v>
      </c>
    </row>
    <row r="428" spans="1:18" x14ac:dyDescent="0.25">
      <c r="A428" t="s">
        <v>384</v>
      </c>
      <c r="B428" s="78" t="s">
        <v>403</v>
      </c>
      <c r="C428" t="s">
        <v>1</v>
      </c>
      <c r="D428" t="s">
        <v>0</v>
      </c>
      <c r="E428">
        <v>68658</v>
      </c>
      <c r="G428" t="s">
        <v>202</v>
      </c>
      <c r="H428" s="3">
        <v>9.0500000000000007</v>
      </c>
      <c r="I428" s="3">
        <v>0</v>
      </c>
      <c r="J428" s="3">
        <v>0</v>
      </c>
      <c r="K428" s="3">
        <v>107.92</v>
      </c>
      <c r="L428" s="3">
        <v>0</v>
      </c>
      <c r="M428" s="3">
        <v>0</v>
      </c>
      <c r="N428" s="3">
        <v>0</v>
      </c>
      <c r="O428" s="3">
        <v>14.0296</v>
      </c>
      <c r="P428" s="3">
        <v>130.99959999999999</v>
      </c>
      <c r="Q428" s="3" t="s">
        <v>233</v>
      </c>
      <c r="R428">
        <v>3</v>
      </c>
    </row>
    <row r="429" spans="1:18" x14ac:dyDescent="0.25">
      <c r="A429" t="s">
        <v>384</v>
      </c>
      <c r="B429" s="78" t="s">
        <v>402</v>
      </c>
      <c r="C429" t="s">
        <v>1</v>
      </c>
      <c r="D429" t="s">
        <v>0</v>
      </c>
      <c r="E429">
        <v>68083</v>
      </c>
      <c r="G429" t="s">
        <v>202</v>
      </c>
      <c r="H429" s="3">
        <v>10.31</v>
      </c>
      <c r="I429" s="3">
        <v>0</v>
      </c>
      <c r="J429" s="3">
        <v>0</v>
      </c>
      <c r="K429" s="3">
        <v>130.76</v>
      </c>
      <c r="L429" s="3">
        <v>0</v>
      </c>
      <c r="M429" s="3">
        <v>0</v>
      </c>
      <c r="N429" s="3">
        <v>0</v>
      </c>
      <c r="O429" s="3">
        <v>16.998799999999999</v>
      </c>
      <c r="P429" s="3">
        <v>158.06879999999998</v>
      </c>
      <c r="Q429" s="3" t="s">
        <v>233</v>
      </c>
      <c r="R429">
        <v>3</v>
      </c>
    </row>
    <row r="430" spans="1:18" x14ac:dyDescent="0.25">
      <c r="A430" t="s">
        <v>384</v>
      </c>
      <c r="B430" s="78" t="s">
        <v>401</v>
      </c>
      <c r="C430" t="s">
        <v>1</v>
      </c>
      <c r="D430" t="s">
        <v>0</v>
      </c>
      <c r="E430">
        <v>67434</v>
      </c>
      <c r="G430" t="s">
        <v>202</v>
      </c>
      <c r="H430" s="3">
        <v>8.8000000000000007</v>
      </c>
      <c r="I430" s="3">
        <v>0</v>
      </c>
      <c r="J430" s="3">
        <v>0</v>
      </c>
      <c r="K430" s="3">
        <v>111.68</v>
      </c>
      <c r="L430" s="3">
        <v>0</v>
      </c>
      <c r="M430" s="3">
        <v>0</v>
      </c>
      <c r="N430" s="3">
        <v>0</v>
      </c>
      <c r="O430" s="3">
        <v>14.518400000000002</v>
      </c>
      <c r="P430" s="3">
        <v>134.9984</v>
      </c>
      <c r="Q430" s="3" t="s">
        <v>233</v>
      </c>
      <c r="R430">
        <v>3</v>
      </c>
    </row>
    <row r="431" spans="1:18" x14ac:dyDescent="0.25">
      <c r="A431" t="s">
        <v>384</v>
      </c>
      <c r="B431" s="78" t="s">
        <v>389</v>
      </c>
      <c r="C431" t="s">
        <v>1</v>
      </c>
      <c r="D431" t="s">
        <v>0</v>
      </c>
      <c r="E431">
        <v>66898</v>
      </c>
      <c r="G431" t="s">
        <v>202</v>
      </c>
      <c r="H431" s="3">
        <v>9.5400000000000009</v>
      </c>
      <c r="I431" s="3">
        <v>0</v>
      </c>
      <c r="J431" s="3">
        <v>0</v>
      </c>
      <c r="K431" s="3">
        <v>121.07</v>
      </c>
      <c r="L431" s="3">
        <v>0</v>
      </c>
      <c r="M431" s="3">
        <v>0</v>
      </c>
      <c r="N431" s="3">
        <v>0</v>
      </c>
      <c r="O431" s="3">
        <v>15.739100000000001</v>
      </c>
      <c r="P431" s="3">
        <v>146.34909999999999</v>
      </c>
      <c r="Q431" s="3" t="s">
        <v>233</v>
      </c>
      <c r="R431">
        <v>3</v>
      </c>
    </row>
    <row r="432" spans="1:18" x14ac:dyDescent="0.25">
      <c r="A432" t="s">
        <v>384</v>
      </c>
      <c r="B432" s="78" t="s">
        <v>400</v>
      </c>
      <c r="C432" t="s">
        <v>1</v>
      </c>
      <c r="D432" t="s">
        <v>0</v>
      </c>
      <c r="E432">
        <v>66615</v>
      </c>
      <c r="G432" t="s">
        <v>202</v>
      </c>
      <c r="H432" s="3">
        <v>1.29</v>
      </c>
      <c r="I432" s="3">
        <v>0</v>
      </c>
      <c r="J432" s="3">
        <v>0</v>
      </c>
      <c r="K432" s="3">
        <v>15.67</v>
      </c>
      <c r="L432" s="3">
        <v>0</v>
      </c>
      <c r="M432" s="3">
        <v>0</v>
      </c>
      <c r="N432" s="3">
        <v>0</v>
      </c>
      <c r="O432" s="3">
        <v>2.0371000000000001</v>
      </c>
      <c r="P432" s="3">
        <v>18.9971</v>
      </c>
      <c r="Q432" s="3" t="s">
        <v>233</v>
      </c>
      <c r="R432">
        <v>3</v>
      </c>
    </row>
    <row r="433" spans="1:18" x14ac:dyDescent="0.25">
      <c r="A433" t="s">
        <v>384</v>
      </c>
      <c r="B433" s="78" t="s">
        <v>399</v>
      </c>
      <c r="C433" t="s">
        <v>1</v>
      </c>
      <c r="D433" t="s">
        <v>0</v>
      </c>
      <c r="E433">
        <v>66042</v>
      </c>
      <c r="G433" t="s">
        <v>202</v>
      </c>
      <c r="H433" s="3">
        <v>10.709999999999999</v>
      </c>
      <c r="I433" s="3">
        <v>0</v>
      </c>
      <c r="J433" s="3">
        <v>0</v>
      </c>
      <c r="K433" s="3">
        <v>129.19999999999999</v>
      </c>
      <c r="L433" s="3">
        <v>0</v>
      </c>
      <c r="M433" s="3">
        <v>0</v>
      </c>
      <c r="N433" s="3">
        <v>0</v>
      </c>
      <c r="O433" s="3">
        <v>16.795999999999999</v>
      </c>
      <c r="P433" s="3">
        <v>156.70599999999999</v>
      </c>
      <c r="Q433" s="3" t="s">
        <v>233</v>
      </c>
      <c r="R433">
        <v>3</v>
      </c>
    </row>
    <row r="434" spans="1:18" x14ac:dyDescent="0.25">
      <c r="A434" t="s">
        <v>384</v>
      </c>
      <c r="B434" s="78" t="s">
        <v>398</v>
      </c>
      <c r="C434" t="s">
        <v>1</v>
      </c>
      <c r="D434" t="s">
        <v>0</v>
      </c>
      <c r="E434">
        <v>65444</v>
      </c>
      <c r="G434" t="s">
        <v>202</v>
      </c>
      <c r="H434" s="3">
        <v>8.2799999999999994</v>
      </c>
      <c r="I434" s="3">
        <v>0</v>
      </c>
      <c r="J434" s="3">
        <v>0</v>
      </c>
      <c r="K434" s="3">
        <v>105.08</v>
      </c>
      <c r="L434" s="3">
        <v>0</v>
      </c>
      <c r="M434" s="3">
        <v>0</v>
      </c>
      <c r="N434" s="3">
        <v>0</v>
      </c>
      <c r="O434" s="3">
        <v>13.660400000000001</v>
      </c>
      <c r="P434" s="3">
        <v>127.0204</v>
      </c>
      <c r="Q434" s="3" t="s">
        <v>233</v>
      </c>
      <c r="R434">
        <v>3</v>
      </c>
    </row>
    <row r="435" spans="1:18" x14ac:dyDescent="0.25">
      <c r="A435" t="s">
        <v>384</v>
      </c>
      <c r="B435" s="78" t="s">
        <v>397</v>
      </c>
      <c r="C435" t="s">
        <v>1</v>
      </c>
      <c r="D435" t="s">
        <v>0</v>
      </c>
      <c r="E435">
        <v>65152</v>
      </c>
      <c r="G435" t="s">
        <v>202</v>
      </c>
      <c r="H435" s="3">
        <v>1.37</v>
      </c>
      <c r="I435" s="3">
        <v>0</v>
      </c>
      <c r="J435" s="3">
        <v>0</v>
      </c>
      <c r="K435" s="3">
        <v>16.489999999999998</v>
      </c>
      <c r="L435" s="3">
        <v>0</v>
      </c>
      <c r="M435" s="3">
        <v>0</v>
      </c>
      <c r="N435" s="3">
        <v>0</v>
      </c>
      <c r="O435" s="3">
        <v>2.1436999999999999</v>
      </c>
      <c r="P435" s="3">
        <v>20.003699999999998</v>
      </c>
      <c r="Q435" s="3" t="s">
        <v>233</v>
      </c>
      <c r="R435">
        <v>3</v>
      </c>
    </row>
    <row r="436" spans="1:18" x14ac:dyDescent="0.25">
      <c r="A436" t="s">
        <v>384</v>
      </c>
      <c r="B436" s="78" t="s">
        <v>396</v>
      </c>
      <c r="C436" t="s">
        <v>1</v>
      </c>
      <c r="D436" t="s">
        <v>0</v>
      </c>
      <c r="E436">
        <v>64886</v>
      </c>
      <c r="G436" t="s">
        <v>202</v>
      </c>
      <c r="H436" s="3">
        <v>8.94</v>
      </c>
      <c r="I436" s="3">
        <v>0</v>
      </c>
      <c r="J436" s="3">
        <v>0</v>
      </c>
      <c r="K436" s="3">
        <v>113.47</v>
      </c>
      <c r="L436" s="3">
        <v>0</v>
      </c>
      <c r="M436" s="3">
        <v>0</v>
      </c>
      <c r="N436" s="3">
        <v>0</v>
      </c>
      <c r="O436" s="3">
        <v>14.751100000000001</v>
      </c>
      <c r="P436" s="3">
        <v>137.1611</v>
      </c>
      <c r="Q436" s="3" t="s">
        <v>233</v>
      </c>
      <c r="R436">
        <v>3</v>
      </c>
    </row>
    <row r="437" spans="1:18" x14ac:dyDescent="0.25">
      <c r="A437" t="s">
        <v>384</v>
      </c>
      <c r="B437" s="78" t="s">
        <v>395</v>
      </c>
      <c r="C437" t="s">
        <v>1</v>
      </c>
      <c r="D437" t="s">
        <v>0</v>
      </c>
      <c r="E437">
        <v>64317</v>
      </c>
      <c r="G437" t="s">
        <v>202</v>
      </c>
      <c r="H437" s="3">
        <v>10.149999999999999</v>
      </c>
      <c r="I437" s="3">
        <v>0</v>
      </c>
      <c r="J437" s="3">
        <v>0</v>
      </c>
      <c r="K437" s="3">
        <v>129.96</v>
      </c>
      <c r="L437" s="3">
        <v>0</v>
      </c>
      <c r="M437" s="3">
        <v>0</v>
      </c>
      <c r="N437" s="3">
        <v>0</v>
      </c>
      <c r="O437" s="3">
        <v>16.8948</v>
      </c>
      <c r="P437" s="3">
        <v>157.00480000000002</v>
      </c>
      <c r="Q437" s="3" t="s">
        <v>233</v>
      </c>
      <c r="R437">
        <v>3</v>
      </c>
    </row>
    <row r="438" spans="1:18" x14ac:dyDescent="0.25">
      <c r="A438" t="s">
        <v>384</v>
      </c>
      <c r="B438" s="78" t="s">
        <v>395</v>
      </c>
      <c r="C438" t="s">
        <v>1</v>
      </c>
      <c r="D438" t="s">
        <v>0</v>
      </c>
      <c r="E438">
        <v>63727</v>
      </c>
      <c r="G438" t="s">
        <v>202</v>
      </c>
      <c r="H438" s="3">
        <v>9.64</v>
      </c>
      <c r="I438" s="3">
        <v>0</v>
      </c>
      <c r="J438" s="3">
        <v>0</v>
      </c>
      <c r="K438" s="3">
        <v>123.33</v>
      </c>
      <c r="L438" s="3">
        <v>0</v>
      </c>
      <c r="M438" s="3">
        <v>0</v>
      </c>
      <c r="N438" s="3">
        <v>0</v>
      </c>
      <c r="O438" s="3">
        <v>16.032900000000001</v>
      </c>
      <c r="P438" s="3">
        <v>149.00290000000001</v>
      </c>
      <c r="Q438" s="3" t="s">
        <v>233</v>
      </c>
      <c r="R438">
        <v>3</v>
      </c>
    </row>
    <row r="439" spans="1:18" x14ac:dyDescent="0.25">
      <c r="A439" t="s">
        <v>96</v>
      </c>
      <c r="B439" s="78" t="s">
        <v>336</v>
      </c>
      <c r="C439" t="s">
        <v>1</v>
      </c>
      <c r="D439" t="s">
        <v>0</v>
      </c>
      <c r="E439">
        <v>120566</v>
      </c>
      <c r="F439" s="1" t="s">
        <v>188</v>
      </c>
      <c r="G439" t="s">
        <v>189</v>
      </c>
      <c r="H439" s="3">
        <v>0</v>
      </c>
      <c r="I439" s="3">
        <v>0</v>
      </c>
      <c r="J439" s="3">
        <v>0</v>
      </c>
      <c r="K439" s="3">
        <v>158.63999999999999</v>
      </c>
      <c r="L439" s="3">
        <v>0</v>
      </c>
      <c r="M439" s="3">
        <v>0</v>
      </c>
      <c r="N439" s="3">
        <v>0</v>
      </c>
      <c r="O439" s="3">
        <v>20.623200000000001</v>
      </c>
      <c r="P439" s="3">
        <v>179.26319999999998</v>
      </c>
      <c r="R439">
        <v>3</v>
      </c>
    </row>
    <row r="440" spans="1:18" x14ac:dyDescent="0.25">
      <c r="A440" t="s">
        <v>96</v>
      </c>
      <c r="B440" s="78" t="s">
        <v>346</v>
      </c>
      <c r="C440" t="s">
        <v>1</v>
      </c>
      <c r="D440" t="s">
        <v>0</v>
      </c>
      <c r="E440">
        <v>1698</v>
      </c>
      <c r="F440" s="1" t="s">
        <v>370</v>
      </c>
      <c r="G440" t="s">
        <v>371</v>
      </c>
      <c r="H440" s="3">
        <v>0</v>
      </c>
      <c r="I440" s="3">
        <v>0</v>
      </c>
      <c r="J440" s="3">
        <v>0</v>
      </c>
      <c r="K440" s="3">
        <v>260</v>
      </c>
      <c r="L440" s="3">
        <v>0</v>
      </c>
      <c r="M440" s="3">
        <v>0</v>
      </c>
      <c r="N440" s="3">
        <v>0</v>
      </c>
      <c r="O440" s="3">
        <v>33.800000000000004</v>
      </c>
      <c r="P440" s="3">
        <v>293.8</v>
      </c>
      <c r="R440">
        <v>3</v>
      </c>
    </row>
    <row r="441" spans="1:18" x14ac:dyDescent="0.25">
      <c r="A441" t="s">
        <v>96</v>
      </c>
      <c r="B441" s="78" t="s">
        <v>348</v>
      </c>
      <c r="C441" t="s">
        <v>1</v>
      </c>
      <c r="D441" t="s">
        <v>0</v>
      </c>
      <c r="E441">
        <v>1944</v>
      </c>
      <c r="F441" s="1" t="s">
        <v>296</v>
      </c>
      <c r="G441" t="s">
        <v>297</v>
      </c>
      <c r="H441" s="3">
        <v>0</v>
      </c>
      <c r="I441" s="3">
        <v>0</v>
      </c>
      <c r="J441" s="3">
        <v>0</v>
      </c>
      <c r="K441" s="3">
        <v>198.26</v>
      </c>
      <c r="L441" s="3">
        <v>0</v>
      </c>
      <c r="M441" s="3">
        <v>0</v>
      </c>
      <c r="N441" s="3">
        <v>0</v>
      </c>
      <c r="O441" s="3">
        <v>25.773800000000001</v>
      </c>
      <c r="P441" s="3">
        <v>224.03379999999999</v>
      </c>
      <c r="R441">
        <v>3</v>
      </c>
    </row>
    <row r="442" spans="1:18" x14ac:dyDescent="0.25">
      <c r="A442" t="s">
        <v>96</v>
      </c>
      <c r="B442" s="78" t="s">
        <v>330</v>
      </c>
      <c r="C442" t="s">
        <v>1</v>
      </c>
      <c r="D442" t="s">
        <v>0</v>
      </c>
      <c r="E442">
        <v>254</v>
      </c>
      <c r="F442" s="1" t="s">
        <v>183</v>
      </c>
      <c r="G442" t="s">
        <v>184</v>
      </c>
      <c r="H442" s="3">
        <v>0</v>
      </c>
      <c r="I442" s="3">
        <v>0</v>
      </c>
      <c r="J442" s="3">
        <v>0</v>
      </c>
      <c r="K442" s="3">
        <v>979.6</v>
      </c>
      <c r="L442" s="3">
        <v>0</v>
      </c>
      <c r="M442" s="3">
        <v>0</v>
      </c>
      <c r="N442" s="3">
        <v>0</v>
      </c>
      <c r="O442" s="3">
        <v>127.34800000000001</v>
      </c>
      <c r="P442" s="3">
        <v>1106.9480000000001</v>
      </c>
      <c r="R442">
        <v>3</v>
      </c>
    </row>
    <row r="443" spans="1:18" x14ac:dyDescent="0.25">
      <c r="A443" t="s">
        <v>96</v>
      </c>
      <c r="B443" s="78" t="s">
        <v>337</v>
      </c>
      <c r="C443" t="s">
        <v>1</v>
      </c>
      <c r="D443" t="s">
        <v>0</v>
      </c>
      <c r="E443">
        <v>3161</v>
      </c>
      <c r="F443" s="1" t="s">
        <v>190</v>
      </c>
      <c r="G443" t="s">
        <v>191</v>
      </c>
      <c r="H443" s="3">
        <v>0</v>
      </c>
      <c r="I443" s="3">
        <v>0</v>
      </c>
      <c r="J443" s="3">
        <v>0</v>
      </c>
      <c r="K443" s="3">
        <v>59.7</v>
      </c>
      <c r="L443" s="3">
        <v>0</v>
      </c>
      <c r="M443" s="3">
        <v>0</v>
      </c>
      <c r="N443" s="3">
        <v>0</v>
      </c>
      <c r="O443" s="3">
        <v>7.761000000000001</v>
      </c>
      <c r="P443" s="3">
        <v>67.460999999999999</v>
      </c>
      <c r="R443">
        <v>3</v>
      </c>
    </row>
    <row r="444" spans="1:18" x14ac:dyDescent="0.25">
      <c r="A444" t="s">
        <v>96</v>
      </c>
      <c r="B444" s="78" t="s">
        <v>369</v>
      </c>
      <c r="C444" t="s">
        <v>1</v>
      </c>
      <c r="D444" t="s">
        <v>0</v>
      </c>
      <c r="E444">
        <v>3204</v>
      </c>
      <c r="F444" s="1" t="s">
        <v>190</v>
      </c>
      <c r="G444" t="s">
        <v>191</v>
      </c>
      <c r="H444" s="3">
        <v>0</v>
      </c>
      <c r="I444" s="3">
        <v>0</v>
      </c>
      <c r="J444" s="3">
        <v>0</v>
      </c>
      <c r="K444" s="3">
        <v>59.7</v>
      </c>
      <c r="L444" s="3">
        <v>0</v>
      </c>
      <c r="M444" s="3">
        <v>0</v>
      </c>
      <c r="N444" s="3">
        <v>0</v>
      </c>
      <c r="O444" s="3">
        <v>7.761000000000001</v>
      </c>
      <c r="P444" s="3">
        <v>67.460999999999999</v>
      </c>
      <c r="R444">
        <v>3</v>
      </c>
    </row>
    <row r="445" spans="1:18" x14ac:dyDescent="0.25">
      <c r="A445" t="s">
        <v>96</v>
      </c>
      <c r="B445" s="78" t="s">
        <v>347</v>
      </c>
      <c r="C445" t="s">
        <v>1</v>
      </c>
      <c r="D445" t="s">
        <v>0</v>
      </c>
      <c r="E445">
        <v>3143</v>
      </c>
      <c r="F445" s="1" t="s">
        <v>190</v>
      </c>
      <c r="G445" t="s">
        <v>191</v>
      </c>
      <c r="H445" s="3">
        <v>0</v>
      </c>
      <c r="I445" s="3">
        <v>0</v>
      </c>
      <c r="J445" s="3">
        <v>0</v>
      </c>
      <c r="K445" s="3">
        <v>59.7</v>
      </c>
      <c r="L445" s="3">
        <v>0</v>
      </c>
      <c r="M445" s="3">
        <v>0</v>
      </c>
      <c r="N445" s="3">
        <v>0</v>
      </c>
      <c r="O445" s="3">
        <v>7.761000000000001</v>
      </c>
      <c r="P445" s="3">
        <v>67.460999999999999</v>
      </c>
      <c r="R445">
        <v>3</v>
      </c>
    </row>
    <row r="446" spans="1:18" x14ac:dyDescent="0.25">
      <c r="A446" t="s">
        <v>96</v>
      </c>
      <c r="B446" s="78" t="s">
        <v>362</v>
      </c>
      <c r="C446" t="s">
        <v>1</v>
      </c>
      <c r="D446" t="s">
        <v>0</v>
      </c>
      <c r="E446">
        <v>3022</v>
      </c>
      <c r="F446" s="1" t="s">
        <v>190</v>
      </c>
      <c r="G446" t="s">
        <v>191</v>
      </c>
      <c r="H446" s="3">
        <v>0</v>
      </c>
      <c r="I446" s="3">
        <v>0</v>
      </c>
      <c r="J446" s="3">
        <v>0</v>
      </c>
      <c r="K446" s="3">
        <v>59.7</v>
      </c>
      <c r="L446" s="3">
        <v>0</v>
      </c>
      <c r="M446" s="3">
        <v>0</v>
      </c>
      <c r="N446" s="3">
        <v>0</v>
      </c>
      <c r="O446" s="3">
        <v>7.761000000000001</v>
      </c>
      <c r="P446" s="3">
        <v>67.460999999999999</v>
      </c>
      <c r="R446">
        <v>3</v>
      </c>
    </row>
    <row r="447" spans="1:18" x14ac:dyDescent="0.25">
      <c r="A447" t="s">
        <v>96</v>
      </c>
      <c r="B447" s="78" t="s">
        <v>353</v>
      </c>
      <c r="C447" t="s">
        <v>1</v>
      </c>
      <c r="D447" t="s">
        <v>0</v>
      </c>
      <c r="E447">
        <v>3127</v>
      </c>
      <c r="F447" s="1" t="s">
        <v>190</v>
      </c>
      <c r="G447" t="s">
        <v>191</v>
      </c>
      <c r="H447" s="3">
        <v>0</v>
      </c>
      <c r="I447" s="3">
        <v>0</v>
      </c>
      <c r="J447" s="3">
        <v>0</v>
      </c>
      <c r="K447" s="3">
        <v>59.7</v>
      </c>
      <c r="L447" s="3">
        <v>0</v>
      </c>
      <c r="M447" s="3">
        <v>0</v>
      </c>
      <c r="N447" s="3">
        <v>0</v>
      </c>
      <c r="O447" s="3">
        <v>7.761000000000001</v>
      </c>
      <c r="P447" s="3">
        <v>67.460999999999999</v>
      </c>
      <c r="R447">
        <v>3</v>
      </c>
    </row>
    <row r="448" spans="1:18" x14ac:dyDescent="0.25">
      <c r="A448" t="s">
        <v>96</v>
      </c>
      <c r="B448" s="78" t="s">
        <v>344</v>
      </c>
      <c r="C448" t="s">
        <v>1</v>
      </c>
      <c r="D448" t="s">
        <v>0</v>
      </c>
      <c r="E448">
        <v>3045</v>
      </c>
      <c r="F448" s="1" t="s">
        <v>190</v>
      </c>
      <c r="G448" t="s">
        <v>191</v>
      </c>
      <c r="H448" s="3">
        <v>0</v>
      </c>
      <c r="I448" s="3">
        <v>0</v>
      </c>
      <c r="J448" s="3">
        <v>0</v>
      </c>
      <c r="K448" s="3">
        <v>59.7</v>
      </c>
      <c r="L448" s="3">
        <v>0</v>
      </c>
      <c r="M448" s="3">
        <v>0</v>
      </c>
      <c r="N448" s="3">
        <v>0</v>
      </c>
      <c r="O448" s="3">
        <v>7.761000000000001</v>
      </c>
      <c r="P448" s="3">
        <v>67.460999999999999</v>
      </c>
      <c r="R448">
        <v>3</v>
      </c>
    </row>
    <row r="449" spans="1:18" x14ac:dyDescent="0.25">
      <c r="A449" t="s">
        <v>96</v>
      </c>
      <c r="B449" s="78" t="s">
        <v>349</v>
      </c>
      <c r="C449" t="s">
        <v>1</v>
      </c>
      <c r="D449" t="s">
        <v>0</v>
      </c>
      <c r="E449">
        <v>3188</v>
      </c>
      <c r="F449" s="1" t="s">
        <v>190</v>
      </c>
      <c r="G449" t="s">
        <v>191</v>
      </c>
      <c r="H449" s="3">
        <v>0</v>
      </c>
      <c r="I449" s="3">
        <v>0</v>
      </c>
      <c r="J449" s="3">
        <v>0</v>
      </c>
      <c r="K449" s="3">
        <v>59.7</v>
      </c>
      <c r="L449" s="3">
        <v>0</v>
      </c>
      <c r="M449" s="3">
        <v>0</v>
      </c>
      <c r="N449" s="3">
        <v>0</v>
      </c>
      <c r="O449" s="3">
        <v>7.761000000000001</v>
      </c>
      <c r="P449" s="3">
        <v>67.460999999999999</v>
      </c>
      <c r="R449">
        <v>3</v>
      </c>
    </row>
    <row r="450" spans="1:18" x14ac:dyDescent="0.25">
      <c r="A450" t="s">
        <v>96</v>
      </c>
      <c r="B450" s="78" t="s">
        <v>337</v>
      </c>
      <c r="C450" t="s">
        <v>1</v>
      </c>
      <c r="D450" t="s">
        <v>0</v>
      </c>
      <c r="E450">
        <v>3166</v>
      </c>
      <c r="F450" s="1" t="s">
        <v>190</v>
      </c>
      <c r="G450" t="s">
        <v>191</v>
      </c>
      <c r="H450" s="3">
        <v>0</v>
      </c>
      <c r="I450" s="3">
        <v>0</v>
      </c>
      <c r="J450" s="3">
        <v>0</v>
      </c>
      <c r="K450" s="3">
        <v>43.81</v>
      </c>
      <c r="L450" s="3">
        <v>0</v>
      </c>
      <c r="M450" s="3">
        <v>0</v>
      </c>
      <c r="N450" s="3">
        <v>0</v>
      </c>
      <c r="O450" s="3">
        <v>5.6953000000000005</v>
      </c>
      <c r="P450" s="3">
        <v>49.505300000000005</v>
      </c>
      <c r="R450">
        <v>3</v>
      </c>
    </row>
    <row r="451" spans="1:18" x14ac:dyDescent="0.25">
      <c r="A451" t="s">
        <v>96</v>
      </c>
      <c r="B451" s="78" t="s">
        <v>353</v>
      </c>
      <c r="C451" t="s">
        <v>1</v>
      </c>
      <c r="D451" t="s">
        <v>0</v>
      </c>
      <c r="E451">
        <v>3128</v>
      </c>
      <c r="F451" s="1" t="s">
        <v>190</v>
      </c>
      <c r="G451" t="s">
        <v>191</v>
      </c>
      <c r="H451" s="3">
        <v>0</v>
      </c>
      <c r="I451" s="3">
        <v>0</v>
      </c>
      <c r="J451" s="3">
        <v>0</v>
      </c>
      <c r="K451" s="3">
        <v>35.159999999999997</v>
      </c>
      <c r="L451" s="3">
        <v>0</v>
      </c>
      <c r="M451" s="3">
        <v>0</v>
      </c>
      <c r="N451" s="3">
        <v>0</v>
      </c>
      <c r="O451" s="3">
        <v>4.5707999999999993</v>
      </c>
      <c r="P451" s="3">
        <v>39.730799999999995</v>
      </c>
      <c r="R451">
        <v>3</v>
      </c>
    </row>
    <row r="452" spans="1:18" x14ac:dyDescent="0.25">
      <c r="A452" t="s">
        <v>96</v>
      </c>
      <c r="B452" s="78" t="s">
        <v>336</v>
      </c>
      <c r="C452" t="s">
        <v>1</v>
      </c>
      <c r="D452" t="s">
        <v>0</v>
      </c>
      <c r="E452">
        <v>3100</v>
      </c>
      <c r="F452" s="1" t="s">
        <v>190</v>
      </c>
      <c r="G452" t="s">
        <v>191</v>
      </c>
      <c r="H452" s="3">
        <v>0</v>
      </c>
      <c r="I452" s="3">
        <v>0</v>
      </c>
      <c r="J452" s="3">
        <v>0</v>
      </c>
      <c r="K452" s="3">
        <v>50.96</v>
      </c>
      <c r="L452" s="3">
        <v>0</v>
      </c>
      <c r="M452" s="3">
        <v>0</v>
      </c>
      <c r="N452" s="3">
        <v>0</v>
      </c>
      <c r="O452" s="3">
        <v>6.6248000000000005</v>
      </c>
      <c r="P452" s="3">
        <v>57.584800000000001</v>
      </c>
      <c r="R452">
        <v>3</v>
      </c>
    </row>
    <row r="453" spans="1:18" x14ac:dyDescent="0.25">
      <c r="A453" t="s">
        <v>96</v>
      </c>
      <c r="B453" s="78" t="s">
        <v>335</v>
      </c>
      <c r="C453" t="s">
        <v>1</v>
      </c>
      <c r="D453" t="s">
        <v>0</v>
      </c>
      <c r="E453">
        <v>3066</v>
      </c>
      <c r="F453" s="1" t="s">
        <v>190</v>
      </c>
      <c r="G453" t="s">
        <v>191</v>
      </c>
      <c r="H453" s="3">
        <v>0</v>
      </c>
      <c r="I453" s="3">
        <v>0</v>
      </c>
      <c r="J453" s="3">
        <v>0</v>
      </c>
      <c r="K453" s="3">
        <v>33.97</v>
      </c>
      <c r="L453" s="3">
        <v>0</v>
      </c>
      <c r="M453" s="3">
        <v>0</v>
      </c>
      <c r="N453" s="3">
        <v>0</v>
      </c>
      <c r="O453" s="3">
        <v>4.4161000000000001</v>
      </c>
      <c r="P453" s="3">
        <v>38.386099999999999</v>
      </c>
      <c r="R453">
        <v>3</v>
      </c>
    </row>
    <row r="454" spans="1:18" x14ac:dyDescent="0.25">
      <c r="A454" t="s">
        <v>96</v>
      </c>
      <c r="B454" s="78" t="s">
        <v>344</v>
      </c>
      <c r="C454" t="s">
        <v>1</v>
      </c>
      <c r="D454" t="s">
        <v>0</v>
      </c>
      <c r="E454">
        <v>3039</v>
      </c>
      <c r="F454" s="1" t="s">
        <v>190</v>
      </c>
      <c r="G454" t="s">
        <v>191</v>
      </c>
      <c r="H454" s="3">
        <v>0</v>
      </c>
      <c r="I454" s="3">
        <v>0</v>
      </c>
      <c r="J454" s="3">
        <v>0</v>
      </c>
      <c r="K454" s="3">
        <v>62.58</v>
      </c>
      <c r="L454" s="3">
        <v>0</v>
      </c>
      <c r="M454" s="3">
        <v>0</v>
      </c>
      <c r="N454" s="3">
        <v>0</v>
      </c>
      <c r="O454" s="3">
        <v>8.1354000000000006</v>
      </c>
      <c r="P454" s="3">
        <v>70.715400000000002</v>
      </c>
      <c r="R454">
        <v>3</v>
      </c>
    </row>
    <row r="455" spans="1:18" x14ac:dyDescent="0.25">
      <c r="A455" t="s">
        <v>96</v>
      </c>
      <c r="B455" s="78" t="s">
        <v>342</v>
      </c>
      <c r="C455" t="s">
        <v>1</v>
      </c>
      <c r="D455" t="s">
        <v>0</v>
      </c>
      <c r="E455">
        <v>3013</v>
      </c>
      <c r="F455" s="1" t="s">
        <v>190</v>
      </c>
      <c r="G455" t="s">
        <v>191</v>
      </c>
      <c r="H455" s="3">
        <v>0</v>
      </c>
      <c r="I455" s="3">
        <v>0</v>
      </c>
      <c r="J455" s="3">
        <v>0</v>
      </c>
      <c r="K455" s="3">
        <v>34.57</v>
      </c>
      <c r="L455" s="3">
        <v>0</v>
      </c>
      <c r="M455" s="3">
        <v>0</v>
      </c>
      <c r="N455" s="3">
        <v>0</v>
      </c>
      <c r="O455" s="3">
        <v>4.4941000000000004</v>
      </c>
      <c r="P455" s="3">
        <v>39.064100000000003</v>
      </c>
      <c r="R455">
        <v>3</v>
      </c>
    </row>
    <row r="456" spans="1:18" x14ac:dyDescent="0.25">
      <c r="A456" t="s">
        <v>96</v>
      </c>
      <c r="B456" s="78" t="s">
        <v>341</v>
      </c>
      <c r="C456" t="s">
        <v>1</v>
      </c>
      <c r="D456" t="s">
        <v>0</v>
      </c>
      <c r="E456">
        <v>2989</v>
      </c>
      <c r="F456" s="1" t="s">
        <v>190</v>
      </c>
      <c r="G456" t="s">
        <v>191</v>
      </c>
      <c r="H456" s="3">
        <v>0</v>
      </c>
      <c r="I456" s="3">
        <v>0</v>
      </c>
      <c r="J456" s="3">
        <v>0</v>
      </c>
      <c r="K456" s="3">
        <v>53.94</v>
      </c>
      <c r="L456" s="3">
        <v>0</v>
      </c>
      <c r="M456" s="3">
        <v>0</v>
      </c>
      <c r="N456" s="3">
        <v>0</v>
      </c>
      <c r="O456" s="3">
        <v>7.0122</v>
      </c>
      <c r="P456" s="3">
        <v>60.952199999999998</v>
      </c>
      <c r="R456">
        <v>3</v>
      </c>
    </row>
    <row r="457" spans="1:18" x14ac:dyDescent="0.25">
      <c r="A457" t="s">
        <v>96</v>
      </c>
      <c r="B457" s="78" t="s">
        <v>366</v>
      </c>
      <c r="C457" t="s">
        <v>1</v>
      </c>
      <c r="D457" t="s">
        <v>0</v>
      </c>
      <c r="E457">
        <v>2963</v>
      </c>
      <c r="F457" s="1" t="s">
        <v>190</v>
      </c>
      <c r="G457" t="s">
        <v>191</v>
      </c>
      <c r="H457" s="3">
        <v>0</v>
      </c>
      <c r="I457" s="3">
        <v>0</v>
      </c>
      <c r="J457" s="3">
        <v>0</v>
      </c>
      <c r="K457" s="3">
        <v>36.36</v>
      </c>
      <c r="L457" s="3">
        <v>0</v>
      </c>
      <c r="M457" s="3">
        <v>0</v>
      </c>
      <c r="N457" s="3">
        <v>0</v>
      </c>
      <c r="O457" s="3">
        <v>4.7267999999999999</v>
      </c>
      <c r="P457" s="3">
        <v>41.086799999999997</v>
      </c>
      <c r="R457">
        <v>3</v>
      </c>
    </row>
    <row r="458" spans="1:18" x14ac:dyDescent="0.25">
      <c r="A458" t="s">
        <v>96</v>
      </c>
      <c r="B458" s="78" t="s">
        <v>366</v>
      </c>
      <c r="C458" t="s">
        <v>1</v>
      </c>
      <c r="D458" t="s">
        <v>0</v>
      </c>
      <c r="E458">
        <v>2939</v>
      </c>
      <c r="F458" s="1" t="s">
        <v>190</v>
      </c>
      <c r="G458" t="s">
        <v>191</v>
      </c>
      <c r="H458" s="3">
        <v>0</v>
      </c>
      <c r="I458" s="3">
        <v>0</v>
      </c>
      <c r="J458" s="3">
        <v>0</v>
      </c>
      <c r="K458" s="3">
        <v>62.28</v>
      </c>
      <c r="L458" s="3">
        <v>0</v>
      </c>
      <c r="M458" s="3">
        <v>0</v>
      </c>
      <c r="N458" s="3">
        <v>0</v>
      </c>
      <c r="O458" s="3">
        <v>8.0964000000000009</v>
      </c>
      <c r="P458" s="3">
        <v>70.376400000000004</v>
      </c>
      <c r="R458">
        <v>3</v>
      </c>
    </row>
    <row r="459" spans="1:18" x14ac:dyDescent="0.25">
      <c r="A459" t="s">
        <v>96</v>
      </c>
      <c r="B459" s="78" t="s">
        <v>366</v>
      </c>
      <c r="C459" t="s">
        <v>1</v>
      </c>
      <c r="D459" t="s">
        <v>0</v>
      </c>
      <c r="E459">
        <v>2910</v>
      </c>
      <c r="F459" s="1" t="s">
        <v>190</v>
      </c>
      <c r="G459" t="s">
        <v>191</v>
      </c>
      <c r="H459" s="3">
        <v>0</v>
      </c>
      <c r="I459" s="3">
        <v>0</v>
      </c>
      <c r="J459" s="3">
        <v>0</v>
      </c>
      <c r="K459" s="3">
        <v>43.51</v>
      </c>
      <c r="L459" s="3">
        <v>0</v>
      </c>
      <c r="M459" s="3">
        <v>0</v>
      </c>
      <c r="N459" s="3">
        <v>0</v>
      </c>
      <c r="O459" s="3">
        <v>5.6562999999999999</v>
      </c>
      <c r="P459" s="3">
        <v>49.1663</v>
      </c>
      <c r="R459">
        <v>3</v>
      </c>
    </row>
    <row r="460" spans="1:18" x14ac:dyDescent="0.25">
      <c r="A460" t="s">
        <v>96</v>
      </c>
      <c r="B460" s="78" t="s">
        <v>338</v>
      </c>
      <c r="C460" t="s">
        <v>1</v>
      </c>
      <c r="D460" t="s">
        <v>0</v>
      </c>
      <c r="E460">
        <v>3218</v>
      </c>
      <c r="F460" s="1" t="s">
        <v>190</v>
      </c>
      <c r="G460" t="s">
        <v>191</v>
      </c>
      <c r="H460" s="3">
        <v>0</v>
      </c>
      <c r="I460" s="3">
        <v>0</v>
      </c>
      <c r="J460" s="3">
        <v>0</v>
      </c>
      <c r="K460" s="3">
        <v>59.7</v>
      </c>
      <c r="L460" s="3">
        <v>0</v>
      </c>
      <c r="M460" s="3">
        <v>0</v>
      </c>
      <c r="N460" s="3">
        <v>0</v>
      </c>
      <c r="O460" s="3">
        <v>7.761000000000001</v>
      </c>
      <c r="P460" s="3">
        <v>67.460999999999999</v>
      </c>
      <c r="R460">
        <v>3</v>
      </c>
    </row>
    <row r="461" spans="1:18" x14ac:dyDescent="0.25">
      <c r="A461" t="s">
        <v>96</v>
      </c>
      <c r="B461" s="78" t="s">
        <v>369</v>
      </c>
      <c r="C461" t="s">
        <v>1</v>
      </c>
      <c r="D461" t="s">
        <v>0</v>
      </c>
      <c r="E461">
        <v>3205</v>
      </c>
      <c r="F461" s="1" t="s">
        <v>190</v>
      </c>
      <c r="G461" t="s">
        <v>191</v>
      </c>
      <c r="H461" s="3">
        <v>0</v>
      </c>
      <c r="I461" s="3">
        <v>0</v>
      </c>
      <c r="J461" s="3">
        <v>0</v>
      </c>
      <c r="K461" s="3">
        <v>59.7</v>
      </c>
      <c r="L461" s="3">
        <v>0</v>
      </c>
      <c r="M461" s="3">
        <v>0</v>
      </c>
      <c r="N461" s="3">
        <v>0</v>
      </c>
      <c r="O461" s="3">
        <v>7.761000000000001</v>
      </c>
      <c r="P461" s="3">
        <v>67.460999999999999</v>
      </c>
      <c r="R461">
        <v>3</v>
      </c>
    </row>
    <row r="462" spans="1:18" x14ac:dyDescent="0.25">
      <c r="A462" t="s">
        <v>96</v>
      </c>
      <c r="B462" s="78" t="s">
        <v>337</v>
      </c>
      <c r="C462" t="s">
        <v>1</v>
      </c>
      <c r="D462" t="s">
        <v>0</v>
      </c>
      <c r="E462">
        <v>3162</v>
      </c>
      <c r="F462" s="1" t="s">
        <v>190</v>
      </c>
      <c r="G462" t="s">
        <v>191</v>
      </c>
      <c r="H462" s="3">
        <v>0</v>
      </c>
      <c r="I462" s="3">
        <v>0</v>
      </c>
      <c r="J462" s="3">
        <v>0</v>
      </c>
      <c r="K462" s="3">
        <v>59.7</v>
      </c>
      <c r="L462" s="3">
        <v>0</v>
      </c>
      <c r="M462" s="3">
        <v>0</v>
      </c>
      <c r="N462" s="3">
        <v>0</v>
      </c>
      <c r="O462" s="3">
        <v>7.761000000000001</v>
      </c>
      <c r="P462" s="3">
        <v>67.460999999999999</v>
      </c>
      <c r="R462">
        <v>3</v>
      </c>
    </row>
    <row r="463" spans="1:18" x14ac:dyDescent="0.25">
      <c r="A463" t="s">
        <v>96</v>
      </c>
      <c r="B463" s="78" t="s">
        <v>347</v>
      </c>
      <c r="C463" t="s">
        <v>1</v>
      </c>
      <c r="D463" t="s">
        <v>0</v>
      </c>
      <c r="E463">
        <v>3142</v>
      </c>
      <c r="F463" s="1" t="s">
        <v>190</v>
      </c>
      <c r="G463" t="s">
        <v>191</v>
      </c>
      <c r="H463" s="3">
        <v>0</v>
      </c>
      <c r="I463" s="3">
        <v>0</v>
      </c>
      <c r="J463" s="3">
        <v>0</v>
      </c>
      <c r="K463" s="3">
        <v>59.7</v>
      </c>
      <c r="L463" s="3">
        <v>0</v>
      </c>
      <c r="M463" s="3">
        <v>0</v>
      </c>
      <c r="N463" s="3">
        <v>0</v>
      </c>
      <c r="O463" s="3">
        <v>7.761000000000001</v>
      </c>
      <c r="P463" s="3">
        <v>67.460999999999999</v>
      </c>
      <c r="R463">
        <v>3</v>
      </c>
    </row>
    <row r="464" spans="1:18" x14ac:dyDescent="0.25">
      <c r="A464" t="s">
        <v>96</v>
      </c>
      <c r="B464" s="78" t="s">
        <v>336</v>
      </c>
      <c r="C464" t="s">
        <v>1</v>
      </c>
      <c r="D464" t="s">
        <v>0</v>
      </c>
      <c r="E464">
        <v>3103</v>
      </c>
      <c r="F464" s="1" t="s">
        <v>190</v>
      </c>
      <c r="G464" t="s">
        <v>191</v>
      </c>
      <c r="H464" s="3">
        <v>0</v>
      </c>
      <c r="I464" s="3">
        <v>0</v>
      </c>
      <c r="J464" s="3">
        <v>0</v>
      </c>
      <c r="K464" s="3">
        <v>59.7</v>
      </c>
      <c r="L464" s="3">
        <v>0</v>
      </c>
      <c r="M464" s="3">
        <v>0</v>
      </c>
      <c r="N464" s="3">
        <v>0</v>
      </c>
      <c r="O464" s="3">
        <v>7.761000000000001</v>
      </c>
      <c r="P464" s="3">
        <v>67.460999999999999</v>
      </c>
      <c r="R464">
        <v>3</v>
      </c>
    </row>
    <row r="465" spans="1:18" x14ac:dyDescent="0.25">
      <c r="A465" t="s">
        <v>96</v>
      </c>
      <c r="B465" s="78" t="s">
        <v>367</v>
      </c>
      <c r="C465" t="s">
        <v>1</v>
      </c>
      <c r="D465" t="s">
        <v>0</v>
      </c>
      <c r="E465">
        <v>3088</v>
      </c>
      <c r="F465" s="1" t="s">
        <v>190</v>
      </c>
      <c r="G465" t="s">
        <v>191</v>
      </c>
      <c r="H465" s="3">
        <v>0</v>
      </c>
      <c r="I465" s="3">
        <v>0</v>
      </c>
      <c r="J465" s="3">
        <v>0</v>
      </c>
      <c r="K465" s="3">
        <v>59.7</v>
      </c>
      <c r="L465" s="3">
        <v>0</v>
      </c>
      <c r="M465" s="3">
        <v>0</v>
      </c>
      <c r="N465" s="3">
        <v>0</v>
      </c>
      <c r="O465" s="3">
        <v>7.761000000000001</v>
      </c>
      <c r="P465" s="3">
        <v>67.460999999999999</v>
      </c>
      <c r="R465">
        <v>3</v>
      </c>
    </row>
    <row r="466" spans="1:18" x14ac:dyDescent="0.25">
      <c r="A466" t="s">
        <v>96</v>
      </c>
      <c r="B466" s="78" t="s">
        <v>344</v>
      </c>
      <c r="C466" t="s">
        <v>1</v>
      </c>
      <c r="D466" t="s">
        <v>0</v>
      </c>
      <c r="E466">
        <v>3044</v>
      </c>
      <c r="F466" s="1" t="s">
        <v>190</v>
      </c>
      <c r="G466" t="s">
        <v>191</v>
      </c>
      <c r="H466" s="3">
        <v>0</v>
      </c>
      <c r="I466" s="3">
        <v>0</v>
      </c>
      <c r="J466" s="3">
        <v>0</v>
      </c>
      <c r="K466" s="3">
        <v>59.7</v>
      </c>
      <c r="L466" s="3">
        <v>0</v>
      </c>
      <c r="M466" s="3">
        <v>0</v>
      </c>
      <c r="N466" s="3">
        <v>0</v>
      </c>
      <c r="O466" s="3">
        <v>7.761000000000001</v>
      </c>
      <c r="P466" s="3">
        <v>67.460999999999999</v>
      </c>
      <c r="R466">
        <v>3</v>
      </c>
    </row>
    <row r="467" spans="1:18" x14ac:dyDescent="0.25">
      <c r="A467" t="s">
        <v>96</v>
      </c>
      <c r="B467" s="78" t="s">
        <v>362</v>
      </c>
      <c r="C467" t="s">
        <v>1</v>
      </c>
      <c r="D467" t="s">
        <v>0</v>
      </c>
      <c r="E467">
        <v>3021</v>
      </c>
      <c r="F467" s="1" t="s">
        <v>190</v>
      </c>
      <c r="G467" t="s">
        <v>191</v>
      </c>
      <c r="H467" s="3">
        <v>0</v>
      </c>
      <c r="I467" s="3">
        <v>0</v>
      </c>
      <c r="J467" s="3">
        <v>0</v>
      </c>
      <c r="K467" s="3">
        <v>59.7</v>
      </c>
      <c r="L467" s="3">
        <v>0</v>
      </c>
      <c r="M467" s="3">
        <v>0</v>
      </c>
      <c r="N467" s="3">
        <v>0</v>
      </c>
      <c r="O467" s="3">
        <v>7.761000000000001</v>
      </c>
      <c r="P467" s="3">
        <v>67.460999999999999</v>
      </c>
      <c r="R467">
        <v>3</v>
      </c>
    </row>
    <row r="468" spans="1:18" x14ac:dyDescent="0.25">
      <c r="A468" t="s">
        <v>96</v>
      </c>
      <c r="B468" s="78" t="s">
        <v>341</v>
      </c>
      <c r="C468" t="s">
        <v>1</v>
      </c>
      <c r="D468" t="s">
        <v>0</v>
      </c>
      <c r="E468">
        <v>3000</v>
      </c>
      <c r="F468" s="1" t="s">
        <v>190</v>
      </c>
      <c r="G468" t="s">
        <v>191</v>
      </c>
      <c r="H468" s="3">
        <v>0</v>
      </c>
      <c r="I468" s="3">
        <v>0</v>
      </c>
      <c r="J468" s="3">
        <v>0</v>
      </c>
      <c r="K468" s="3">
        <v>59.7</v>
      </c>
      <c r="L468" s="3">
        <v>0</v>
      </c>
      <c r="M468" s="3">
        <v>0</v>
      </c>
      <c r="N468" s="3">
        <v>0</v>
      </c>
      <c r="O468" s="3">
        <v>7.761000000000001</v>
      </c>
      <c r="P468" s="3">
        <v>67.460999999999999</v>
      </c>
      <c r="R468">
        <v>3</v>
      </c>
    </row>
    <row r="469" spans="1:18" x14ac:dyDescent="0.25">
      <c r="A469" t="s">
        <v>96</v>
      </c>
      <c r="B469" s="78" t="s">
        <v>349</v>
      </c>
      <c r="C469" t="s">
        <v>1</v>
      </c>
      <c r="D469" t="s">
        <v>0</v>
      </c>
      <c r="E469">
        <v>3189</v>
      </c>
      <c r="F469" s="1" t="s">
        <v>190</v>
      </c>
      <c r="G469" t="s">
        <v>191</v>
      </c>
      <c r="H469" s="3">
        <v>0</v>
      </c>
      <c r="I469" s="3">
        <v>0</v>
      </c>
      <c r="J469" s="3">
        <v>0</v>
      </c>
      <c r="K469" s="3">
        <v>59.7</v>
      </c>
      <c r="L469" s="3">
        <v>0</v>
      </c>
      <c r="M469" s="3">
        <v>0</v>
      </c>
      <c r="N469" s="3">
        <v>0</v>
      </c>
      <c r="O469" s="3">
        <v>7.761000000000001</v>
      </c>
      <c r="P469" s="3">
        <v>67.460999999999999</v>
      </c>
      <c r="R469">
        <v>3</v>
      </c>
    </row>
    <row r="470" spans="1:18" x14ac:dyDescent="0.25">
      <c r="A470" t="s">
        <v>96</v>
      </c>
      <c r="B470" s="78" t="s">
        <v>338</v>
      </c>
      <c r="C470" t="s">
        <v>1</v>
      </c>
      <c r="D470" t="s">
        <v>0</v>
      </c>
      <c r="E470">
        <v>3219</v>
      </c>
      <c r="F470" s="1" t="s">
        <v>190</v>
      </c>
      <c r="G470" t="s">
        <v>191</v>
      </c>
      <c r="H470" s="3">
        <v>0</v>
      </c>
      <c r="I470" s="3">
        <v>0</v>
      </c>
      <c r="J470" s="3">
        <v>0</v>
      </c>
      <c r="K470" s="3">
        <v>59.7</v>
      </c>
      <c r="L470" s="3">
        <v>0</v>
      </c>
      <c r="M470" s="3">
        <v>0</v>
      </c>
      <c r="N470" s="3">
        <v>0</v>
      </c>
      <c r="O470" s="3">
        <v>7.761000000000001</v>
      </c>
      <c r="P470" s="3">
        <v>67.460999999999999</v>
      </c>
      <c r="R470">
        <v>3</v>
      </c>
    </row>
    <row r="471" spans="1:18" x14ac:dyDescent="0.25">
      <c r="A471" t="s">
        <v>96</v>
      </c>
      <c r="B471" s="78" t="s">
        <v>337</v>
      </c>
      <c r="C471" t="s">
        <v>1</v>
      </c>
      <c r="D471" t="s">
        <v>0</v>
      </c>
      <c r="E471">
        <v>3164</v>
      </c>
      <c r="F471" s="1" t="s">
        <v>190</v>
      </c>
      <c r="G471" t="s">
        <v>191</v>
      </c>
      <c r="H471" s="3">
        <v>0</v>
      </c>
      <c r="I471" s="3">
        <v>0</v>
      </c>
      <c r="J471" s="3">
        <v>0</v>
      </c>
      <c r="K471" s="3">
        <v>59.7</v>
      </c>
      <c r="L471" s="3">
        <v>0</v>
      </c>
      <c r="M471" s="3">
        <v>0</v>
      </c>
      <c r="N471" s="3">
        <v>0</v>
      </c>
      <c r="O471" s="3">
        <v>7.761000000000001</v>
      </c>
      <c r="P471" s="3">
        <v>67.460999999999999</v>
      </c>
      <c r="R471">
        <v>3</v>
      </c>
    </row>
    <row r="472" spans="1:18" x14ac:dyDescent="0.25">
      <c r="A472" t="s">
        <v>96</v>
      </c>
      <c r="B472" s="78" t="s">
        <v>336</v>
      </c>
      <c r="C472" t="s">
        <v>1</v>
      </c>
      <c r="D472" t="s">
        <v>0</v>
      </c>
      <c r="E472">
        <v>3104</v>
      </c>
      <c r="F472" s="1" t="s">
        <v>190</v>
      </c>
      <c r="G472" t="s">
        <v>191</v>
      </c>
      <c r="H472" s="3">
        <v>0</v>
      </c>
      <c r="I472" s="3">
        <v>0</v>
      </c>
      <c r="J472" s="3">
        <v>0</v>
      </c>
      <c r="K472" s="3">
        <v>59.7</v>
      </c>
      <c r="L472" s="3">
        <v>0</v>
      </c>
      <c r="M472" s="3">
        <v>0</v>
      </c>
      <c r="N472" s="3">
        <v>0</v>
      </c>
      <c r="O472" s="3">
        <v>7.761000000000001</v>
      </c>
      <c r="P472" s="3">
        <v>67.460999999999999</v>
      </c>
      <c r="R472">
        <v>3</v>
      </c>
    </row>
    <row r="473" spans="1:18" x14ac:dyDescent="0.25">
      <c r="A473" t="s">
        <v>96</v>
      </c>
      <c r="B473" s="78" t="s">
        <v>344</v>
      </c>
      <c r="C473" t="s">
        <v>1</v>
      </c>
      <c r="D473" t="s">
        <v>0</v>
      </c>
      <c r="E473">
        <v>3040</v>
      </c>
      <c r="F473" s="1" t="s">
        <v>190</v>
      </c>
      <c r="G473" t="s">
        <v>191</v>
      </c>
      <c r="H473" s="3">
        <v>0</v>
      </c>
      <c r="I473" s="3">
        <v>0</v>
      </c>
      <c r="J473" s="3">
        <v>0</v>
      </c>
      <c r="K473" s="3">
        <v>59.7</v>
      </c>
      <c r="L473" s="3">
        <v>0</v>
      </c>
      <c r="M473" s="3">
        <v>0</v>
      </c>
      <c r="N473" s="3">
        <v>0</v>
      </c>
      <c r="O473" s="3">
        <v>7.761000000000001</v>
      </c>
      <c r="P473" s="3">
        <v>67.460999999999999</v>
      </c>
      <c r="R473">
        <v>3</v>
      </c>
    </row>
    <row r="474" spans="1:18" x14ac:dyDescent="0.25">
      <c r="A474" t="s">
        <v>96</v>
      </c>
      <c r="B474" s="78" t="s">
        <v>341</v>
      </c>
      <c r="C474" t="s">
        <v>1</v>
      </c>
      <c r="D474" t="s">
        <v>0</v>
      </c>
      <c r="E474">
        <v>2991</v>
      </c>
      <c r="F474" s="1" t="s">
        <v>190</v>
      </c>
      <c r="G474" t="s">
        <v>191</v>
      </c>
      <c r="H474" s="3">
        <v>0</v>
      </c>
      <c r="I474" s="3">
        <v>0</v>
      </c>
      <c r="J474" s="3">
        <v>0</v>
      </c>
      <c r="K474" s="3">
        <v>59.7</v>
      </c>
      <c r="L474" s="3">
        <v>0</v>
      </c>
      <c r="M474" s="3">
        <v>0</v>
      </c>
      <c r="N474" s="3">
        <v>0</v>
      </c>
      <c r="O474" s="3">
        <v>7.761000000000001</v>
      </c>
      <c r="P474" s="3">
        <v>67.460999999999999</v>
      </c>
      <c r="R474">
        <v>3</v>
      </c>
    </row>
    <row r="475" spans="1:18" x14ac:dyDescent="0.25">
      <c r="A475" t="s">
        <v>96</v>
      </c>
      <c r="B475" s="78" t="s">
        <v>363</v>
      </c>
      <c r="C475" t="s">
        <v>1</v>
      </c>
      <c r="D475" t="s">
        <v>0</v>
      </c>
      <c r="E475">
        <v>3232</v>
      </c>
      <c r="F475" s="1" t="s">
        <v>190</v>
      </c>
      <c r="G475" t="s">
        <v>191</v>
      </c>
      <c r="H475" s="3">
        <v>0</v>
      </c>
      <c r="I475" s="3">
        <v>0</v>
      </c>
      <c r="J475" s="3">
        <v>0</v>
      </c>
      <c r="K475" s="3">
        <v>48.28</v>
      </c>
      <c r="L475" s="3">
        <v>0</v>
      </c>
      <c r="M475" s="3">
        <v>0</v>
      </c>
      <c r="N475" s="3">
        <v>0</v>
      </c>
      <c r="O475" s="3">
        <v>6.2764000000000006</v>
      </c>
      <c r="P475" s="3">
        <v>54.556400000000004</v>
      </c>
      <c r="R475">
        <v>3</v>
      </c>
    </row>
    <row r="476" spans="1:18" x14ac:dyDescent="0.25">
      <c r="A476" t="s">
        <v>96</v>
      </c>
      <c r="B476" s="78" t="s">
        <v>350</v>
      </c>
      <c r="C476" t="s">
        <v>1</v>
      </c>
      <c r="D476" t="s">
        <v>0</v>
      </c>
      <c r="E476">
        <v>3211</v>
      </c>
      <c r="F476" s="1" t="s">
        <v>190</v>
      </c>
      <c r="G476" t="s">
        <v>191</v>
      </c>
      <c r="H476" s="3">
        <v>0</v>
      </c>
      <c r="I476" s="3">
        <v>0</v>
      </c>
      <c r="J476" s="3">
        <v>0</v>
      </c>
      <c r="K476" s="3">
        <v>30.99</v>
      </c>
      <c r="L476" s="3">
        <v>0</v>
      </c>
      <c r="M476" s="3">
        <v>0</v>
      </c>
      <c r="N476" s="3">
        <v>0</v>
      </c>
      <c r="O476" s="3">
        <v>4.0286999999999997</v>
      </c>
      <c r="P476" s="3">
        <v>35.018699999999995</v>
      </c>
      <c r="R476">
        <v>3</v>
      </c>
    </row>
    <row r="477" spans="1:18" x14ac:dyDescent="0.25">
      <c r="A477" t="s">
        <v>96</v>
      </c>
      <c r="B477" s="78" t="s">
        <v>349</v>
      </c>
      <c r="C477" t="s">
        <v>1</v>
      </c>
      <c r="D477" t="s">
        <v>0</v>
      </c>
      <c r="E477">
        <v>3190</v>
      </c>
      <c r="F477" s="1" t="s">
        <v>190</v>
      </c>
      <c r="G477" t="s">
        <v>191</v>
      </c>
      <c r="H477" s="3">
        <v>0</v>
      </c>
      <c r="I477" s="3">
        <v>0</v>
      </c>
      <c r="J477" s="3">
        <v>0</v>
      </c>
      <c r="K477" s="3">
        <v>29.8</v>
      </c>
      <c r="L477" s="3">
        <v>0</v>
      </c>
      <c r="M477" s="3">
        <v>0</v>
      </c>
      <c r="N477" s="3">
        <v>0</v>
      </c>
      <c r="O477" s="3">
        <v>3.8740000000000001</v>
      </c>
      <c r="P477" s="3">
        <v>33.673999999999999</v>
      </c>
      <c r="R477">
        <v>3</v>
      </c>
    </row>
    <row r="478" spans="1:18" x14ac:dyDescent="0.25">
      <c r="A478" t="s">
        <v>96</v>
      </c>
      <c r="B478" s="78" t="s">
        <v>351</v>
      </c>
      <c r="C478" t="s">
        <v>1</v>
      </c>
      <c r="D478" t="s">
        <v>0</v>
      </c>
      <c r="E478">
        <v>3174</v>
      </c>
      <c r="F478" s="1" t="s">
        <v>190</v>
      </c>
      <c r="G478" t="s">
        <v>191</v>
      </c>
      <c r="H478" s="3">
        <v>0</v>
      </c>
      <c r="I478" s="3">
        <v>0</v>
      </c>
      <c r="J478" s="3">
        <v>0</v>
      </c>
      <c r="K478" s="3">
        <v>42.91</v>
      </c>
      <c r="L478" s="3">
        <v>0</v>
      </c>
      <c r="M478" s="3">
        <v>0</v>
      </c>
      <c r="N478" s="3">
        <v>0</v>
      </c>
      <c r="O478" s="3">
        <v>5.5782999999999996</v>
      </c>
      <c r="P478" s="3">
        <v>48.488299999999995</v>
      </c>
      <c r="R478">
        <v>3</v>
      </c>
    </row>
    <row r="479" spans="1:18" x14ac:dyDescent="0.25">
      <c r="A479" t="s">
        <v>96</v>
      </c>
      <c r="B479" s="78" t="s">
        <v>352</v>
      </c>
      <c r="C479" t="s">
        <v>1</v>
      </c>
      <c r="D479" t="s">
        <v>0</v>
      </c>
      <c r="E479">
        <v>3151</v>
      </c>
      <c r="F479" s="1" t="s">
        <v>190</v>
      </c>
      <c r="G479" t="s">
        <v>191</v>
      </c>
      <c r="H479" s="3">
        <v>0</v>
      </c>
      <c r="I479" s="3">
        <v>0</v>
      </c>
      <c r="J479" s="3">
        <v>0</v>
      </c>
      <c r="K479" s="3">
        <v>35.159999999999997</v>
      </c>
      <c r="L479" s="3">
        <v>0</v>
      </c>
      <c r="M479" s="3">
        <v>0</v>
      </c>
      <c r="N479" s="3">
        <v>0</v>
      </c>
      <c r="O479" s="3">
        <v>4.5707999999999993</v>
      </c>
      <c r="P479" s="3">
        <v>39.730799999999995</v>
      </c>
      <c r="R479">
        <v>3</v>
      </c>
    </row>
    <row r="480" spans="1:18" x14ac:dyDescent="0.25">
      <c r="A480" t="s">
        <v>96</v>
      </c>
      <c r="B480" s="78" t="s">
        <v>353</v>
      </c>
      <c r="C480" t="s">
        <v>1</v>
      </c>
      <c r="D480" t="s">
        <v>0</v>
      </c>
      <c r="E480">
        <v>3129</v>
      </c>
      <c r="F480" s="1" t="s">
        <v>190</v>
      </c>
      <c r="G480" t="s">
        <v>191</v>
      </c>
      <c r="H480" s="3">
        <v>0</v>
      </c>
      <c r="I480" s="3">
        <v>0</v>
      </c>
      <c r="J480" s="3">
        <v>0</v>
      </c>
      <c r="K480" s="3">
        <v>29.8</v>
      </c>
      <c r="L480" s="3">
        <v>0</v>
      </c>
      <c r="M480" s="3">
        <v>0</v>
      </c>
      <c r="N480" s="3">
        <v>0</v>
      </c>
      <c r="O480" s="3">
        <v>3.8740000000000001</v>
      </c>
      <c r="P480" s="3">
        <v>33.673999999999999</v>
      </c>
      <c r="R480">
        <v>3</v>
      </c>
    </row>
    <row r="481" spans="1:18" x14ac:dyDescent="0.25">
      <c r="A481" t="s">
        <v>96</v>
      </c>
      <c r="B481" s="78" t="s">
        <v>368</v>
      </c>
      <c r="C481" t="s">
        <v>1</v>
      </c>
      <c r="D481" t="s">
        <v>0</v>
      </c>
      <c r="E481">
        <v>3111</v>
      </c>
      <c r="F481" s="1" t="s">
        <v>190</v>
      </c>
      <c r="G481" t="s">
        <v>191</v>
      </c>
      <c r="H481" s="3">
        <v>0</v>
      </c>
      <c r="I481" s="3">
        <v>0</v>
      </c>
      <c r="J481" s="3">
        <v>0</v>
      </c>
      <c r="K481" s="3">
        <v>46.79</v>
      </c>
      <c r="L481" s="3">
        <v>0</v>
      </c>
      <c r="M481" s="3">
        <v>0</v>
      </c>
      <c r="N481" s="3">
        <v>0</v>
      </c>
      <c r="O481" s="3">
        <v>6.0827</v>
      </c>
      <c r="P481" s="3">
        <v>52.872700000000002</v>
      </c>
      <c r="R481">
        <v>3</v>
      </c>
    </row>
    <row r="482" spans="1:18" x14ac:dyDescent="0.25">
      <c r="A482" t="s">
        <v>96</v>
      </c>
      <c r="B482" s="78" t="s">
        <v>336</v>
      </c>
      <c r="C482" t="s">
        <v>1</v>
      </c>
      <c r="D482" t="s">
        <v>0</v>
      </c>
      <c r="E482">
        <v>3099</v>
      </c>
      <c r="F482" s="1" t="s">
        <v>190</v>
      </c>
      <c r="G482" t="s">
        <v>191</v>
      </c>
      <c r="H482" s="3">
        <v>0</v>
      </c>
      <c r="I482" s="3">
        <v>0</v>
      </c>
      <c r="J482" s="3">
        <v>0</v>
      </c>
      <c r="K482" s="3">
        <v>42.32</v>
      </c>
      <c r="L482" s="3">
        <v>0</v>
      </c>
      <c r="M482" s="3">
        <v>0</v>
      </c>
      <c r="N482" s="3">
        <v>0</v>
      </c>
      <c r="O482" s="3">
        <v>5.5015999999999998</v>
      </c>
      <c r="P482" s="3">
        <v>47.821600000000004</v>
      </c>
      <c r="R482">
        <v>3</v>
      </c>
    </row>
    <row r="483" spans="1:18" x14ac:dyDescent="0.25">
      <c r="A483" t="s">
        <v>96</v>
      </c>
      <c r="B483" s="78" t="s">
        <v>335</v>
      </c>
      <c r="C483" t="s">
        <v>1</v>
      </c>
      <c r="D483" t="s">
        <v>0</v>
      </c>
      <c r="E483">
        <v>3071</v>
      </c>
      <c r="F483" s="1" t="s">
        <v>190</v>
      </c>
      <c r="G483" t="s">
        <v>191</v>
      </c>
      <c r="H483" s="3">
        <v>0</v>
      </c>
      <c r="I483" s="3">
        <v>0</v>
      </c>
      <c r="J483" s="3">
        <v>0</v>
      </c>
      <c r="K483" s="3">
        <v>33.380000000000003</v>
      </c>
      <c r="L483" s="3">
        <v>0</v>
      </c>
      <c r="M483" s="3">
        <v>0</v>
      </c>
      <c r="N483" s="3">
        <v>0</v>
      </c>
      <c r="O483" s="3">
        <v>4.3394000000000004</v>
      </c>
      <c r="P483" s="3">
        <v>37.7194</v>
      </c>
      <c r="R483">
        <v>3</v>
      </c>
    </row>
    <row r="484" spans="1:18" x14ac:dyDescent="0.25">
      <c r="A484" t="s">
        <v>96</v>
      </c>
      <c r="B484" s="78" t="s">
        <v>334</v>
      </c>
      <c r="C484" t="s">
        <v>1</v>
      </c>
      <c r="D484" t="s">
        <v>0</v>
      </c>
      <c r="E484">
        <v>3050</v>
      </c>
      <c r="F484" s="1" t="s">
        <v>190</v>
      </c>
      <c r="G484" t="s">
        <v>191</v>
      </c>
      <c r="H484" s="3">
        <v>0</v>
      </c>
      <c r="I484" s="3">
        <v>0</v>
      </c>
      <c r="J484" s="3">
        <v>0</v>
      </c>
      <c r="K484" s="3">
        <v>45.59</v>
      </c>
      <c r="L484" s="3">
        <v>0</v>
      </c>
      <c r="M484" s="3">
        <v>0</v>
      </c>
      <c r="N484" s="3">
        <v>0</v>
      </c>
      <c r="O484" s="3">
        <v>5.9267000000000003</v>
      </c>
      <c r="P484" s="3">
        <v>51.5167</v>
      </c>
      <c r="R484">
        <v>3</v>
      </c>
    </row>
    <row r="485" spans="1:18" x14ac:dyDescent="0.25">
      <c r="A485" t="s">
        <v>96</v>
      </c>
      <c r="B485" s="78" t="s">
        <v>356</v>
      </c>
      <c r="C485" t="s">
        <v>1</v>
      </c>
      <c r="D485" t="s">
        <v>0</v>
      </c>
      <c r="E485">
        <v>3029</v>
      </c>
      <c r="F485" s="1" t="s">
        <v>190</v>
      </c>
      <c r="G485" t="s">
        <v>191</v>
      </c>
      <c r="H485" s="3">
        <v>0</v>
      </c>
      <c r="I485" s="3">
        <v>0</v>
      </c>
      <c r="J485" s="3">
        <v>0</v>
      </c>
      <c r="K485" s="3">
        <v>46.79</v>
      </c>
      <c r="L485" s="3">
        <v>0</v>
      </c>
      <c r="M485" s="3">
        <v>0</v>
      </c>
      <c r="N485" s="3">
        <v>0</v>
      </c>
      <c r="O485" s="3">
        <v>6.0827</v>
      </c>
      <c r="P485" s="3">
        <v>52.872700000000002</v>
      </c>
      <c r="R485">
        <v>3</v>
      </c>
    </row>
    <row r="486" spans="1:18" x14ac:dyDescent="0.25">
      <c r="A486" t="s">
        <v>96</v>
      </c>
      <c r="B486" s="78" t="s">
        <v>342</v>
      </c>
      <c r="C486" t="s">
        <v>1</v>
      </c>
      <c r="D486" t="s">
        <v>0</v>
      </c>
      <c r="E486">
        <v>3016</v>
      </c>
      <c r="F486" s="1" t="s">
        <v>190</v>
      </c>
      <c r="G486" t="s">
        <v>191</v>
      </c>
      <c r="H486" s="3">
        <v>0</v>
      </c>
      <c r="I486" s="3">
        <v>0</v>
      </c>
      <c r="J486" s="3">
        <v>0</v>
      </c>
      <c r="K486" s="3">
        <v>41.12</v>
      </c>
      <c r="L486" s="3">
        <v>0</v>
      </c>
      <c r="M486" s="3">
        <v>0</v>
      </c>
      <c r="N486" s="3">
        <v>0</v>
      </c>
      <c r="O486" s="3">
        <v>5.3456000000000001</v>
      </c>
      <c r="P486" s="3">
        <v>46.465599999999995</v>
      </c>
      <c r="R486">
        <v>3</v>
      </c>
    </row>
    <row r="487" spans="1:18" x14ac:dyDescent="0.25">
      <c r="A487" t="s">
        <v>96</v>
      </c>
      <c r="B487" s="78" t="s">
        <v>341</v>
      </c>
      <c r="C487" t="s">
        <v>1</v>
      </c>
      <c r="D487" t="s">
        <v>0</v>
      </c>
      <c r="E487">
        <v>2998</v>
      </c>
      <c r="F487" s="1" t="s">
        <v>190</v>
      </c>
      <c r="G487" t="s">
        <v>191</v>
      </c>
      <c r="H487" s="3">
        <v>0</v>
      </c>
      <c r="I487" s="3">
        <v>0</v>
      </c>
      <c r="J487" s="3">
        <v>0</v>
      </c>
      <c r="K487" s="3">
        <v>56.62</v>
      </c>
      <c r="L487" s="3">
        <v>0</v>
      </c>
      <c r="M487" s="3">
        <v>0</v>
      </c>
      <c r="N487" s="3">
        <v>0</v>
      </c>
      <c r="O487" s="3">
        <v>7.3605999999999998</v>
      </c>
      <c r="P487" s="3">
        <v>63.980599999999995</v>
      </c>
      <c r="R487">
        <v>3</v>
      </c>
    </row>
    <row r="488" spans="1:18" x14ac:dyDescent="0.25">
      <c r="A488" t="s">
        <v>96</v>
      </c>
      <c r="B488" s="78" t="s">
        <v>363</v>
      </c>
      <c r="C488" t="s">
        <v>1</v>
      </c>
      <c r="D488" t="s">
        <v>0</v>
      </c>
      <c r="E488">
        <v>3226</v>
      </c>
      <c r="F488" s="1" t="s">
        <v>190</v>
      </c>
      <c r="G488" t="s">
        <v>191</v>
      </c>
      <c r="H488" s="3">
        <v>0</v>
      </c>
      <c r="I488" s="3">
        <v>0</v>
      </c>
      <c r="J488" s="3">
        <v>0</v>
      </c>
      <c r="K488" s="3">
        <v>41.42</v>
      </c>
      <c r="L488" s="3">
        <v>0</v>
      </c>
      <c r="M488" s="3">
        <v>0</v>
      </c>
      <c r="N488" s="3">
        <v>0</v>
      </c>
      <c r="O488" s="3">
        <v>5.3846000000000007</v>
      </c>
      <c r="P488" s="3">
        <v>46.804600000000001</v>
      </c>
      <c r="R488">
        <v>3</v>
      </c>
    </row>
    <row r="489" spans="1:18" x14ac:dyDescent="0.25">
      <c r="A489" t="s">
        <v>96</v>
      </c>
      <c r="B489" s="78" t="s">
        <v>369</v>
      </c>
      <c r="C489" t="s">
        <v>1</v>
      </c>
      <c r="D489" t="s">
        <v>0</v>
      </c>
      <c r="E489">
        <v>3199</v>
      </c>
      <c r="F489" s="1" t="s">
        <v>190</v>
      </c>
      <c r="G489" t="s">
        <v>191</v>
      </c>
      <c r="H489" s="3">
        <v>0</v>
      </c>
      <c r="I489" s="3">
        <v>0</v>
      </c>
      <c r="J489" s="3">
        <v>0</v>
      </c>
      <c r="K489" s="3">
        <v>29.8</v>
      </c>
      <c r="L489" s="3">
        <v>0</v>
      </c>
      <c r="M489" s="3">
        <v>0</v>
      </c>
      <c r="N489" s="3">
        <v>0</v>
      </c>
      <c r="O489" s="3">
        <v>3.8740000000000001</v>
      </c>
      <c r="P489" s="3">
        <v>33.673999999999999</v>
      </c>
      <c r="R489">
        <v>3</v>
      </c>
    </row>
    <row r="490" spans="1:18" x14ac:dyDescent="0.25">
      <c r="A490" t="s">
        <v>96</v>
      </c>
      <c r="B490" s="78" t="s">
        <v>351</v>
      </c>
      <c r="C490" t="s">
        <v>1</v>
      </c>
      <c r="D490" t="s">
        <v>0</v>
      </c>
      <c r="E490">
        <v>3169</v>
      </c>
      <c r="F490" s="1" t="s">
        <v>190</v>
      </c>
      <c r="G490" t="s">
        <v>191</v>
      </c>
      <c r="H490" s="3">
        <v>0</v>
      </c>
      <c r="I490" s="3">
        <v>0</v>
      </c>
      <c r="J490" s="3">
        <v>0</v>
      </c>
      <c r="K490" s="3">
        <v>34.270000000000003</v>
      </c>
      <c r="L490" s="3">
        <v>0</v>
      </c>
      <c r="M490" s="3">
        <v>0</v>
      </c>
      <c r="N490" s="3">
        <v>0</v>
      </c>
      <c r="O490" s="3">
        <v>4.4551000000000007</v>
      </c>
      <c r="P490" s="3">
        <v>38.725100000000005</v>
      </c>
      <c r="R490">
        <v>3</v>
      </c>
    </row>
    <row r="491" spans="1:18" x14ac:dyDescent="0.25">
      <c r="A491" t="s">
        <v>96</v>
      </c>
      <c r="B491" s="78" t="s">
        <v>347</v>
      </c>
      <c r="C491" t="s">
        <v>1</v>
      </c>
      <c r="D491" t="s">
        <v>0</v>
      </c>
      <c r="E491">
        <v>3140</v>
      </c>
      <c r="F491" s="1" t="s">
        <v>190</v>
      </c>
      <c r="G491" t="s">
        <v>191</v>
      </c>
      <c r="H491" s="3">
        <v>0</v>
      </c>
      <c r="I491" s="3">
        <v>0</v>
      </c>
      <c r="J491" s="3">
        <v>0</v>
      </c>
      <c r="K491" s="3">
        <v>29.8</v>
      </c>
      <c r="L491" s="3">
        <v>0</v>
      </c>
      <c r="M491" s="3">
        <v>0</v>
      </c>
      <c r="N491" s="3">
        <v>0</v>
      </c>
      <c r="O491" s="3">
        <v>3.8740000000000001</v>
      </c>
      <c r="P491" s="3">
        <v>33.673999999999999</v>
      </c>
      <c r="R491">
        <v>3</v>
      </c>
    </row>
    <row r="492" spans="1:18" x14ac:dyDescent="0.25">
      <c r="A492" t="s">
        <v>96</v>
      </c>
      <c r="B492" s="78" t="s">
        <v>368</v>
      </c>
      <c r="C492" t="s">
        <v>1</v>
      </c>
      <c r="D492" t="s">
        <v>0</v>
      </c>
      <c r="E492">
        <v>3109</v>
      </c>
      <c r="F492" s="1" t="s">
        <v>190</v>
      </c>
      <c r="G492" t="s">
        <v>191</v>
      </c>
      <c r="H492" s="3">
        <v>0</v>
      </c>
      <c r="I492" s="3">
        <v>0</v>
      </c>
      <c r="J492" s="3">
        <v>0</v>
      </c>
      <c r="K492" s="3">
        <v>43.81</v>
      </c>
      <c r="L492" s="3">
        <v>0</v>
      </c>
      <c r="M492" s="3">
        <v>0</v>
      </c>
      <c r="N492" s="3">
        <v>0</v>
      </c>
      <c r="O492" s="3">
        <v>5.6953000000000005</v>
      </c>
      <c r="P492" s="3">
        <v>49.505300000000005</v>
      </c>
      <c r="R492">
        <v>3</v>
      </c>
    </row>
    <row r="493" spans="1:18" x14ac:dyDescent="0.25">
      <c r="A493" t="s">
        <v>96</v>
      </c>
      <c r="B493" s="78" t="s">
        <v>367</v>
      </c>
      <c r="C493" t="s">
        <v>1</v>
      </c>
      <c r="D493" t="s">
        <v>0</v>
      </c>
      <c r="E493">
        <v>3079</v>
      </c>
      <c r="F493" s="1" t="s">
        <v>190</v>
      </c>
      <c r="G493" t="s">
        <v>191</v>
      </c>
      <c r="H493" s="3">
        <v>0</v>
      </c>
      <c r="I493" s="3">
        <v>0</v>
      </c>
      <c r="J493" s="3">
        <v>0</v>
      </c>
      <c r="K493" s="3">
        <v>29.8</v>
      </c>
      <c r="L493" s="3">
        <v>0</v>
      </c>
      <c r="M493" s="3">
        <v>0</v>
      </c>
      <c r="N493" s="3">
        <v>0</v>
      </c>
      <c r="O493" s="3">
        <v>3.8740000000000001</v>
      </c>
      <c r="P493" s="3">
        <v>33.673999999999999</v>
      </c>
      <c r="R493">
        <v>3</v>
      </c>
    </row>
    <row r="494" spans="1:18" x14ac:dyDescent="0.25">
      <c r="A494" t="s">
        <v>96</v>
      </c>
      <c r="B494" s="78" t="s">
        <v>334</v>
      </c>
      <c r="C494" t="s">
        <v>1</v>
      </c>
      <c r="D494" t="s">
        <v>0</v>
      </c>
      <c r="E494">
        <v>3047</v>
      </c>
      <c r="F494" s="1" t="s">
        <v>190</v>
      </c>
      <c r="G494" t="s">
        <v>191</v>
      </c>
      <c r="H494" s="3">
        <v>0</v>
      </c>
      <c r="I494" s="3">
        <v>0</v>
      </c>
      <c r="J494" s="3">
        <v>0</v>
      </c>
      <c r="K494" s="3">
        <v>54.53</v>
      </c>
      <c r="L494" s="3">
        <v>0</v>
      </c>
      <c r="M494" s="3">
        <v>0</v>
      </c>
      <c r="N494" s="3">
        <v>0</v>
      </c>
      <c r="O494" s="3">
        <v>7.0889000000000006</v>
      </c>
      <c r="P494" s="3">
        <v>61.618900000000004</v>
      </c>
      <c r="R494">
        <v>3</v>
      </c>
    </row>
    <row r="495" spans="1:18" x14ac:dyDescent="0.25">
      <c r="A495" t="s">
        <v>96</v>
      </c>
      <c r="B495" s="78" t="s">
        <v>362</v>
      </c>
      <c r="C495" t="s">
        <v>1</v>
      </c>
      <c r="D495" t="s">
        <v>0</v>
      </c>
      <c r="E495">
        <v>3018</v>
      </c>
      <c r="F495" s="1" t="s">
        <v>190</v>
      </c>
      <c r="G495" t="s">
        <v>191</v>
      </c>
      <c r="H495" s="3">
        <v>0</v>
      </c>
      <c r="I495" s="3">
        <v>0</v>
      </c>
      <c r="J495" s="3">
        <v>0</v>
      </c>
      <c r="K495" s="3">
        <v>29.8</v>
      </c>
      <c r="L495" s="3">
        <v>0</v>
      </c>
      <c r="M495" s="3">
        <v>0</v>
      </c>
      <c r="N495" s="3">
        <v>0</v>
      </c>
      <c r="O495" s="3">
        <v>3.8740000000000001</v>
      </c>
      <c r="P495" s="3">
        <v>33.673999999999999</v>
      </c>
      <c r="R495">
        <v>3</v>
      </c>
    </row>
    <row r="496" spans="1:18" x14ac:dyDescent="0.25">
      <c r="A496" t="s">
        <v>96</v>
      </c>
      <c r="B496" s="78" t="s">
        <v>341</v>
      </c>
      <c r="C496" t="s">
        <v>1</v>
      </c>
      <c r="D496" t="s">
        <v>0</v>
      </c>
      <c r="E496">
        <v>2992</v>
      </c>
      <c r="F496" s="1" t="s">
        <v>190</v>
      </c>
      <c r="G496" t="s">
        <v>191</v>
      </c>
      <c r="H496" s="3">
        <v>0</v>
      </c>
      <c r="I496" s="3">
        <v>0</v>
      </c>
      <c r="J496" s="3">
        <v>0</v>
      </c>
      <c r="K496" s="3">
        <v>37.85</v>
      </c>
      <c r="L496" s="3">
        <v>0</v>
      </c>
      <c r="M496" s="3">
        <v>0</v>
      </c>
      <c r="N496" s="3">
        <v>0</v>
      </c>
      <c r="O496" s="3">
        <v>4.9205000000000005</v>
      </c>
      <c r="P496" s="3">
        <v>42.770499999999998</v>
      </c>
      <c r="R496">
        <v>3</v>
      </c>
    </row>
    <row r="497" spans="1:18" x14ac:dyDescent="0.25">
      <c r="A497" t="s">
        <v>96</v>
      </c>
      <c r="B497" s="78" t="s">
        <v>366</v>
      </c>
      <c r="C497" t="s">
        <v>1</v>
      </c>
      <c r="D497" t="s">
        <v>0</v>
      </c>
      <c r="E497">
        <v>3951903</v>
      </c>
      <c r="F497" s="1" t="s">
        <v>192</v>
      </c>
      <c r="G497" t="s">
        <v>193</v>
      </c>
      <c r="H497" s="3">
        <v>0</v>
      </c>
      <c r="I497" s="3">
        <v>0</v>
      </c>
      <c r="J497" s="3">
        <v>0</v>
      </c>
      <c r="K497" s="3">
        <v>91.1</v>
      </c>
      <c r="L497" s="3">
        <v>0</v>
      </c>
      <c r="M497" s="3">
        <v>0</v>
      </c>
      <c r="N497" s="3">
        <v>0</v>
      </c>
      <c r="O497" s="3">
        <v>11.843</v>
      </c>
      <c r="P497" s="3">
        <v>102.943</v>
      </c>
      <c r="R497">
        <v>3</v>
      </c>
    </row>
    <row r="498" spans="1:18" x14ac:dyDescent="0.25">
      <c r="A498" t="s">
        <v>96</v>
      </c>
      <c r="B498" s="78" t="s">
        <v>351</v>
      </c>
      <c r="C498" t="s">
        <v>1</v>
      </c>
      <c r="D498" t="s">
        <v>0</v>
      </c>
      <c r="E498">
        <v>6048922</v>
      </c>
      <c r="F498" s="1" t="s">
        <v>236</v>
      </c>
      <c r="G498" t="s">
        <v>237</v>
      </c>
      <c r="H498" s="3">
        <v>0</v>
      </c>
      <c r="I498" s="3">
        <v>0</v>
      </c>
      <c r="J498" s="3">
        <v>0</v>
      </c>
      <c r="K498" s="3">
        <v>68.91</v>
      </c>
      <c r="L498" s="3">
        <v>0</v>
      </c>
      <c r="M498" s="3">
        <v>0</v>
      </c>
      <c r="N498" s="3">
        <v>0</v>
      </c>
      <c r="O498" s="3">
        <v>8.9582999999999995</v>
      </c>
      <c r="P498" s="3">
        <v>77.868299999999991</v>
      </c>
      <c r="R498">
        <v>3</v>
      </c>
    </row>
    <row r="499" spans="1:18" x14ac:dyDescent="0.25">
      <c r="A499" t="s">
        <v>96</v>
      </c>
      <c r="B499" s="78" t="s">
        <v>349</v>
      </c>
      <c r="C499" t="s">
        <v>1</v>
      </c>
      <c r="D499" t="s">
        <v>0</v>
      </c>
      <c r="E499">
        <v>4203</v>
      </c>
      <c r="F499" s="1" t="s">
        <v>314</v>
      </c>
      <c r="G499" t="s">
        <v>315</v>
      </c>
      <c r="H499" s="3">
        <v>0</v>
      </c>
      <c r="I499" s="3">
        <v>0</v>
      </c>
      <c r="J499" s="3">
        <v>0</v>
      </c>
      <c r="K499" s="3">
        <v>22.12</v>
      </c>
      <c r="L499" s="3">
        <v>0</v>
      </c>
      <c r="M499" s="3">
        <v>0</v>
      </c>
      <c r="N499" s="3">
        <v>0</v>
      </c>
      <c r="O499" s="3">
        <v>2.8756000000000004</v>
      </c>
      <c r="P499" s="3">
        <v>24.995600000000003</v>
      </c>
      <c r="R499">
        <v>3</v>
      </c>
    </row>
    <row r="500" spans="1:18" x14ac:dyDescent="0.25">
      <c r="A500" t="s">
        <v>96</v>
      </c>
      <c r="B500" s="78" t="s">
        <v>348</v>
      </c>
      <c r="C500" t="s">
        <v>1</v>
      </c>
      <c r="D500" t="s">
        <v>0</v>
      </c>
      <c r="E500">
        <v>398</v>
      </c>
      <c r="F500" s="1" t="s">
        <v>364</v>
      </c>
      <c r="G500" t="s">
        <v>365</v>
      </c>
      <c r="H500" s="3">
        <v>0</v>
      </c>
      <c r="I500" s="3">
        <v>0</v>
      </c>
      <c r="J500" s="3">
        <v>0</v>
      </c>
      <c r="K500" s="3">
        <v>34.96</v>
      </c>
      <c r="L500" s="3">
        <v>0</v>
      </c>
      <c r="M500" s="3">
        <v>0</v>
      </c>
      <c r="N500" s="3">
        <v>0</v>
      </c>
      <c r="O500" s="3">
        <v>4.5448000000000004</v>
      </c>
      <c r="P500" s="3">
        <v>39.504800000000003</v>
      </c>
      <c r="R500">
        <v>3</v>
      </c>
    </row>
    <row r="501" spans="1:18" x14ac:dyDescent="0.25">
      <c r="A501" t="s">
        <v>96</v>
      </c>
      <c r="B501" s="78" t="s">
        <v>353</v>
      </c>
      <c r="C501" t="s">
        <v>1</v>
      </c>
      <c r="D501" t="s">
        <v>0</v>
      </c>
      <c r="E501">
        <v>633568</v>
      </c>
      <c r="F501" s="1" t="s">
        <v>200</v>
      </c>
      <c r="G501" t="s">
        <v>201</v>
      </c>
      <c r="H501" s="3">
        <v>0</v>
      </c>
      <c r="I501" s="3">
        <v>0</v>
      </c>
      <c r="J501" s="3">
        <v>0</v>
      </c>
      <c r="K501" s="3">
        <v>13.81</v>
      </c>
      <c r="L501" s="3">
        <v>0</v>
      </c>
      <c r="M501" s="3">
        <v>0</v>
      </c>
      <c r="N501" s="3">
        <v>0</v>
      </c>
      <c r="O501" s="3">
        <v>1.7953000000000001</v>
      </c>
      <c r="P501" s="3">
        <v>15.6053</v>
      </c>
      <c r="R501">
        <v>3</v>
      </c>
    </row>
    <row r="502" spans="1:18" x14ac:dyDescent="0.25">
      <c r="A502" t="s">
        <v>96</v>
      </c>
      <c r="B502" s="78" t="s">
        <v>338</v>
      </c>
      <c r="C502" t="s">
        <v>1</v>
      </c>
      <c r="D502" t="s">
        <v>0</v>
      </c>
      <c r="E502">
        <v>904166</v>
      </c>
      <c r="F502" s="1" t="s">
        <v>194</v>
      </c>
      <c r="G502" t="s">
        <v>195</v>
      </c>
      <c r="H502" s="3">
        <v>0</v>
      </c>
      <c r="I502" s="3">
        <v>0</v>
      </c>
      <c r="J502" s="3">
        <v>0</v>
      </c>
      <c r="K502" s="3">
        <v>15.41</v>
      </c>
      <c r="L502" s="3">
        <v>0</v>
      </c>
      <c r="M502" s="3">
        <v>0</v>
      </c>
      <c r="N502" s="3">
        <v>0</v>
      </c>
      <c r="O502" s="3">
        <v>2.0033000000000003</v>
      </c>
      <c r="P502" s="3">
        <v>17.4133</v>
      </c>
      <c r="R502">
        <v>3</v>
      </c>
    </row>
    <row r="503" spans="1:18" x14ac:dyDescent="0.25">
      <c r="A503" t="s">
        <v>96</v>
      </c>
      <c r="B503" s="78" t="s">
        <v>362</v>
      </c>
      <c r="C503" t="s">
        <v>1</v>
      </c>
      <c r="D503" t="s">
        <v>0</v>
      </c>
      <c r="E503">
        <v>6048696</v>
      </c>
      <c r="F503" s="1" t="s">
        <v>236</v>
      </c>
      <c r="G503" t="s">
        <v>237</v>
      </c>
      <c r="H503" s="3">
        <v>0</v>
      </c>
      <c r="I503" s="3">
        <v>0</v>
      </c>
      <c r="J503" s="3">
        <v>0</v>
      </c>
      <c r="K503" s="3">
        <v>160.54</v>
      </c>
      <c r="L503" s="3">
        <v>0</v>
      </c>
      <c r="M503" s="3">
        <v>0</v>
      </c>
      <c r="N503" s="3">
        <v>0</v>
      </c>
      <c r="O503" s="3">
        <v>20.870200000000001</v>
      </c>
      <c r="P503" s="3">
        <v>181.4102</v>
      </c>
      <c r="R503">
        <v>3</v>
      </c>
    </row>
    <row r="504" spans="1:18" x14ac:dyDescent="0.25">
      <c r="A504" t="s">
        <v>96</v>
      </c>
      <c r="B504" s="78" t="s">
        <v>362</v>
      </c>
      <c r="C504" t="s">
        <v>1</v>
      </c>
      <c r="D504" t="s">
        <v>0</v>
      </c>
      <c r="E504">
        <v>101017</v>
      </c>
      <c r="F504" s="1" t="s">
        <v>196</v>
      </c>
      <c r="G504" t="s">
        <v>197</v>
      </c>
      <c r="H504" s="3">
        <v>0</v>
      </c>
      <c r="I504" s="3">
        <v>0</v>
      </c>
      <c r="J504" s="3">
        <v>0</v>
      </c>
      <c r="K504" s="3">
        <v>42.36</v>
      </c>
      <c r="L504" s="3">
        <v>0</v>
      </c>
      <c r="M504" s="3">
        <v>0</v>
      </c>
      <c r="N504" s="3">
        <v>0</v>
      </c>
      <c r="O504" s="3">
        <v>5.5068000000000001</v>
      </c>
      <c r="P504" s="3">
        <v>47.866799999999998</v>
      </c>
      <c r="R504">
        <v>3</v>
      </c>
    </row>
    <row r="505" spans="1:18" x14ac:dyDescent="0.25">
      <c r="A505" t="s">
        <v>96</v>
      </c>
      <c r="B505" s="78" t="s">
        <v>363</v>
      </c>
      <c r="C505" t="s">
        <v>1</v>
      </c>
      <c r="D505" t="s">
        <v>0</v>
      </c>
      <c r="E505">
        <v>415</v>
      </c>
      <c r="F505" s="1" t="s">
        <v>364</v>
      </c>
      <c r="G505" t="s">
        <v>365</v>
      </c>
      <c r="H505" s="3">
        <v>0</v>
      </c>
      <c r="I505" s="3">
        <v>0</v>
      </c>
      <c r="J505" s="3">
        <v>0</v>
      </c>
      <c r="K505" s="3">
        <v>46.49</v>
      </c>
      <c r="L505" s="3">
        <v>0</v>
      </c>
      <c r="M505" s="3">
        <v>0</v>
      </c>
      <c r="N505" s="3">
        <v>0</v>
      </c>
      <c r="O505" s="3">
        <v>6.0437000000000003</v>
      </c>
      <c r="P505" s="3">
        <v>52.533700000000003</v>
      </c>
      <c r="R505">
        <v>3</v>
      </c>
    </row>
    <row r="506" spans="1:18" x14ac:dyDescent="0.25">
      <c r="A506" t="s">
        <v>96</v>
      </c>
      <c r="B506" s="78" t="s">
        <v>337</v>
      </c>
      <c r="C506" t="s">
        <v>1</v>
      </c>
      <c r="D506" t="s">
        <v>0</v>
      </c>
      <c r="E506">
        <v>905149</v>
      </c>
      <c r="F506" s="1" t="s">
        <v>194</v>
      </c>
      <c r="G506" t="s">
        <v>195</v>
      </c>
      <c r="H506" s="3">
        <v>0</v>
      </c>
      <c r="I506" s="3">
        <v>0</v>
      </c>
      <c r="J506" s="3">
        <v>0</v>
      </c>
      <c r="K506" s="3">
        <v>11.46</v>
      </c>
      <c r="L506" s="3">
        <v>0</v>
      </c>
      <c r="M506" s="3">
        <v>0</v>
      </c>
      <c r="N506" s="3">
        <v>0</v>
      </c>
      <c r="O506" s="3">
        <v>1.4898000000000002</v>
      </c>
      <c r="P506" s="3">
        <v>12.949800000000002</v>
      </c>
      <c r="R506">
        <v>3</v>
      </c>
    </row>
    <row r="507" spans="1:18" x14ac:dyDescent="0.25">
      <c r="A507" t="s">
        <v>96</v>
      </c>
      <c r="B507" s="78" t="s">
        <v>352</v>
      </c>
      <c r="C507" t="s">
        <v>1</v>
      </c>
      <c r="D507" t="s">
        <v>0</v>
      </c>
      <c r="E507">
        <v>901797</v>
      </c>
      <c r="F507" s="1" t="s">
        <v>194</v>
      </c>
      <c r="G507" t="s">
        <v>195</v>
      </c>
      <c r="H507" s="3">
        <v>0</v>
      </c>
      <c r="I507" s="3">
        <v>0</v>
      </c>
      <c r="J507" s="3">
        <v>0</v>
      </c>
      <c r="K507" s="3">
        <v>30.93</v>
      </c>
      <c r="L507" s="3">
        <v>0</v>
      </c>
      <c r="M507" s="3">
        <v>0</v>
      </c>
      <c r="N507" s="3">
        <v>0</v>
      </c>
      <c r="O507" s="3">
        <v>4.0209000000000001</v>
      </c>
      <c r="P507" s="3">
        <v>34.950899999999997</v>
      </c>
      <c r="R507">
        <v>3</v>
      </c>
    </row>
    <row r="508" spans="1:18" x14ac:dyDescent="0.25">
      <c r="A508" t="s">
        <v>96</v>
      </c>
      <c r="B508" s="78" t="s">
        <v>351</v>
      </c>
      <c r="C508" t="s">
        <v>1</v>
      </c>
      <c r="D508" t="s">
        <v>0</v>
      </c>
      <c r="E508">
        <v>11524</v>
      </c>
      <c r="F508" s="1" t="s">
        <v>332</v>
      </c>
      <c r="G508" t="s">
        <v>333</v>
      </c>
      <c r="H508" s="3">
        <v>2.5099999999999998</v>
      </c>
      <c r="I508" s="3">
        <v>0</v>
      </c>
      <c r="J508" s="3">
        <v>0</v>
      </c>
      <c r="K508" s="3">
        <v>28.76</v>
      </c>
      <c r="L508" s="3">
        <v>0</v>
      </c>
      <c r="M508" s="3">
        <v>0</v>
      </c>
      <c r="N508" s="3">
        <v>0</v>
      </c>
      <c r="O508" s="3">
        <v>3.7388000000000003</v>
      </c>
      <c r="P508" s="3">
        <v>35.008800000000001</v>
      </c>
      <c r="R508">
        <v>3</v>
      </c>
    </row>
    <row r="509" spans="1:18" x14ac:dyDescent="0.25">
      <c r="A509" t="s">
        <v>96</v>
      </c>
      <c r="B509" s="78" t="s">
        <v>346</v>
      </c>
      <c r="C509" t="s">
        <v>1</v>
      </c>
      <c r="D509" t="s">
        <v>0</v>
      </c>
      <c r="E509">
        <v>11073</v>
      </c>
      <c r="F509" s="1" t="s">
        <v>332</v>
      </c>
      <c r="G509" t="s">
        <v>333</v>
      </c>
      <c r="H509" s="3">
        <v>2.65</v>
      </c>
      <c r="I509" s="3">
        <v>0</v>
      </c>
      <c r="J509" s="3">
        <v>0</v>
      </c>
      <c r="K509" s="3">
        <v>28.64</v>
      </c>
      <c r="L509" s="3">
        <v>0</v>
      </c>
      <c r="M509" s="3">
        <v>0</v>
      </c>
      <c r="N509" s="3">
        <v>0</v>
      </c>
      <c r="O509" s="3">
        <v>3.7232000000000003</v>
      </c>
      <c r="P509" s="3">
        <v>35.013199999999998</v>
      </c>
      <c r="R509">
        <v>3</v>
      </c>
    </row>
    <row r="510" spans="1:18" x14ac:dyDescent="0.25">
      <c r="A510" t="s">
        <v>96</v>
      </c>
      <c r="B510" s="78" t="s">
        <v>335</v>
      </c>
      <c r="C510" t="s">
        <v>1</v>
      </c>
      <c r="D510" t="s">
        <v>0</v>
      </c>
      <c r="E510">
        <v>10666</v>
      </c>
      <c r="F510" s="1" t="s">
        <v>332</v>
      </c>
      <c r="G510" t="s">
        <v>333</v>
      </c>
      <c r="H510" s="3">
        <v>0</v>
      </c>
      <c r="I510" s="3">
        <v>0</v>
      </c>
      <c r="J510" s="3">
        <v>0</v>
      </c>
      <c r="K510" s="3">
        <v>29.6</v>
      </c>
      <c r="L510" s="3">
        <v>0</v>
      </c>
      <c r="M510" s="3">
        <v>0</v>
      </c>
      <c r="N510" s="3">
        <v>0</v>
      </c>
      <c r="O510" s="3">
        <v>3.8480000000000003</v>
      </c>
      <c r="P510" s="3">
        <v>33.448</v>
      </c>
      <c r="R510">
        <v>3</v>
      </c>
    </row>
    <row r="511" spans="1:18" x14ac:dyDescent="0.25">
      <c r="A511" t="s">
        <v>96</v>
      </c>
      <c r="B511" s="78" t="s">
        <v>342</v>
      </c>
      <c r="C511" t="s">
        <v>1</v>
      </c>
      <c r="D511" t="s">
        <v>0</v>
      </c>
      <c r="E511">
        <v>10160</v>
      </c>
      <c r="F511" s="1" t="s">
        <v>332</v>
      </c>
      <c r="G511" t="s">
        <v>333</v>
      </c>
      <c r="H511" s="3">
        <v>0</v>
      </c>
      <c r="I511" s="3">
        <v>0</v>
      </c>
      <c r="J511" s="3">
        <v>0</v>
      </c>
      <c r="K511" s="3">
        <v>30.45</v>
      </c>
      <c r="L511" s="3">
        <v>0</v>
      </c>
      <c r="M511" s="3">
        <v>0</v>
      </c>
      <c r="N511" s="3">
        <v>0</v>
      </c>
      <c r="O511" s="3">
        <v>3.9584999999999999</v>
      </c>
      <c r="P511" s="3">
        <v>34.408499999999997</v>
      </c>
      <c r="R511">
        <v>3</v>
      </c>
    </row>
    <row r="512" spans="1:18" x14ac:dyDescent="0.25">
      <c r="A512" t="s">
        <v>96</v>
      </c>
      <c r="B512" s="78" t="s">
        <v>350</v>
      </c>
      <c r="C512" t="s">
        <v>1</v>
      </c>
      <c r="D512" t="s">
        <v>0</v>
      </c>
      <c r="E512">
        <v>94489</v>
      </c>
      <c r="F512" s="1" t="s">
        <v>294</v>
      </c>
      <c r="G512" t="s">
        <v>295</v>
      </c>
      <c r="H512" s="3">
        <v>3.2700000000000005</v>
      </c>
      <c r="I512" s="3">
        <v>0</v>
      </c>
      <c r="J512" s="3">
        <v>0</v>
      </c>
      <c r="K512" s="3">
        <v>41.35</v>
      </c>
      <c r="L512" s="3">
        <v>0</v>
      </c>
      <c r="M512" s="3">
        <v>0</v>
      </c>
      <c r="N512" s="3">
        <v>0</v>
      </c>
      <c r="O512" s="3">
        <v>5.3755000000000006</v>
      </c>
      <c r="P512" s="3">
        <v>49.995500000000007</v>
      </c>
      <c r="R512">
        <v>3</v>
      </c>
    </row>
    <row r="513" spans="1:18" x14ac:dyDescent="0.25">
      <c r="A513" t="s">
        <v>96</v>
      </c>
      <c r="B513" s="78" t="s">
        <v>346</v>
      </c>
      <c r="C513" t="s">
        <v>1</v>
      </c>
      <c r="D513" t="s">
        <v>0</v>
      </c>
      <c r="E513">
        <v>4197554</v>
      </c>
      <c r="F513" s="1" t="s">
        <v>200</v>
      </c>
      <c r="G513" t="s">
        <v>201</v>
      </c>
      <c r="H513" s="3">
        <v>0</v>
      </c>
      <c r="I513" s="3">
        <v>0</v>
      </c>
      <c r="J513" s="3">
        <v>0</v>
      </c>
      <c r="K513" s="3">
        <v>39.69</v>
      </c>
      <c r="L513" s="3">
        <v>0</v>
      </c>
      <c r="M513" s="3">
        <v>0</v>
      </c>
      <c r="N513" s="3">
        <v>0</v>
      </c>
      <c r="O513" s="3">
        <v>5.1597</v>
      </c>
      <c r="P513" s="3">
        <v>44.849699999999999</v>
      </c>
      <c r="R513">
        <v>3</v>
      </c>
    </row>
    <row r="514" spans="1:18" x14ac:dyDescent="0.25">
      <c r="A514" t="s">
        <v>96</v>
      </c>
      <c r="B514" s="78" t="s">
        <v>335</v>
      </c>
      <c r="C514" t="s">
        <v>1</v>
      </c>
      <c r="D514" t="s">
        <v>0</v>
      </c>
      <c r="E514">
        <v>4191929</v>
      </c>
      <c r="F514" s="1" t="s">
        <v>200</v>
      </c>
      <c r="G514" t="s">
        <v>201</v>
      </c>
      <c r="H514" s="3">
        <v>0</v>
      </c>
      <c r="I514" s="3">
        <v>0</v>
      </c>
      <c r="J514" s="3">
        <v>0</v>
      </c>
      <c r="K514" s="3">
        <v>100.8</v>
      </c>
      <c r="L514" s="3">
        <v>0</v>
      </c>
      <c r="M514" s="3">
        <v>0</v>
      </c>
      <c r="N514" s="3">
        <v>0</v>
      </c>
      <c r="O514" s="3">
        <v>13.103999999999999</v>
      </c>
      <c r="P514" s="3">
        <v>113.904</v>
      </c>
      <c r="R514">
        <v>3</v>
      </c>
    </row>
    <row r="515" spans="1:18" x14ac:dyDescent="0.25">
      <c r="A515" t="s">
        <v>96</v>
      </c>
      <c r="B515" s="78" t="s">
        <v>363</v>
      </c>
      <c r="C515" t="s">
        <v>1</v>
      </c>
      <c r="D515" t="s">
        <v>0</v>
      </c>
      <c r="E515">
        <v>47962</v>
      </c>
      <c r="F515" s="1" t="s">
        <v>185</v>
      </c>
      <c r="G515" t="s">
        <v>186</v>
      </c>
      <c r="H515" s="3">
        <v>7.91</v>
      </c>
      <c r="I515" s="3">
        <v>0</v>
      </c>
      <c r="J515" s="3">
        <v>0</v>
      </c>
      <c r="K515" s="3">
        <v>99.18</v>
      </c>
      <c r="L515" s="3">
        <v>0</v>
      </c>
      <c r="M515" s="3">
        <v>0</v>
      </c>
      <c r="N515" s="3">
        <v>0</v>
      </c>
      <c r="O515" s="3">
        <v>12.893400000000002</v>
      </c>
      <c r="P515" s="3">
        <v>119.9834</v>
      </c>
      <c r="R515">
        <v>3</v>
      </c>
    </row>
    <row r="516" spans="1:18" x14ac:dyDescent="0.25">
      <c r="A516" t="s">
        <v>96</v>
      </c>
      <c r="B516" s="78" t="s">
        <v>349</v>
      </c>
      <c r="C516" t="s">
        <v>1</v>
      </c>
      <c r="D516" t="s">
        <v>0</v>
      </c>
      <c r="E516">
        <v>47236</v>
      </c>
      <c r="F516" s="1" t="s">
        <v>185</v>
      </c>
      <c r="G516" t="s">
        <v>186</v>
      </c>
      <c r="H516" s="3">
        <v>7.73</v>
      </c>
      <c r="I516" s="3">
        <v>0</v>
      </c>
      <c r="J516" s="3">
        <v>0</v>
      </c>
      <c r="K516" s="3">
        <v>97.32</v>
      </c>
      <c r="L516" s="3">
        <v>0</v>
      </c>
      <c r="M516" s="3">
        <v>0</v>
      </c>
      <c r="N516" s="3">
        <v>0</v>
      </c>
      <c r="O516" s="3">
        <v>12.6516</v>
      </c>
      <c r="P516" s="3">
        <v>117.7016</v>
      </c>
      <c r="R516">
        <v>3</v>
      </c>
    </row>
    <row r="517" spans="1:18" x14ac:dyDescent="0.25">
      <c r="A517" t="s">
        <v>96</v>
      </c>
      <c r="B517" s="78" t="s">
        <v>337</v>
      </c>
      <c r="C517" t="s">
        <v>1</v>
      </c>
      <c r="D517" t="s">
        <v>0</v>
      </c>
      <c r="E517">
        <v>46785</v>
      </c>
      <c r="F517" s="1" t="s">
        <v>185</v>
      </c>
      <c r="G517" t="s">
        <v>186</v>
      </c>
      <c r="H517" s="3">
        <v>7.96</v>
      </c>
      <c r="I517" s="3">
        <v>0</v>
      </c>
      <c r="J517" s="3">
        <v>0</v>
      </c>
      <c r="K517" s="3">
        <v>96.5</v>
      </c>
      <c r="L517" s="3">
        <v>0</v>
      </c>
      <c r="M517" s="3">
        <v>0</v>
      </c>
      <c r="N517" s="3">
        <v>0</v>
      </c>
      <c r="O517" s="3">
        <v>12.545</v>
      </c>
      <c r="P517" s="3">
        <v>117.005</v>
      </c>
      <c r="R517">
        <v>3</v>
      </c>
    </row>
    <row r="518" spans="1:18" x14ac:dyDescent="0.25">
      <c r="A518" t="s">
        <v>96</v>
      </c>
      <c r="B518" s="78" t="s">
        <v>362</v>
      </c>
      <c r="C518" t="s">
        <v>1</v>
      </c>
      <c r="D518" t="s">
        <v>0</v>
      </c>
      <c r="E518">
        <v>2526</v>
      </c>
      <c r="F518" s="1" t="s">
        <v>311</v>
      </c>
      <c r="G518" t="s">
        <v>312</v>
      </c>
      <c r="H518" s="3">
        <v>0</v>
      </c>
      <c r="I518" s="3">
        <v>0</v>
      </c>
      <c r="J518" s="3">
        <v>0</v>
      </c>
      <c r="K518" s="3">
        <v>37.64</v>
      </c>
      <c r="L518" s="3">
        <v>0</v>
      </c>
      <c r="M518" s="3">
        <v>0</v>
      </c>
      <c r="N518" s="3">
        <v>0</v>
      </c>
      <c r="O518" s="3">
        <v>4.8932000000000002</v>
      </c>
      <c r="P518" s="3">
        <v>42.533200000000001</v>
      </c>
      <c r="R518">
        <v>3</v>
      </c>
    </row>
    <row r="519" spans="1:18" x14ac:dyDescent="0.25">
      <c r="A519" t="s">
        <v>96</v>
      </c>
      <c r="B519" s="78" t="s">
        <v>362</v>
      </c>
      <c r="C519" t="s">
        <v>1</v>
      </c>
      <c r="D519" t="s">
        <v>0</v>
      </c>
      <c r="E519">
        <v>789460</v>
      </c>
      <c r="F519" s="1" t="s">
        <v>234</v>
      </c>
      <c r="G519" t="s">
        <v>235</v>
      </c>
      <c r="H519" s="3">
        <v>13.26</v>
      </c>
      <c r="I519" s="3">
        <v>0</v>
      </c>
      <c r="J519" s="3">
        <v>0</v>
      </c>
      <c r="K519" s="3">
        <v>156.41</v>
      </c>
      <c r="L519" s="3">
        <v>0</v>
      </c>
      <c r="M519" s="3">
        <v>0</v>
      </c>
      <c r="N519" s="3">
        <v>0</v>
      </c>
      <c r="O519" s="3">
        <v>20.333300000000001</v>
      </c>
      <c r="P519" s="3">
        <v>190.0033</v>
      </c>
      <c r="R519">
        <v>3</v>
      </c>
    </row>
    <row r="520" spans="1:18" x14ac:dyDescent="0.25">
      <c r="A520" t="s">
        <v>96</v>
      </c>
      <c r="B520" s="78" t="s">
        <v>327</v>
      </c>
      <c r="C520" t="s">
        <v>1</v>
      </c>
      <c r="D520" t="s">
        <v>0</v>
      </c>
      <c r="E520">
        <v>824729</v>
      </c>
      <c r="F520" s="1" t="s">
        <v>234</v>
      </c>
      <c r="G520" t="s">
        <v>235</v>
      </c>
      <c r="H520" s="3">
        <v>6.16</v>
      </c>
      <c r="I520" s="3">
        <v>0</v>
      </c>
      <c r="J520" s="3">
        <v>0</v>
      </c>
      <c r="K520" s="3">
        <v>69.77</v>
      </c>
      <c r="L520" s="3">
        <v>0</v>
      </c>
      <c r="M520" s="3">
        <v>0</v>
      </c>
      <c r="N520" s="3">
        <v>0</v>
      </c>
      <c r="O520" s="3">
        <v>9.0701000000000001</v>
      </c>
      <c r="P520" s="3">
        <v>85.000099999999989</v>
      </c>
      <c r="R520">
        <v>3</v>
      </c>
    </row>
    <row r="521" spans="1:18" x14ac:dyDescent="0.25">
      <c r="A521" t="s">
        <v>96</v>
      </c>
      <c r="B521" s="78" t="s">
        <v>327</v>
      </c>
      <c r="C521" t="s">
        <v>1</v>
      </c>
      <c r="D521" t="s">
        <v>0</v>
      </c>
      <c r="E521">
        <v>83500</v>
      </c>
      <c r="G521" t="s">
        <v>187</v>
      </c>
      <c r="H521" s="3">
        <v>8.6999999999999993</v>
      </c>
      <c r="I521" s="3">
        <v>0</v>
      </c>
      <c r="J521" s="3">
        <v>0</v>
      </c>
      <c r="K521" s="3">
        <v>98.5</v>
      </c>
      <c r="L521" s="3">
        <v>0</v>
      </c>
      <c r="M521" s="3">
        <v>0</v>
      </c>
      <c r="N521" s="3">
        <v>0</v>
      </c>
      <c r="O521" s="3">
        <v>12.805</v>
      </c>
      <c r="P521" s="3">
        <v>120.005</v>
      </c>
      <c r="Q521" s="1" t="s">
        <v>360</v>
      </c>
      <c r="R521">
        <v>3</v>
      </c>
    </row>
    <row r="522" spans="1:18" x14ac:dyDescent="0.25">
      <c r="A522" t="s">
        <v>96</v>
      </c>
      <c r="B522" s="78" t="s">
        <v>328</v>
      </c>
      <c r="C522" t="s">
        <v>1</v>
      </c>
      <c r="D522" t="s">
        <v>0</v>
      </c>
      <c r="E522">
        <v>84188</v>
      </c>
      <c r="G522" t="s">
        <v>187</v>
      </c>
      <c r="H522" s="3">
        <v>8.19</v>
      </c>
      <c r="I522" s="3">
        <v>0</v>
      </c>
      <c r="J522" s="3">
        <v>0</v>
      </c>
      <c r="K522" s="3">
        <v>92.76</v>
      </c>
      <c r="L522" s="3">
        <v>0</v>
      </c>
      <c r="M522" s="3">
        <v>0</v>
      </c>
      <c r="N522" s="3">
        <v>0</v>
      </c>
      <c r="O522" s="3">
        <v>12.058800000000002</v>
      </c>
      <c r="P522" s="3">
        <v>113.00880000000001</v>
      </c>
      <c r="Q522" s="1" t="s">
        <v>360</v>
      </c>
      <c r="R522">
        <v>3</v>
      </c>
    </row>
    <row r="523" spans="1:18" x14ac:dyDescent="0.25">
      <c r="A523" t="s">
        <v>96</v>
      </c>
      <c r="B523" s="78" t="s">
        <v>329</v>
      </c>
      <c r="C523" t="s">
        <v>1</v>
      </c>
      <c r="D523" t="s">
        <v>0</v>
      </c>
      <c r="E523">
        <v>824396</v>
      </c>
      <c r="F523" s="1" t="s">
        <v>234</v>
      </c>
      <c r="G523" t="s">
        <v>235</v>
      </c>
      <c r="H523" s="3">
        <v>13.330000000000002</v>
      </c>
      <c r="I523" s="3">
        <v>0</v>
      </c>
      <c r="J523" s="3">
        <v>0</v>
      </c>
      <c r="K523" s="3">
        <v>151.03</v>
      </c>
      <c r="L523" s="3">
        <v>0</v>
      </c>
      <c r="M523" s="3">
        <v>0</v>
      </c>
      <c r="N523" s="3">
        <v>0</v>
      </c>
      <c r="O523" s="3">
        <v>19.633900000000001</v>
      </c>
      <c r="P523" s="3">
        <v>183.99390000000002</v>
      </c>
      <c r="R523">
        <v>3</v>
      </c>
    </row>
    <row r="524" spans="1:18" x14ac:dyDescent="0.25">
      <c r="A524" t="s">
        <v>96</v>
      </c>
      <c r="B524" s="78" t="s">
        <v>331</v>
      </c>
      <c r="C524" t="s">
        <v>1</v>
      </c>
      <c r="D524" t="s">
        <v>0</v>
      </c>
      <c r="E524">
        <v>6862</v>
      </c>
      <c r="F524" s="1" t="s">
        <v>305</v>
      </c>
      <c r="G524" t="s">
        <v>306</v>
      </c>
      <c r="H524" s="3">
        <v>0</v>
      </c>
      <c r="I524" s="3">
        <v>0</v>
      </c>
      <c r="J524" s="3">
        <v>0</v>
      </c>
      <c r="K524" s="3">
        <v>147.58000000000001</v>
      </c>
      <c r="L524" s="3">
        <v>0</v>
      </c>
      <c r="M524" s="3">
        <v>0</v>
      </c>
      <c r="N524" s="3">
        <v>0</v>
      </c>
      <c r="O524" s="3">
        <v>19.185400000000001</v>
      </c>
      <c r="P524" s="3">
        <v>166.7654</v>
      </c>
      <c r="R524">
        <v>3</v>
      </c>
    </row>
    <row r="525" spans="1:18" x14ac:dyDescent="0.25">
      <c r="A525" t="s">
        <v>96</v>
      </c>
      <c r="B525" s="78" t="s">
        <v>327</v>
      </c>
      <c r="C525" t="s">
        <v>1</v>
      </c>
      <c r="D525" t="s">
        <v>0</v>
      </c>
      <c r="E525">
        <v>23238</v>
      </c>
      <c r="F525" s="1" t="s">
        <v>307</v>
      </c>
      <c r="G525" t="s">
        <v>308</v>
      </c>
      <c r="H525" s="3">
        <v>14.52</v>
      </c>
      <c r="I525" s="3">
        <v>0</v>
      </c>
      <c r="J525" s="3">
        <v>0</v>
      </c>
      <c r="K525" s="3">
        <v>172.99</v>
      </c>
      <c r="L525" s="3">
        <v>0</v>
      </c>
      <c r="M525" s="3">
        <v>0</v>
      </c>
      <c r="N525" s="3">
        <v>0</v>
      </c>
      <c r="O525" s="3">
        <v>22.488700000000001</v>
      </c>
      <c r="P525" s="3">
        <v>209.99870000000001</v>
      </c>
      <c r="R525">
        <v>3</v>
      </c>
    </row>
    <row r="526" spans="1:18" x14ac:dyDescent="0.25">
      <c r="A526" t="s">
        <v>96</v>
      </c>
      <c r="B526" s="78" t="s">
        <v>326</v>
      </c>
      <c r="C526" t="s">
        <v>1</v>
      </c>
      <c r="D526" t="s">
        <v>0</v>
      </c>
      <c r="E526">
        <v>81981</v>
      </c>
      <c r="G526" t="s">
        <v>187</v>
      </c>
      <c r="H526" s="3">
        <v>8.82</v>
      </c>
      <c r="I526" s="3">
        <v>0</v>
      </c>
      <c r="J526" s="3">
        <v>0</v>
      </c>
      <c r="K526" s="3">
        <v>98.39</v>
      </c>
      <c r="L526" s="3">
        <v>0</v>
      </c>
      <c r="M526" s="3">
        <v>0</v>
      </c>
      <c r="N526" s="3">
        <v>0</v>
      </c>
      <c r="O526" s="3">
        <v>12.790700000000001</v>
      </c>
      <c r="P526" s="3">
        <v>120.00070000000001</v>
      </c>
      <c r="Q526" s="3" t="s">
        <v>360</v>
      </c>
      <c r="R526">
        <v>3</v>
      </c>
    </row>
    <row r="527" spans="1:18" x14ac:dyDescent="0.25">
      <c r="A527" t="s">
        <v>96</v>
      </c>
      <c r="B527" s="78" t="s">
        <v>353</v>
      </c>
      <c r="C527" t="s">
        <v>1</v>
      </c>
      <c r="D527" t="s">
        <v>0</v>
      </c>
      <c r="E527">
        <v>86382</v>
      </c>
      <c r="G527" t="s">
        <v>187</v>
      </c>
      <c r="H527" s="3">
        <v>3.93</v>
      </c>
      <c r="I527" s="3">
        <v>0</v>
      </c>
      <c r="J527" s="3">
        <v>0</v>
      </c>
      <c r="K527" s="3">
        <v>47.81</v>
      </c>
      <c r="L527" s="3">
        <v>0</v>
      </c>
      <c r="M527" s="3">
        <v>0</v>
      </c>
      <c r="N527" s="3">
        <v>0</v>
      </c>
      <c r="O527" s="3">
        <v>6.2153000000000009</v>
      </c>
      <c r="P527" s="3">
        <v>57.955300000000001</v>
      </c>
      <c r="Q527" s="3" t="s">
        <v>360</v>
      </c>
      <c r="R527">
        <v>3</v>
      </c>
    </row>
    <row r="528" spans="1:18" x14ac:dyDescent="0.25">
      <c r="A528" t="s">
        <v>96</v>
      </c>
      <c r="B528" s="78" t="s">
        <v>361</v>
      </c>
      <c r="C528" t="s">
        <v>1</v>
      </c>
      <c r="D528" t="s">
        <v>0</v>
      </c>
      <c r="E528">
        <v>87461</v>
      </c>
      <c r="G528" t="s">
        <v>187</v>
      </c>
      <c r="H528" s="3">
        <v>3.79</v>
      </c>
      <c r="I528" s="3">
        <v>0</v>
      </c>
      <c r="J528" s="3">
        <v>0</v>
      </c>
      <c r="K528" s="3">
        <v>47.39</v>
      </c>
      <c r="L528" s="3">
        <v>0</v>
      </c>
      <c r="M528" s="3">
        <v>0</v>
      </c>
      <c r="N528" s="3">
        <v>0</v>
      </c>
      <c r="O528" s="3">
        <v>6.1607000000000003</v>
      </c>
      <c r="P528" s="3">
        <v>57.340699999999998</v>
      </c>
      <c r="Q528" s="3" t="s">
        <v>360</v>
      </c>
      <c r="R528">
        <v>3</v>
      </c>
    </row>
    <row r="529" spans="1:18" x14ac:dyDescent="0.25">
      <c r="A529" t="s">
        <v>96</v>
      </c>
      <c r="B529" s="78" t="s">
        <v>350</v>
      </c>
      <c r="C529" t="s">
        <v>1</v>
      </c>
      <c r="D529" t="s">
        <v>0</v>
      </c>
      <c r="E529">
        <v>29612</v>
      </c>
      <c r="F529" s="1" t="s">
        <v>358</v>
      </c>
      <c r="G529" t="s">
        <v>359</v>
      </c>
      <c r="H529" s="3">
        <v>12.79</v>
      </c>
      <c r="I529" s="3">
        <v>0</v>
      </c>
      <c r="J529" s="3">
        <v>0</v>
      </c>
      <c r="K529" s="3">
        <v>163.01</v>
      </c>
      <c r="L529" s="3">
        <v>0</v>
      </c>
      <c r="M529" s="3">
        <v>0</v>
      </c>
      <c r="N529" s="3">
        <v>0</v>
      </c>
      <c r="O529" s="3">
        <v>21.191299999999998</v>
      </c>
      <c r="P529" s="3">
        <v>196.99129999999997</v>
      </c>
      <c r="R529">
        <v>3</v>
      </c>
    </row>
    <row r="530" spans="1:18" x14ac:dyDescent="0.25">
      <c r="A530" t="s">
        <v>96</v>
      </c>
      <c r="B530" s="78" t="s">
        <v>357</v>
      </c>
      <c r="C530" t="s">
        <v>1</v>
      </c>
      <c r="D530" t="s">
        <v>0</v>
      </c>
      <c r="E530">
        <v>45192</v>
      </c>
      <c r="F530" s="1" t="s">
        <v>198</v>
      </c>
      <c r="G530" t="s">
        <v>199</v>
      </c>
      <c r="H530" s="3">
        <v>5.37</v>
      </c>
      <c r="I530" s="3">
        <v>0</v>
      </c>
      <c r="J530" s="3">
        <v>0</v>
      </c>
      <c r="K530" s="3">
        <v>63.39</v>
      </c>
      <c r="L530" s="3">
        <v>0</v>
      </c>
      <c r="M530" s="3">
        <v>0</v>
      </c>
      <c r="N530" s="3">
        <v>0</v>
      </c>
      <c r="O530" s="3">
        <v>8.2407000000000004</v>
      </c>
      <c r="P530" s="3">
        <v>77.000700000000009</v>
      </c>
      <c r="R530">
        <v>3</v>
      </c>
    </row>
    <row r="531" spans="1:18" x14ac:dyDescent="0.25">
      <c r="A531" t="s">
        <v>96</v>
      </c>
      <c r="B531" s="78" t="s">
        <v>342</v>
      </c>
      <c r="C531" t="s">
        <v>1</v>
      </c>
      <c r="D531" t="s">
        <v>0</v>
      </c>
      <c r="E531">
        <v>45346</v>
      </c>
      <c r="F531" s="1" t="s">
        <v>198</v>
      </c>
      <c r="G531" t="s">
        <v>199</v>
      </c>
      <c r="H531" s="3">
        <v>5.58</v>
      </c>
      <c r="I531" s="3">
        <v>0</v>
      </c>
      <c r="J531" s="3">
        <v>0</v>
      </c>
      <c r="K531" s="3">
        <v>65.86</v>
      </c>
      <c r="L531" s="3">
        <v>0</v>
      </c>
      <c r="M531" s="3">
        <v>0</v>
      </c>
      <c r="N531" s="3">
        <v>0</v>
      </c>
      <c r="O531" s="3">
        <v>8.5617999999999999</v>
      </c>
      <c r="P531" s="3">
        <v>80.001800000000003</v>
      </c>
      <c r="R531">
        <v>3</v>
      </c>
    </row>
    <row r="532" spans="1:18" x14ac:dyDescent="0.25">
      <c r="A532" t="s">
        <v>96</v>
      </c>
      <c r="B532" s="78" t="s">
        <v>356</v>
      </c>
      <c r="C532" t="s">
        <v>1</v>
      </c>
      <c r="D532" t="s">
        <v>0</v>
      </c>
      <c r="E532">
        <v>45592</v>
      </c>
      <c r="F532" s="1" t="s">
        <v>198</v>
      </c>
      <c r="G532" t="s">
        <v>199</v>
      </c>
      <c r="H532" s="3">
        <v>3.09</v>
      </c>
      <c r="I532" s="3">
        <v>0</v>
      </c>
      <c r="J532" s="3">
        <v>0</v>
      </c>
      <c r="K532" s="3">
        <v>35.51</v>
      </c>
      <c r="L532" s="3">
        <v>0</v>
      </c>
      <c r="M532" s="3">
        <v>0</v>
      </c>
      <c r="N532" s="3">
        <v>0</v>
      </c>
      <c r="O532" s="3">
        <v>4.6162999999999998</v>
      </c>
      <c r="P532" s="3">
        <v>43.216299999999997</v>
      </c>
      <c r="R532">
        <v>3</v>
      </c>
    </row>
    <row r="533" spans="1:18" x14ac:dyDescent="0.25">
      <c r="A533" t="s">
        <v>96</v>
      </c>
      <c r="B533" s="78" t="s">
        <v>356</v>
      </c>
      <c r="C533" t="s">
        <v>1</v>
      </c>
      <c r="D533" t="s">
        <v>0</v>
      </c>
      <c r="E533">
        <v>45596</v>
      </c>
      <c r="F533" s="1" t="s">
        <v>198</v>
      </c>
      <c r="G533" t="s">
        <v>199</v>
      </c>
      <c r="H533" s="3">
        <v>5.23</v>
      </c>
      <c r="I533" s="3">
        <v>0</v>
      </c>
      <c r="J533" s="3">
        <v>0</v>
      </c>
      <c r="K533" s="3">
        <v>61.74</v>
      </c>
      <c r="L533" s="3">
        <v>0</v>
      </c>
      <c r="M533" s="3">
        <v>0</v>
      </c>
      <c r="N533" s="3">
        <v>0</v>
      </c>
      <c r="O533" s="3">
        <v>8.0262000000000011</v>
      </c>
      <c r="P533" s="3">
        <v>74.996200000000002</v>
      </c>
      <c r="R533">
        <v>3</v>
      </c>
    </row>
    <row r="534" spans="1:18" x14ac:dyDescent="0.25">
      <c r="A534" t="s">
        <v>96</v>
      </c>
      <c r="B534" s="78" t="s">
        <v>334</v>
      </c>
      <c r="C534" t="s">
        <v>1</v>
      </c>
      <c r="D534" t="s">
        <v>0</v>
      </c>
      <c r="E534">
        <v>45923</v>
      </c>
      <c r="F534" s="1" t="s">
        <v>198</v>
      </c>
      <c r="G534" t="s">
        <v>199</v>
      </c>
      <c r="H534" s="3">
        <v>5.3599999999999994</v>
      </c>
      <c r="I534" s="3">
        <v>0</v>
      </c>
      <c r="J534" s="3">
        <v>0</v>
      </c>
      <c r="K534" s="3">
        <v>66.05</v>
      </c>
      <c r="L534" s="3">
        <v>0</v>
      </c>
      <c r="M534" s="3">
        <v>0</v>
      </c>
      <c r="N534" s="3">
        <v>0</v>
      </c>
      <c r="O534" s="3">
        <v>8.5864999999999991</v>
      </c>
      <c r="P534" s="3">
        <v>79.996499999999997</v>
      </c>
      <c r="R534">
        <v>3</v>
      </c>
    </row>
    <row r="535" spans="1:18" x14ac:dyDescent="0.25">
      <c r="A535" t="s">
        <v>96</v>
      </c>
      <c r="B535" s="78" t="s">
        <v>355</v>
      </c>
      <c r="C535" t="s">
        <v>1</v>
      </c>
      <c r="D535" t="s">
        <v>0</v>
      </c>
      <c r="E535">
        <v>46068</v>
      </c>
      <c r="F535" s="1" t="s">
        <v>198</v>
      </c>
      <c r="G535" t="s">
        <v>199</v>
      </c>
      <c r="H535" s="3">
        <v>5.13</v>
      </c>
      <c r="I535" s="3">
        <v>0</v>
      </c>
      <c r="J535" s="3">
        <v>0</v>
      </c>
      <c r="K535" s="3">
        <v>63.21</v>
      </c>
      <c r="L535" s="3">
        <v>0</v>
      </c>
      <c r="M535" s="3">
        <v>0</v>
      </c>
      <c r="N535" s="3">
        <v>0</v>
      </c>
      <c r="O535" s="3">
        <v>8.2172999999999998</v>
      </c>
      <c r="P535" s="3">
        <v>76.557299999999998</v>
      </c>
      <c r="R535">
        <v>3</v>
      </c>
    </row>
    <row r="536" spans="1:18" x14ac:dyDescent="0.25">
      <c r="A536" t="s">
        <v>96</v>
      </c>
      <c r="B536" s="78" t="s">
        <v>354</v>
      </c>
      <c r="C536" t="s">
        <v>1</v>
      </c>
      <c r="D536" t="s">
        <v>0</v>
      </c>
      <c r="E536">
        <v>46533</v>
      </c>
      <c r="F536" s="1" t="s">
        <v>198</v>
      </c>
      <c r="G536" t="s">
        <v>199</v>
      </c>
      <c r="H536" s="3">
        <v>4.43</v>
      </c>
      <c r="I536" s="3">
        <v>0</v>
      </c>
      <c r="J536" s="3">
        <v>0</v>
      </c>
      <c r="K536" s="3">
        <v>54.49</v>
      </c>
      <c r="L536" s="3">
        <v>0</v>
      </c>
      <c r="M536" s="3">
        <v>0</v>
      </c>
      <c r="N536" s="3">
        <v>0</v>
      </c>
      <c r="O536" s="3">
        <v>7.0837000000000003</v>
      </c>
      <c r="P536" s="3">
        <v>66.003700000000009</v>
      </c>
      <c r="R536">
        <v>3</v>
      </c>
    </row>
    <row r="537" spans="1:18" x14ac:dyDescent="0.25">
      <c r="A537" t="s">
        <v>96</v>
      </c>
      <c r="B537" s="78" t="s">
        <v>336</v>
      </c>
      <c r="C537" t="s">
        <v>1</v>
      </c>
      <c r="D537" t="s">
        <v>0</v>
      </c>
      <c r="E537">
        <v>46633</v>
      </c>
      <c r="F537" s="1" t="s">
        <v>198</v>
      </c>
      <c r="G537" t="s">
        <v>199</v>
      </c>
      <c r="H537" s="3">
        <v>1.8199999999999998</v>
      </c>
      <c r="I537" s="3">
        <v>0</v>
      </c>
      <c r="J537" s="3">
        <v>0</v>
      </c>
      <c r="K537" s="3">
        <v>22.38</v>
      </c>
      <c r="L537" s="3">
        <v>0</v>
      </c>
      <c r="M537" s="3">
        <v>0</v>
      </c>
      <c r="N537" s="3">
        <v>0</v>
      </c>
      <c r="O537" s="3">
        <v>2.9093999999999998</v>
      </c>
      <c r="P537" s="3">
        <v>27.109400000000001</v>
      </c>
      <c r="R537">
        <v>3</v>
      </c>
    </row>
    <row r="538" spans="1:18" x14ac:dyDescent="0.25">
      <c r="A538" t="s">
        <v>96</v>
      </c>
      <c r="B538" s="78" t="s">
        <v>346</v>
      </c>
      <c r="C538" t="s">
        <v>1</v>
      </c>
      <c r="D538" t="s">
        <v>0</v>
      </c>
      <c r="E538">
        <v>46971</v>
      </c>
      <c r="F538" s="1" t="s">
        <v>198</v>
      </c>
      <c r="G538" t="s">
        <v>199</v>
      </c>
      <c r="H538" s="3">
        <v>2.96</v>
      </c>
      <c r="I538" s="3">
        <v>0</v>
      </c>
      <c r="J538" s="3">
        <v>0</v>
      </c>
      <c r="K538" s="3">
        <v>36.450000000000003</v>
      </c>
      <c r="L538" s="3">
        <v>0</v>
      </c>
      <c r="M538" s="3">
        <v>0</v>
      </c>
      <c r="N538" s="3">
        <v>0</v>
      </c>
      <c r="O538" s="3">
        <v>4.7385000000000002</v>
      </c>
      <c r="P538" s="3">
        <v>44.148500000000006</v>
      </c>
      <c r="R538">
        <v>3</v>
      </c>
    </row>
    <row r="539" spans="1:18" x14ac:dyDescent="0.25">
      <c r="A539" t="s">
        <v>96</v>
      </c>
      <c r="B539" s="78" t="s">
        <v>346</v>
      </c>
      <c r="C539" t="s">
        <v>1</v>
      </c>
      <c r="D539" t="s">
        <v>0</v>
      </c>
      <c r="E539">
        <v>46981</v>
      </c>
      <c r="F539" s="1" t="s">
        <v>198</v>
      </c>
      <c r="G539" t="s">
        <v>199</v>
      </c>
      <c r="H539" s="3">
        <v>5.35</v>
      </c>
      <c r="I539" s="3">
        <v>0</v>
      </c>
      <c r="J539" s="3">
        <v>0</v>
      </c>
      <c r="K539" s="3">
        <v>72.11</v>
      </c>
      <c r="L539" s="3">
        <v>0</v>
      </c>
      <c r="M539" s="3">
        <v>0</v>
      </c>
      <c r="N539" s="3">
        <v>0</v>
      </c>
      <c r="O539" s="3">
        <v>9.3742999999999999</v>
      </c>
      <c r="P539" s="3">
        <v>86.834299999999999</v>
      </c>
      <c r="R539">
        <v>3</v>
      </c>
    </row>
    <row r="540" spans="1:18" x14ac:dyDescent="0.25">
      <c r="A540" t="s">
        <v>96</v>
      </c>
      <c r="B540" s="78" t="s">
        <v>353</v>
      </c>
      <c r="C540" t="s">
        <v>1</v>
      </c>
      <c r="D540" t="s">
        <v>0</v>
      </c>
      <c r="E540">
        <v>47157</v>
      </c>
      <c r="F540" s="1" t="s">
        <v>198</v>
      </c>
      <c r="G540" t="s">
        <v>199</v>
      </c>
      <c r="H540" s="3">
        <v>1.52</v>
      </c>
      <c r="I540" s="3">
        <v>0</v>
      </c>
      <c r="J540" s="3">
        <v>0</v>
      </c>
      <c r="K540" s="3">
        <v>18.7</v>
      </c>
      <c r="L540" s="3">
        <v>0</v>
      </c>
      <c r="M540" s="3">
        <v>0</v>
      </c>
      <c r="N540" s="3">
        <v>0</v>
      </c>
      <c r="O540" s="3">
        <v>2.431</v>
      </c>
      <c r="P540" s="3">
        <v>22.651</v>
      </c>
      <c r="R540">
        <v>3</v>
      </c>
    </row>
    <row r="541" spans="1:18" x14ac:dyDescent="0.25">
      <c r="A541" t="s">
        <v>96</v>
      </c>
      <c r="B541" s="78" t="s">
        <v>352</v>
      </c>
      <c r="C541" t="s">
        <v>1</v>
      </c>
      <c r="D541" t="s">
        <v>0</v>
      </c>
      <c r="E541">
        <v>47422</v>
      </c>
      <c r="F541" s="1" t="s">
        <v>198</v>
      </c>
      <c r="G541" t="s">
        <v>199</v>
      </c>
      <c r="H541" s="3">
        <v>2.83</v>
      </c>
      <c r="I541" s="3">
        <v>0</v>
      </c>
      <c r="J541" s="3">
        <v>0</v>
      </c>
      <c r="K541" s="3">
        <v>34.89</v>
      </c>
      <c r="L541" s="3">
        <v>0</v>
      </c>
      <c r="M541" s="3">
        <v>0</v>
      </c>
      <c r="N541" s="3">
        <v>0</v>
      </c>
      <c r="O541" s="3">
        <v>4.5357000000000003</v>
      </c>
      <c r="P541" s="3">
        <v>42.255699999999997</v>
      </c>
      <c r="R541">
        <v>3</v>
      </c>
    </row>
    <row r="542" spans="1:18" x14ac:dyDescent="0.25">
      <c r="A542" t="s">
        <v>96</v>
      </c>
      <c r="B542" s="78" t="s">
        <v>352</v>
      </c>
      <c r="C542" t="s">
        <v>1</v>
      </c>
      <c r="D542" t="s">
        <v>0</v>
      </c>
      <c r="E542">
        <v>47424</v>
      </c>
      <c r="F542" s="1" t="s">
        <v>198</v>
      </c>
      <c r="G542" t="s">
        <v>199</v>
      </c>
      <c r="H542" s="3">
        <v>3.31</v>
      </c>
      <c r="I542" s="3">
        <v>0</v>
      </c>
      <c r="J542" s="3">
        <v>0</v>
      </c>
      <c r="K542" s="3">
        <v>40.79</v>
      </c>
      <c r="L542" s="3">
        <v>0</v>
      </c>
      <c r="M542" s="3">
        <v>0</v>
      </c>
      <c r="N542" s="3">
        <v>0</v>
      </c>
      <c r="O542" s="3">
        <v>5.3026999999999997</v>
      </c>
      <c r="P542" s="3">
        <v>49.402700000000003</v>
      </c>
      <c r="R542">
        <v>3</v>
      </c>
    </row>
    <row r="543" spans="1:18" x14ac:dyDescent="0.25">
      <c r="A543" t="s">
        <v>96</v>
      </c>
      <c r="B543" s="78" t="s">
        <v>337</v>
      </c>
      <c r="C543" t="s">
        <v>1</v>
      </c>
      <c r="D543" t="s">
        <v>0</v>
      </c>
      <c r="E543">
        <v>47576</v>
      </c>
      <c r="F543" s="1" t="s">
        <v>198</v>
      </c>
      <c r="G543" t="s">
        <v>199</v>
      </c>
      <c r="H543" s="3">
        <v>3.4799999999999995</v>
      </c>
      <c r="I543" s="3">
        <v>0</v>
      </c>
      <c r="J543" s="3">
        <v>0</v>
      </c>
      <c r="K543" s="3">
        <v>42.88</v>
      </c>
      <c r="L543" s="3">
        <v>0</v>
      </c>
      <c r="M543" s="3">
        <v>0</v>
      </c>
      <c r="N543" s="3">
        <v>0</v>
      </c>
      <c r="O543" s="3">
        <v>5.5744000000000007</v>
      </c>
      <c r="P543" s="3">
        <v>51.934399999999997</v>
      </c>
      <c r="R543">
        <v>3</v>
      </c>
    </row>
    <row r="544" spans="1:18" x14ac:dyDescent="0.25">
      <c r="A544" t="s">
        <v>96</v>
      </c>
      <c r="B544" s="78" t="s">
        <v>337</v>
      </c>
      <c r="C544" t="s">
        <v>1</v>
      </c>
      <c r="D544" t="s">
        <v>0</v>
      </c>
      <c r="E544">
        <v>47617</v>
      </c>
      <c r="F544" s="1" t="s">
        <v>198</v>
      </c>
      <c r="G544" t="s">
        <v>199</v>
      </c>
      <c r="H544" s="3">
        <v>1.61</v>
      </c>
      <c r="I544" s="3">
        <v>0</v>
      </c>
      <c r="J544" s="3">
        <v>0</v>
      </c>
      <c r="K544" s="3">
        <v>19.82</v>
      </c>
      <c r="L544" s="3">
        <v>0</v>
      </c>
      <c r="M544" s="3">
        <v>0</v>
      </c>
      <c r="N544" s="3">
        <v>0</v>
      </c>
      <c r="O544" s="3">
        <v>2.5766</v>
      </c>
      <c r="P544" s="3">
        <v>24.006599999999999</v>
      </c>
      <c r="R544">
        <v>3</v>
      </c>
    </row>
    <row r="545" spans="1:18" x14ac:dyDescent="0.25">
      <c r="A545" t="s">
        <v>96</v>
      </c>
      <c r="B545" s="78" t="s">
        <v>351</v>
      </c>
      <c r="C545" t="s">
        <v>1</v>
      </c>
      <c r="D545" t="s">
        <v>0</v>
      </c>
      <c r="E545">
        <v>47723</v>
      </c>
      <c r="F545" s="1" t="s">
        <v>198</v>
      </c>
      <c r="G545" t="s">
        <v>199</v>
      </c>
      <c r="H545" s="3">
        <v>5.17</v>
      </c>
      <c r="I545" s="3">
        <v>0</v>
      </c>
      <c r="J545" s="3">
        <v>0</v>
      </c>
      <c r="K545" s="3">
        <v>66.22</v>
      </c>
      <c r="L545" s="3">
        <v>0</v>
      </c>
      <c r="M545" s="3">
        <v>0</v>
      </c>
      <c r="N545" s="3">
        <v>0</v>
      </c>
      <c r="O545" s="3">
        <v>8.6086000000000009</v>
      </c>
      <c r="P545" s="3">
        <v>79.998599999999996</v>
      </c>
      <c r="R545">
        <v>3</v>
      </c>
    </row>
    <row r="546" spans="1:18" x14ac:dyDescent="0.25">
      <c r="A546" t="s">
        <v>96</v>
      </c>
      <c r="B546" s="78" t="s">
        <v>349</v>
      </c>
      <c r="C546" t="s">
        <v>1</v>
      </c>
      <c r="D546" t="s">
        <v>0</v>
      </c>
      <c r="E546">
        <v>47973</v>
      </c>
      <c r="F546" s="1" t="s">
        <v>198</v>
      </c>
      <c r="G546" t="s">
        <v>199</v>
      </c>
      <c r="H546" s="3">
        <v>4.3900000000000006</v>
      </c>
      <c r="I546" s="3">
        <v>0</v>
      </c>
      <c r="J546" s="3">
        <v>0</v>
      </c>
      <c r="K546" s="3">
        <v>56.29</v>
      </c>
      <c r="L546" s="3">
        <v>0</v>
      </c>
      <c r="M546" s="3">
        <v>0</v>
      </c>
      <c r="N546" s="3">
        <v>0</v>
      </c>
      <c r="O546" s="3">
        <v>7.3177000000000003</v>
      </c>
      <c r="P546" s="3">
        <v>67.997699999999995</v>
      </c>
      <c r="R546">
        <v>3</v>
      </c>
    </row>
    <row r="547" spans="1:18" x14ac:dyDescent="0.25">
      <c r="A547" t="s">
        <v>96</v>
      </c>
      <c r="B547" s="78" t="s">
        <v>350</v>
      </c>
      <c r="C547" t="s">
        <v>1</v>
      </c>
      <c r="D547" t="s">
        <v>0</v>
      </c>
      <c r="E547">
        <v>48286</v>
      </c>
      <c r="F547" s="1" t="s">
        <v>198</v>
      </c>
      <c r="G547" t="s">
        <v>199</v>
      </c>
      <c r="H547" s="3">
        <v>4.9000000000000004</v>
      </c>
      <c r="I547" s="3">
        <v>0</v>
      </c>
      <c r="J547" s="3">
        <v>0</v>
      </c>
      <c r="K547" s="3">
        <v>62.91</v>
      </c>
      <c r="L547" s="3">
        <v>0</v>
      </c>
      <c r="M547" s="3">
        <v>0</v>
      </c>
      <c r="N547" s="3">
        <v>0</v>
      </c>
      <c r="O547" s="3">
        <v>8.1783000000000001</v>
      </c>
      <c r="P547" s="3">
        <v>75.98830000000001</v>
      </c>
      <c r="R547">
        <v>3</v>
      </c>
    </row>
    <row r="548" spans="1:18" x14ac:dyDescent="0.25">
      <c r="A548" t="s">
        <v>96</v>
      </c>
      <c r="B548" s="78" t="s">
        <v>350</v>
      </c>
      <c r="C548" t="s">
        <v>1</v>
      </c>
      <c r="D548" t="s">
        <v>0</v>
      </c>
      <c r="E548">
        <v>48287</v>
      </c>
      <c r="F548" s="1" t="s">
        <v>198</v>
      </c>
      <c r="G548" t="s">
        <v>199</v>
      </c>
      <c r="H548" s="3">
        <v>3.33</v>
      </c>
      <c r="I548" s="3">
        <v>0</v>
      </c>
      <c r="J548" s="3">
        <v>0</v>
      </c>
      <c r="K548" s="3">
        <v>42.52</v>
      </c>
      <c r="L548" s="3">
        <v>0</v>
      </c>
      <c r="M548" s="3">
        <v>0</v>
      </c>
      <c r="N548" s="3">
        <v>0</v>
      </c>
      <c r="O548" s="3">
        <v>5.5276000000000005</v>
      </c>
      <c r="P548" s="3">
        <v>51.377600000000001</v>
      </c>
      <c r="R548">
        <v>3</v>
      </c>
    </row>
    <row r="549" spans="1:18" x14ac:dyDescent="0.25">
      <c r="A549" t="s">
        <v>96</v>
      </c>
      <c r="B549" s="78" t="s">
        <v>338</v>
      </c>
      <c r="C549" t="s">
        <v>1</v>
      </c>
      <c r="D549" t="s">
        <v>0</v>
      </c>
      <c r="E549">
        <v>48418</v>
      </c>
      <c r="F549" s="1" t="s">
        <v>198</v>
      </c>
      <c r="G549" t="s">
        <v>199</v>
      </c>
      <c r="H549" s="3">
        <v>5.16</v>
      </c>
      <c r="I549" s="3">
        <v>0</v>
      </c>
      <c r="J549" s="3">
        <v>0</v>
      </c>
      <c r="K549" s="3">
        <v>66.22</v>
      </c>
      <c r="L549" s="3">
        <v>0</v>
      </c>
      <c r="M549" s="3">
        <v>0</v>
      </c>
      <c r="N549" s="3">
        <v>0</v>
      </c>
      <c r="O549" s="3">
        <v>8.6086000000000009</v>
      </c>
      <c r="P549" s="3">
        <v>79.988599999999991</v>
      </c>
      <c r="R549">
        <v>3</v>
      </c>
    </row>
    <row r="550" spans="1:18" x14ac:dyDescent="0.25">
      <c r="A550" t="s">
        <v>96</v>
      </c>
      <c r="B550" s="78" t="s">
        <v>338</v>
      </c>
      <c r="C550" t="s">
        <v>1</v>
      </c>
      <c r="D550" t="s">
        <v>0</v>
      </c>
      <c r="E550">
        <v>62869</v>
      </c>
      <c r="G550" t="s">
        <v>202</v>
      </c>
      <c r="H550" s="3">
        <v>10.149999999999999</v>
      </c>
      <c r="I550" s="3">
        <v>0</v>
      </c>
      <c r="J550" s="3">
        <v>0</v>
      </c>
      <c r="K550" s="3">
        <v>129.94</v>
      </c>
      <c r="L550" s="3">
        <v>0</v>
      </c>
      <c r="M550" s="3">
        <v>0</v>
      </c>
      <c r="N550" s="3">
        <v>0</v>
      </c>
      <c r="O550" s="3">
        <v>16.892199999999999</v>
      </c>
      <c r="P550" s="3">
        <v>156.98220000000001</v>
      </c>
      <c r="Q550" s="3" t="s">
        <v>233</v>
      </c>
      <c r="R550">
        <v>3</v>
      </c>
    </row>
    <row r="551" spans="1:18" x14ac:dyDescent="0.25">
      <c r="A551" t="s">
        <v>96</v>
      </c>
      <c r="B551" s="78" t="s">
        <v>349</v>
      </c>
      <c r="C551" t="s">
        <v>1</v>
      </c>
      <c r="D551" t="s">
        <v>0</v>
      </c>
      <c r="E551">
        <v>62274</v>
      </c>
      <c r="G551" t="s">
        <v>202</v>
      </c>
      <c r="H551" s="3">
        <v>9.24</v>
      </c>
      <c r="I551" s="3">
        <v>0</v>
      </c>
      <c r="J551" s="3">
        <v>0</v>
      </c>
      <c r="K551" s="3">
        <v>118.37</v>
      </c>
      <c r="L551" s="3">
        <v>0</v>
      </c>
      <c r="M551" s="3">
        <v>0</v>
      </c>
      <c r="N551" s="3">
        <v>0</v>
      </c>
      <c r="O551" s="3">
        <v>15.388100000000001</v>
      </c>
      <c r="P551" s="3">
        <v>142.99809999999999</v>
      </c>
      <c r="Q551" s="3" t="s">
        <v>233</v>
      </c>
      <c r="R551">
        <v>3</v>
      </c>
    </row>
    <row r="552" spans="1:18" x14ac:dyDescent="0.25">
      <c r="A552" t="s">
        <v>96</v>
      </c>
      <c r="B552" s="78" t="s">
        <v>349</v>
      </c>
      <c r="C552" t="s">
        <v>1</v>
      </c>
      <c r="D552" t="s">
        <v>0</v>
      </c>
      <c r="E552">
        <v>61906</v>
      </c>
      <c r="G552" t="s">
        <v>202</v>
      </c>
      <c r="H552" s="3">
        <v>2.71</v>
      </c>
      <c r="I552" s="3">
        <v>0</v>
      </c>
      <c r="J552" s="3">
        <v>0</v>
      </c>
      <c r="K552" s="3">
        <v>34.770000000000003</v>
      </c>
      <c r="L552" s="3">
        <v>0</v>
      </c>
      <c r="M552" s="3">
        <v>0</v>
      </c>
      <c r="N552" s="3">
        <v>0</v>
      </c>
      <c r="O552" s="3">
        <v>4.5201000000000002</v>
      </c>
      <c r="P552" s="3">
        <v>42.000100000000003</v>
      </c>
      <c r="Q552" s="3" t="s">
        <v>233</v>
      </c>
      <c r="R552">
        <v>3</v>
      </c>
    </row>
    <row r="553" spans="1:18" x14ac:dyDescent="0.25">
      <c r="A553" t="s">
        <v>96</v>
      </c>
      <c r="B553" s="78" t="s">
        <v>348</v>
      </c>
      <c r="C553" t="s">
        <v>1</v>
      </c>
      <c r="D553" t="s">
        <v>0</v>
      </c>
      <c r="E553">
        <v>61761</v>
      </c>
      <c r="G553" t="s">
        <v>202</v>
      </c>
      <c r="H553" s="3">
        <v>8.9700000000000006</v>
      </c>
      <c r="I553" s="3">
        <v>0</v>
      </c>
      <c r="J553" s="3">
        <v>0</v>
      </c>
      <c r="K553" s="3">
        <v>114.87</v>
      </c>
      <c r="L553" s="3">
        <v>0</v>
      </c>
      <c r="M553" s="3">
        <v>0</v>
      </c>
      <c r="N553" s="3">
        <v>0</v>
      </c>
      <c r="O553" s="3">
        <v>14.933100000000001</v>
      </c>
      <c r="P553" s="3">
        <v>138.7731</v>
      </c>
      <c r="Q553" s="3" t="s">
        <v>233</v>
      </c>
      <c r="R553">
        <v>3</v>
      </c>
    </row>
    <row r="554" spans="1:18" x14ac:dyDescent="0.25">
      <c r="A554" t="s">
        <v>96</v>
      </c>
      <c r="B554" s="78" t="s">
        <v>337</v>
      </c>
      <c r="C554" t="s">
        <v>1</v>
      </c>
      <c r="D554" t="s">
        <v>0</v>
      </c>
      <c r="E554">
        <v>61255</v>
      </c>
      <c r="G554" t="s">
        <v>202</v>
      </c>
      <c r="H554" s="3">
        <v>9.9599999999999991</v>
      </c>
      <c r="I554" s="3">
        <v>0</v>
      </c>
      <c r="J554" s="3">
        <v>0</v>
      </c>
      <c r="K554" s="3">
        <v>122.75</v>
      </c>
      <c r="L554" s="3">
        <v>0</v>
      </c>
      <c r="M554" s="3">
        <v>0</v>
      </c>
      <c r="N554" s="3">
        <v>0</v>
      </c>
      <c r="O554" s="3">
        <v>15.957500000000001</v>
      </c>
      <c r="P554" s="3">
        <v>148.66750000000002</v>
      </c>
      <c r="Q554" s="3" t="s">
        <v>233</v>
      </c>
      <c r="R554">
        <v>3</v>
      </c>
    </row>
    <row r="555" spans="1:18" x14ac:dyDescent="0.25">
      <c r="A555" t="s">
        <v>96</v>
      </c>
      <c r="B555" s="78" t="s">
        <v>347</v>
      </c>
      <c r="C555" t="s">
        <v>1</v>
      </c>
      <c r="D555" t="s">
        <v>0</v>
      </c>
      <c r="E555">
        <v>60599</v>
      </c>
      <c r="G555" t="s">
        <v>202</v>
      </c>
      <c r="H555" s="3">
        <v>10.14</v>
      </c>
      <c r="I555" s="3">
        <v>0</v>
      </c>
      <c r="J555" s="3">
        <v>0</v>
      </c>
      <c r="K555" s="3">
        <v>125</v>
      </c>
      <c r="L555" s="3">
        <v>0</v>
      </c>
      <c r="M555" s="3">
        <v>0</v>
      </c>
      <c r="N555" s="3">
        <v>0</v>
      </c>
      <c r="O555" s="3">
        <v>16.25</v>
      </c>
      <c r="P555" s="3">
        <v>151.38999999999999</v>
      </c>
      <c r="Q555" s="3" t="s">
        <v>233</v>
      </c>
      <c r="R555">
        <v>3</v>
      </c>
    </row>
    <row r="556" spans="1:18" x14ac:dyDescent="0.25">
      <c r="A556" t="s">
        <v>96</v>
      </c>
      <c r="B556" s="78" t="s">
        <v>346</v>
      </c>
      <c r="C556" t="s">
        <v>1</v>
      </c>
      <c r="D556" t="s">
        <v>0</v>
      </c>
      <c r="E556">
        <v>60079</v>
      </c>
      <c r="G556" t="s">
        <v>202</v>
      </c>
      <c r="H556" s="3">
        <v>9.31</v>
      </c>
      <c r="I556" s="3">
        <v>0</v>
      </c>
      <c r="J556" s="3">
        <v>0</v>
      </c>
      <c r="K556" s="3">
        <v>114.8</v>
      </c>
      <c r="L556" s="3">
        <v>0</v>
      </c>
      <c r="M556" s="3">
        <v>0</v>
      </c>
      <c r="N556" s="3">
        <v>0</v>
      </c>
      <c r="O556" s="3">
        <v>14.923999999999999</v>
      </c>
      <c r="P556" s="3">
        <v>139.03399999999999</v>
      </c>
      <c r="Q556" s="3" t="s">
        <v>233</v>
      </c>
      <c r="R556">
        <v>3</v>
      </c>
    </row>
    <row r="557" spans="1:18" x14ac:dyDescent="0.25">
      <c r="A557" t="s">
        <v>96</v>
      </c>
      <c r="B557" s="78" t="s">
        <v>345</v>
      </c>
      <c r="C557" t="s">
        <v>1</v>
      </c>
      <c r="D557" t="s">
        <v>0</v>
      </c>
      <c r="E557">
        <v>59309</v>
      </c>
      <c r="G557" t="s">
        <v>202</v>
      </c>
      <c r="H557" s="3">
        <v>10.44</v>
      </c>
      <c r="I557" s="3">
        <v>0</v>
      </c>
      <c r="J557" s="3">
        <v>0</v>
      </c>
      <c r="K557" s="3">
        <v>128.81</v>
      </c>
      <c r="L557" s="3">
        <v>0</v>
      </c>
      <c r="M557" s="3">
        <v>0</v>
      </c>
      <c r="N557" s="3">
        <v>0</v>
      </c>
      <c r="O557" s="3">
        <v>16.7453</v>
      </c>
      <c r="P557" s="3">
        <v>155.99529999999999</v>
      </c>
      <c r="Q557" s="3" t="s">
        <v>233</v>
      </c>
      <c r="R557">
        <v>3</v>
      </c>
    </row>
    <row r="558" spans="1:18" x14ac:dyDescent="0.25">
      <c r="A558" t="s">
        <v>96</v>
      </c>
      <c r="B558" s="78" t="s">
        <v>335</v>
      </c>
      <c r="C558" t="s">
        <v>1</v>
      </c>
      <c r="D558" t="s">
        <v>0</v>
      </c>
      <c r="E558">
        <v>58751</v>
      </c>
      <c r="G558" t="s">
        <v>202</v>
      </c>
      <c r="H558" s="3">
        <v>10.030000000000001</v>
      </c>
      <c r="I558" s="3">
        <v>0</v>
      </c>
      <c r="J558" s="3">
        <v>0</v>
      </c>
      <c r="K558" s="3">
        <v>123.65</v>
      </c>
      <c r="L558" s="3">
        <v>0</v>
      </c>
      <c r="M558" s="3">
        <v>0</v>
      </c>
      <c r="N558" s="3">
        <v>0</v>
      </c>
      <c r="O558" s="3">
        <v>16.0745</v>
      </c>
      <c r="P558" s="3">
        <v>149.75450000000001</v>
      </c>
      <c r="Q558" s="3" t="s">
        <v>233</v>
      </c>
      <c r="R558">
        <v>3</v>
      </c>
    </row>
    <row r="559" spans="1:18" x14ac:dyDescent="0.25">
      <c r="A559" t="s">
        <v>96</v>
      </c>
      <c r="B559" s="78" t="s">
        <v>344</v>
      </c>
      <c r="C559" t="s">
        <v>1</v>
      </c>
      <c r="D559" t="s">
        <v>0</v>
      </c>
      <c r="E559">
        <v>58094</v>
      </c>
      <c r="G559" t="s">
        <v>202</v>
      </c>
      <c r="H559" s="3">
        <v>7.4700000000000006</v>
      </c>
      <c r="I559" s="3">
        <v>0</v>
      </c>
      <c r="J559" s="3">
        <v>0</v>
      </c>
      <c r="K559" s="3">
        <v>88.13</v>
      </c>
      <c r="L559" s="3">
        <v>0</v>
      </c>
      <c r="M559" s="3">
        <v>0</v>
      </c>
      <c r="N559" s="3">
        <v>0</v>
      </c>
      <c r="O559" s="3">
        <v>11.456899999999999</v>
      </c>
      <c r="P559" s="3">
        <v>107.0569</v>
      </c>
      <c r="Q559" s="3" t="s">
        <v>233</v>
      </c>
      <c r="R559">
        <v>3</v>
      </c>
    </row>
    <row r="560" spans="1:18" x14ac:dyDescent="0.25">
      <c r="A560" t="s">
        <v>96</v>
      </c>
      <c r="B560" s="78" t="s">
        <v>343</v>
      </c>
      <c r="C560" t="s">
        <v>1</v>
      </c>
      <c r="D560" t="s">
        <v>0</v>
      </c>
      <c r="E560">
        <v>57812</v>
      </c>
      <c r="G560" t="s">
        <v>202</v>
      </c>
      <c r="H560" s="3">
        <v>9.4499999999999993</v>
      </c>
      <c r="I560" s="3">
        <v>0</v>
      </c>
      <c r="J560" s="3">
        <v>0</v>
      </c>
      <c r="K560" s="3">
        <v>111.47</v>
      </c>
      <c r="L560" s="3">
        <v>0</v>
      </c>
      <c r="M560" s="3">
        <v>0</v>
      </c>
      <c r="N560" s="3">
        <v>0</v>
      </c>
      <c r="O560" s="3">
        <v>14.491100000000001</v>
      </c>
      <c r="P560" s="3">
        <v>135.4111</v>
      </c>
      <c r="Q560" s="3" t="s">
        <v>233</v>
      </c>
      <c r="R560">
        <v>3</v>
      </c>
    </row>
    <row r="561" spans="1:18" x14ac:dyDescent="0.25">
      <c r="A561" t="s">
        <v>96</v>
      </c>
      <c r="B561" s="78" t="s">
        <v>342</v>
      </c>
      <c r="C561" t="s">
        <v>1</v>
      </c>
      <c r="D561" t="s">
        <v>0</v>
      </c>
      <c r="E561">
        <v>57319</v>
      </c>
      <c r="G561" t="s">
        <v>202</v>
      </c>
      <c r="H561" s="3">
        <v>7.75</v>
      </c>
      <c r="I561" s="3">
        <v>0</v>
      </c>
      <c r="J561" s="3">
        <v>0</v>
      </c>
      <c r="K561" s="3">
        <v>91.42</v>
      </c>
      <c r="L561" s="3">
        <v>0</v>
      </c>
      <c r="M561" s="3">
        <v>0</v>
      </c>
      <c r="N561" s="3">
        <v>0</v>
      </c>
      <c r="O561" s="3">
        <v>11.884600000000001</v>
      </c>
      <c r="P561" s="3">
        <v>111.05460000000001</v>
      </c>
      <c r="Q561" s="3" t="s">
        <v>233</v>
      </c>
      <c r="R561">
        <v>3</v>
      </c>
    </row>
    <row r="562" spans="1:18" x14ac:dyDescent="0.25">
      <c r="A562" t="s">
        <v>96</v>
      </c>
      <c r="B562" s="78" t="s">
        <v>341</v>
      </c>
      <c r="C562" t="s">
        <v>1</v>
      </c>
      <c r="D562" t="s">
        <v>0</v>
      </c>
      <c r="E562">
        <v>56887</v>
      </c>
      <c r="G562" t="s">
        <v>202</v>
      </c>
      <c r="H562" s="3">
        <v>9.870000000000001</v>
      </c>
      <c r="I562" s="3">
        <v>0</v>
      </c>
      <c r="J562" s="3">
        <v>0</v>
      </c>
      <c r="K562" s="3">
        <v>116.38</v>
      </c>
      <c r="L562" s="3">
        <v>0</v>
      </c>
      <c r="M562" s="3">
        <v>0</v>
      </c>
      <c r="N562" s="3">
        <v>0</v>
      </c>
      <c r="O562" s="3">
        <v>15.1294</v>
      </c>
      <c r="P562" s="3">
        <v>141.3794</v>
      </c>
      <c r="Q562" s="3" t="s">
        <v>233</v>
      </c>
      <c r="R562">
        <v>3</v>
      </c>
    </row>
    <row r="563" spans="1:18" x14ac:dyDescent="0.25">
      <c r="A563" t="s">
        <v>96</v>
      </c>
      <c r="B563" s="78" t="s">
        <v>340</v>
      </c>
      <c r="C563" t="s">
        <v>1</v>
      </c>
      <c r="D563" t="s">
        <v>0</v>
      </c>
      <c r="E563">
        <v>56517</v>
      </c>
      <c r="G563" t="s">
        <v>202</v>
      </c>
      <c r="H563" s="3">
        <v>9.4499999999999993</v>
      </c>
      <c r="I563" s="3">
        <v>0</v>
      </c>
      <c r="J563" s="3">
        <v>0</v>
      </c>
      <c r="K563" s="3">
        <v>111.51</v>
      </c>
      <c r="L563" s="3">
        <v>0</v>
      </c>
      <c r="M563" s="3">
        <v>0</v>
      </c>
      <c r="N563" s="3">
        <v>0</v>
      </c>
      <c r="O563" s="3">
        <v>14.496300000000002</v>
      </c>
      <c r="P563" s="3">
        <v>135.4563</v>
      </c>
      <c r="Q563" s="3" t="s">
        <v>233</v>
      </c>
      <c r="R563">
        <v>3</v>
      </c>
    </row>
    <row r="564" spans="1:18" x14ac:dyDescent="0.25">
      <c r="A564" t="s">
        <v>94</v>
      </c>
      <c r="H564" s="72">
        <f>SUBTOTAL(109,Tabla1[C. EXENTAS])</f>
        <v>1359.6599999999999</v>
      </c>
      <c r="I564" s="72"/>
      <c r="J564" s="72"/>
      <c r="K564" s="72">
        <f>SUBTOTAL(109,Tabla1[C. GRAVADA])</f>
        <v>44546.659999999931</v>
      </c>
      <c r="L564" s="72"/>
      <c r="M564" s="72"/>
      <c r="N564" s="72"/>
      <c r="O564" s="72">
        <f>SUBTOTAL(109,Tabla1[IVA])</f>
        <v>5791.0658000000085</v>
      </c>
      <c r="P564" s="72">
        <f>SUBTOTAL(109,Tabla1[TOTAL C.])</f>
        <v>51697.381800000046</v>
      </c>
      <c r="Q564" s="72"/>
      <c r="R564" s="72">
        <f>SUBTOTAL(109,Tabla1[TOTAL C.])</f>
        <v>51697.381800000046</v>
      </c>
    </row>
  </sheetData>
  <dataConsolidate/>
  <conditionalFormatting sqref="E565:E1048576 E1 E80:E563">
    <cfRule type="duplicateValues" dxfId="9" priority="6"/>
    <cfRule type="duplicateValues" dxfId="8" priority="7"/>
  </conditionalFormatting>
  <conditionalFormatting sqref="E80:E1048576 E1">
    <cfRule type="duplicateValues" dxfId="7" priority="1"/>
  </conditionalFormatting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G20"/>
  <sheetViews>
    <sheetView showGridLines="0" zoomScaleNormal="100" zoomScaleSheetLayoutView="100" workbookViewId="0">
      <selection activeCell="D3" sqref="D3"/>
    </sheetView>
  </sheetViews>
  <sheetFormatPr baseColWidth="10" defaultRowHeight="15" x14ac:dyDescent="0.25"/>
  <cols>
    <col min="1" max="1" width="11.42578125" style="37"/>
    <col min="2" max="2" width="15.140625" style="37" customWidth="1"/>
    <col min="3" max="3" width="3.85546875" style="37" customWidth="1"/>
    <col min="4" max="4" width="25.85546875" style="38" customWidth="1"/>
    <col min="5" max="5" width="7.85546875" style="37" customWidth="1"/>
    <col min="6" max="16384" width="11.42578125" style="37"/>
  </cols>
  <sheetData>
    <row r="1" spans="2:7" ht="90" customHeight="1" thickBot="1" x14ac:dyDescent="0.3"/>
    <row r="2" spans="2:7" x14ac:dyDescent="0.25">
      <c r="B2" s="39" t="s">
        <v>17</v>
      </c>
      <c r="C2" s="40"/>
      <c r="D2" s="25" t="s">
        <v>559</v>
      </c>
    </row>
    <row r="3" spans="2:7" x14ac:dyDescent="0.25">
      <c r="B3" s="39" t="s">
        <v>2</v>
      </c>
      <c r="C3" s="40"/>
      <c r="D3" s="26" t="s">
        <v>560</v>
      </c>
    </row>
    <row r="4" spans="2:7" hidden="1" x14ac:dyDescent="0.25">
      <c r="B4" s="39" t="s">
        <v>3</v>
      </c>
      <c r="C4" s="40"/>
      <c r="D4" s="27" t="s">
        <v>1</v>
      </c>
    </row>
    <row r="5" spans="2:7" hidden="1" x14ac:dyDescent="0.25">
      <c r="B5" s="39" t="s">
        <v>4</v>
      </c>
      <c r="C5" s="40"/>
      <c r="D5" s="27" t="s">
        <v>0</v>
      </c>
    </row>
    <row r="6" spans="2:7" hidden="1" x14ac:dyDescent="0.25">
      <c r="B6" s="41" t="s">
        <v>28</v>
      </c>
      <c r="C6" s="40"/>
      <c r="D6" s="26" t="s">
        <v>324</v>
      </c>
    </row>
    <row r="7" spans="2:7" hidden="1" x14ac:dyDescent="0.25">
      <c r="B7" s="39" t="s">
        <v>27</v>
      </c>
      <c r="C7" s="40"/>
      <c r="D7" s="26" t="s">
        <v>325</v>
      </c>
    </row>
    <row r="8" spans="2:7" x14ac:dyDescent="0.25">
      <c r="B8" s="39" t="s">
        <v>26</v>
      </c>
      <c r="C8" s="40"/>
      <c r="D8" s="42"/>
    </row>
    <row r="9" spans="2:7" hidden="1" x14ac:dyDescent="0.25">
      <c r="B9" s="39" t="s">
        <v>25</v>
      </c>
      <c r="C9" s="40"/>
      <c r="D9" s="28">
        <f>+D8</f>
        <v>0</v>
      </c>
    </row>
    <row r="10" spans="2:7" x14ac:dyDescent="0.25">
      <c r="B10" s="39" t="s">
        <v>24</v>
      </c>
      <c r="C10" s="40"/>
      <c r="D10" s="43" t="s">
        <v>214</v>
      </c>
    </row>
    <row r="11" spans="2:7" x14ac:dyDescent="0.25">
      <c r="B11" s="41" t="s">
        <v>86</v>
      </c>
      <c r="C11" s="40"/>
      <c r="D11" s="29" t="str">
        <f>IFERROR(VLOOKUP(D10,'base de clientes'!A:B,2,0),"No existe")</f>
        <v>PRODUCTOS CARNICOS S.A DE C.V.</v>
      </c>
    </row>
    <row r="12" spans="2:7" hidden="1" x14ac:dyDescent="0.25">
      <c r="B12" s="41" t="s">
        <v>88</v>
      </c>
      <c r="C12" s="40"/>
      <c r="D12" s="30">
        <v>0</v>
      </c>
      <c r="F12" s="69"/>
      <c r="G12" s="69"/>
    </row>
    <row r="13" spans="2:7" hidden="1" x14ac:dyDescent="0.25">
      <c r="B13" s="41" t="s">
        <v>87</v>
      </c>
      <c r="C13" s="40"/>
      <c r="D13" s="30">
        <v>0</v>
      </c>
      <c r="F13" s="69"/>
      <c r="G13" s="69"/>
    </row>
    <row r="14" spans="2:7" x14ac:dyDescent="0.25">
      <c r="B14" s="39" t="s">
        <v>23</v>
      </c>
      <c r="C14" s="40"/>
      <c r="D14" s="57">
        <v>0</v>
      </c>
      <c r="F14" s="69"/>
      <c r="G14" s="69"/>
    </row>
    <row r="15" spans="2:7" x14ac:dyDescent="0.25">
      <c r="B15" s="39" t="s">
        <v>22</v>
      </c>
      <c r="C15" s="40"/>
      <c r="D15" s="30">
        <f>+D14*0.13</f>
        <v>0</v>
      </c>
      <c r="F15" s="69"/>
      <c r="G15" s="69"/>
    </row>
    <row r="16" spans="2:7" hidden="1" x14ac:dyDescent="0.25">
      <c r="B16" s="39" t="s">
        <v>21</v>
      </c>
      <c r="C16" s="40"/>
      <c r="D16" s="30">
        <v>0</v>
      </c>
      <c r="F16" s="69"/>
      <c r="G16" s="69"/>
    </row>
    <row r="17" spans="2:7" hidden="1" x14ac:dyDescent="0.25">
      <c r="B17" s="39" t="s">
        <v>20</v>
      </c>
      <c r="C17" s="40"/>
      <c r="D17" s="30">
        <v>0</v>
      </c>
      <c r="F17" s="69"/>
      <c r="G17" s="69"/>
    </row>
    <row r="18" spans="2:7" ht="15" customHeight="1" x14ac:dyDescent="0.25">
      <c r="B18" s="39" t="s">
        <v>89</v>
      </c>
      <c r="C18" s="40"/>
      <c r="D18" s="30">
        <f>+(D12+D13+D14+D15+D16+D17)</f>
        <v>0</v>
      </c>
      <c r="F18" s="69"/>
      <c r="G18" s="69"/>
    </row>
    <row r="19" spans="2:7" ht="15" customHeight="1" x14ac:dyDescent="0.25">
      <c r="B19" s="39" t="s">
        <v>95</v>
      </c>
      <c r="C19" s="40"/>
      <c r="D19" s="31"/>
    </row>
    <row r="20" spans="2:7" ht="15.75" thickBot="1" x14ac:dyDescent="0.3">
      <c r="B20" s="39" t="s">
        <v>18</v>
      </c>
      <c r="C20" s="40"/>
      <c r="D20" s="32" t="s">
        <v>1</v>
      </c>
    </row>
  </sheetData>
  <conditionalFormatting sqref="D19">
    <cfRule type="containsText" dxfId="6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r:id="rId1"/>
  <drawing r:id="rId2"/>
  <legacyDrawing r:id="rId3"/>
  <picture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A2:S119"/>
  <sheetViews>
    <sheetView showGridLines="0" workbookViewId="0">
      <selection activeCell="A2" sqref="A2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9.85546875" customWidth="1"/>
    <col min="8" max="8" width="11.5703125" customWidth="1"/>
    <col min="9" max="9" width="16.28515625" customWidth="1"/>
    <col min="10" max="10" width="27.28515625" customWidth="1"/>
    <col min="11" max="11" width="16.42578125" style="3" customWidth="1"/>
    <col min="12" max="12" width="19.28515625" style="3" customWidth="1"/>
    <col min="13" max="13" width="14.42578125" style="3" customWidth="1"/>
    <col min="14" max="14" width="11.42578125" style="3"/>
    <col min="15" max="15" width="12.42578125" style="3" customWidth="1"/>
    <col min="16" max="16" width="14.42578125" style="3" customWidth="1"/>
    <col min="17" max="18" width="15.140625" style="3" customWidth="1"/>
  </cols>
  <sheetData>
    <row r="2" spans="1:19" x14ac:dyDescent="0.25">
      <c r="A2" s="37" t="s">
        <v>17</v>
      </c>
      <c r="B2" s="37" t="s">
        <v>2</v>
      </c>
      <c r="C2" s="37" t="s">
        <v>3</v>
      </c>
      <c r="D2" s="37" t="s">
        <v>4</v>
      </c>
      <c r="E2" s="37" t="s">
        <v>28</v>
      </c>
      <c r="F2" s="37" t="s">
        <v>27</v>
      </c>
      <c r="G2" s="37" t="s">
        <v>26</v>
      </c>
      <c r="H2" s="37" t="s">
        <v>25</v>
      </c>
      <c r="I2" s="37" t="s">
        <v>24</v>
      </c>
      <c r="J2" s="37" t="s">
        <v>86</v>
      </c>
      <c r="K2" s="3" t="s">
        <v>88</v>
      </c>
      <c r="L2" s="3" t="s">
        <v>87</v>
      </c>
      <c r="M2" s="3" t="s">
        <v>23</v>
      </c>
      <c r="N2" s="3" t="s">
        <v>22</v>
      </c>
      <c r="O2" s="3" t="s">
        <v>21</v>
      </c>
      <c r="P2" s="3" t="s">
        <v>20</v>
      </c>
      <c r="Q2" s="3" t="s">
        <v>89</v>
      </c>
      <c r="R2" s="3" t="s">
        <v>95</v>
      </c>
      <c r="S2" s="37" t="s">
        <v>18</v>
      </c>
    </row>
    <row r="3" spans="1:19" x14ac:dyDescent="0.25">
      <c r="A3" s="37" t="s">
        <v>559</v>
      </c>
      <c r="B3" s="37" t="s">
        <v>560</v>
      </c>
      <c r="C3" s="37" t="s">
        <v>1</v>
      </c>
      <c r="D3" s="37" t="s">
        <v>0</v>
      </c>
      <c r="E3" s="37" t="s">
        <v>324</v>
      </c>
      <c r="F3" s="37" t="s">
        <v>325</v>
      </c>
      <c r="G3" s="37">
        <v>120</v>
      </c>
      <c r="H3" s="37">
        <v>120</v>
      </c>
      <c r="I3" s="37" t="s">
        <v>214</v>
      </c>
      <c r="J3" s="37" t="s">
        <v>215</v>
      </c>
      <c r="K3" s="69">
        <v>0</v>
      </c>
      <c r="L3" s="69">
        <v>0</v>
      </c>
      <c r="M3" s="69">
        <v>385.95</v>
      </c>
      <c r="N3" s="69">
        <v>50.173499999999997</v>
      </c>
      <c r="O3" s="69">
        <v>0</v>
      </c>
      <c r="P3" s="69">
        <v>0</v>
      </c>
      <c r="Q3" s="69">
        <v>436.12349999999998</v>
      </c>
      <c r="R3" s="37"/>
      <c r="S3" s="37" t="s">
        <v>1</v>
      </c>
    </row>
    <row r="4" spans="1:19" x14ac:dyDescent="0.25">
      <c r="A4" s="37" t="s">
        <v>559</v>
      </c>
      <c r="B4" s="37" t="s">
        <v>560</v>
      </c>
      <c r="C4" s="37" t="s">
        <v>1</v>
      </c>
      <c r="D4" s="37" t="s">
        <v>0</v>
      </c>
      <c r="E4" s="37" t="s">
        <v>324</v>
      </c>
      <c r="F4" s="37" t="s">
        <v>325</v>
      </c>
      <c r="G4" s="37">
        <v>119</v>
      </c>
      <c r="H4" s="37">
        <v>119</v>
      </c>
      <c r="I4" s="37" t="s">
        <v>214</v>
      </c>
      <c r="J4" s="37" t="s">
        <v>215</v>
      </c>
      <c r="K4" s="69">
        <v>0</v>
      </c>
      <c r="L4" s="69">
        <v>0</v>
      </c>
      <c r="M4" s="69">
        <v>2630.8</v>
      </c>
      <c r="N4" s="69">
        <v>342.00400000000002</v>
      </c>
      <c r="O4" s="69">
        <v>0</v>
      </c>
      <c r="P4" s="69">
        <v>0</v>
      </c>
      <c r="Q4" s="69">
        <v>2972.8040000000001</v>
      </c>
      <c r="R4" s="37"/>
      <c r="S4" s="37" t="s">
        <v>1</v>
      </c>
    </row>
    <row r="5" spans="1:19" x14ac:dyDescent="0.25">
      <c r="A5" s="37" t="s">
        <v>559</v>
      </c>
      <c r="B5" s="37" t="s">
        <v>568</v>
      </c>
      <c r="C5" s="37" t="s">
        <v>1</v>
      </c>
      <c r="D5" s="37" t="s">
        <v>0</v>
      </c>
      <c r="E5" s="37" t="s">
        <v>324</v>
      </c>
      <c r="F5" s="37" t="s">
        <v>325</v>
      </c>
      <c r="G5" s="37">
        <v>118</v>
      </c>
      <c r="H5" s="37">
        <v>118</v>
      </c>
      <c r="I5" s="37" t="s">
        <v>204</v>
      </c>
      <c r="J5" s="37" t="s">
        <v>205</v>
      </c>
      <c r="K5" s="69">
        <v>0</v>
      </c>
      <c r="L5" s="69">
        <v>0</v>
      </c>
      <c r="M5" s="69">
        <v>256.26</v>
      </c>
      <c r="N5" s="69">
        <v>33.313800000000001</v>
      </c>
      <c r="O5" s="69">
        <v>0</v>
      </c>
      <c r="P5" s="69">
        <v>0</v>
      </c>
      <c r="Q5" s="69">
        <v>289.57380000000001</v>
      </c>
      <c r="R5" s="37"/>
      <c r="S5" s="37" t="s">
        <v>1</v>
      </c>
    </row>
    <row r="6" spans="1:19" x14ac:dyDescent="0.25">
      <c r="A6" s="37" t="s">
        <v>559</v>
      </c>
      <c r="B6" s="37" t="s">
        <v>568</v>
      </c>
      <c r="C6" s="37" t="s">
        <v>1</v>
      </c>
      <c r="D6" s="37" t="s">
        <v>0</v>
      </c>
      <c r="E6" s="37" t="s">
        <v>324</v>
      </c>
      <c r="F6" s="37" t="s">
        <v>325</v>
      </c>
      <c r="G6" s="37">
        <v>117</v>
      </c>
      <c r="H6" s="37">
        <v>117</v>
      </c>
      <c r="I6" s="37" t="s">
        <v>204</v>
      </c>
      <c r="J6" s="37" t="s">
        <v>205</v>
      </c>
      <c r="K6" s="69">
        <v>0</v>
      </c>
      <c r="L6" s="69">
        <v>0</v>
      </c>
      <c r="M6" s="69">
        <v>561.26</v>
      </c>
      <c r="N6" s="69">
        <v>72.963800000000006</v>
      </c>
      <c r="O6" s="69">
        <v>0</v>
      </c>
      <c r="P6" s="69">
        <v>0</v>
      </c>
      <c r="Q6" s="69">
        <v>634.22379999999998</v>
      </c>
      <c r="R6" s="37"/>
      <c r="S6" s="37" t="s">
        <v>1</v>
      </c>
    </row>
    <row r="7" spans="1:19" x14ac:dyDescent="0.25">
      <c r="A7" s="37" t="s">
        <v>559</v>
      </c>
      <c r="B7" s="37" t="s">
        <v>568</v>
      </c>
      <c r="C7" s="37" t="s">
        <v>1</v>
      </c>
      <c r="D7" s="37" t="s">
        <v>0</v>
      </c>
      <c r="E7" s="37" t="s">
        <v>324</v>
      </c>
      <c r="F7" s="37" t="s">
        <v>325</v>
      </c>
      <c r="G7" s="37">
        <v>116</v>
      </c>
      <c r="H7" s="37">
        <v>116</v>
      </c>
      <c r="I7" s="37" t="s">
        <v>204</v>
      </c>
      <c r="J7" s="37" t="s">
        <v>205</v>
      </c>
      <c r="K7" s="69">
        <v>0</v>
      </c>
      <c r="L7" s="69">
        <v>0</v>
      </c>
      <c r="M7" s="69">
        <v>750</v>
      </c>
      <c r="N7" s="69">
        <v>97.5</v>
      </c>
      <c r="O7" s="69">
        <v>0</v>
      </c>
      <c r="P7" s="69">
        <v>0</v>
      </c>
      <c r="Q7" s="69">
        <v>847.5</v>
      </c>
      <c r="R7" s="37"/>
      <c r="S7" s="37" t="s">
        <v>1</v>
      </c>
    </row>
    <row r="8" spans="1:19" x14ac:dyDescent="0.25">
      <c r="A8" s="37" t="s">
        <v>559</v>
      </c>
      <c r="B8" s="37" t="s">
        <v>568</v>
      </c>
      <c r="C8" s="37" t="s">
        <v>1</v>
      </c>
      <c r="D8" s="37" t="s">
        <v>0</v>
      </c>
      <c r="E8" s="37" t="s">
        <v>324</v>
      </c>
      <c r="F8" s="37" t="s">
        <v>325</v>
      </c>
      <c r="G8" s="37">
        <v>115</v>
      </c>
      <c r="H8" s="37">
        <v>115</v>
      </c>
      <c r="I8" s="37" t="s">
        <v>204</v>
      </c>
      <c r="J8" s="37" t="s">
        <v>205</v>
      </c>
      <c r="K8" s="69">
        <v>0</v>
      </c>
      <c r="L8" s="69">
        <v>0</v>
      </c>
      <c r="M8" s="69">
        <v>591.25</v>
      </c>
      <c r="N8" s="69">
        <v>76.862499999999997</v>
      </c>
      <c r="O8" s="69">
        <v>0</v>
      </c>
      <c r="P8" s="69">
        <v>0</v>
      </c>
      <c r="Q8" s="69">
        <v>668.11249999999995</v>
      </c>
      <c r="R8" s="37"/>
      <c r="S8" s="37" t="s">
        <v>1</v>
      </c>
    </row>
    <row r="9" spans="1:19" x14ac:dyDescent="0.25">
      <c r="A9" s="37" t="s">
        <v>559</v>
      </c>
      <c r="B9" s="37" t="s">
        <v>568</v>
      </c>
      <c r="C9" s="37" t="s">
        <v>1</v>
      </c>
      <c r="D9" s="37" t="s">
        <v>0</v>
      </c>
      <c r="E9" s="37" t="s">
        <v>324</v>
      </c>
      <c r="F9" s="37" t="s">
        <v>325</v>
      </c>
      <c r="G9" s="37">
        <v>114</v>
      </c>
      <c r="H9" s="37">
        <v>114</v>
      </c>
      <c r="I9" s="37" t="s">
        <v>204</v>
      </c>
      <c r="J9" s="37" t="s">
        <v>205</v>
      </c>
      <c r="K9" s="69">
        <v>0</v>
      </c>
      <c r="L9" s="69">
        <v>0</v>
      </c>
      <c r="M9" s="69">
        <v>3553.15</v>
      </c>
      <c r="N9" s="69">
        <v>461.90950000000004</v>
      </c>
      <c r="O9" s="69">
        <v>0</v>
      </c>
      <c r="P9" s="69">
        <v>0</v>
      </c>
      <c r="Q9" s="69">
        <v>4015.0595000000003</v>
      </c>
      <c r="R9" s="37"/>
      <c r="S9" s="37" t="s">
        <v>1</v>
      </c>
    </row>
    <row r="10" spans="1:19" x14ac:dyDescent="0.25">
      <c r="A10" s="37" t="s">
        <v>559</v>
      </c>
      <c r="B10" s="37" t="s">
        <v>568</v>
      </c>
      <c r="C10" s="37" t="s">
        <v>1</v>
      </c>
      <c r="D10" s="37" t="s">
        <v>0</v>
      </c>
      <c r="E10" s="37" t="s">
        <v>324</v>
      </c>
      <c r="F10" s="37" t="s">
        <v>325</v>
      </c>
      <c r="G10" s="37">
        <v>113</v>
      </c>
      <c r="H10" s="37">
        <v>113</v>
      </c>
      <c r="I10" s="37" t="s">
        <v>204</v>
      </c>
      <c r="J10" s="37" t="s">
        <v>205</v>
      </c>
      <c r="K10" s="69">
        <v>0</v>
      </c>
      <c r="L10" s="69">
        <v>0</v>
      </c>
      <c r="M10" s="69">
        <v>1359.71</v>
      </c>
      <c r="N10" s="69">
        <v>176.76230000000001</v>
      </c>
      <c r="O10" s="69">
        <v>0</v>
      </c>
      <c r="P10" s="69">
        <v>0</v>
      </c>
      <c r="Q10" s="69">
        <v>1536.4723000000001</v>
      </c>
      <c r="R10" s="37"/>
      <c r="S10" s="37" t="s">
        <v>1</v>
      </c>
    </row>
    <row r="11" spans="1:19" x14ac:dyDescent="0.25">
      <c r="A11" s="37" t="s">
        <v>559</v>
      </c>
      <c r="B11" s="37" t="s">
        <v>568</v>
      </c>
      <c r="C11" s="37" t="s">
        <v>1</v>
      </c>
      <c r="D11" s="37" t="s">
        <v>0</v>
      </c>
      <c r="E11" s="37" t="s">
        <v>324</v>
      </c>
      <c r="F11" s="37" t="s">
        <v>325</v>
      </c>
      <c r="G11" s="37">
        <v>112</v>
      </c>
      <c r="H11" s="37">
        <v>112</v>
      </c>
      <c r="I11" s="37" t="s">
        <v>204</v>
      </c>
      <c r="J11" s="37" t="s">
        <v>205</v>
      </c>
      <c r="K11" s="69">
        <v>0</v>
      </c>
      <c r="L11" s="69">
        <v>0</v>
      </c>
      <c r="M11" s="69">
        <v>2398.5</v>
      </c>
      <c r="N11" s="69">
        <v>311.80500000000001</v>
      </c>
      <c r="O11" s="69">
        <v>0</v>
      </c>
      <c r="P11" s="69">
        <v>0</v>
      </c>
      <c r="Q11" s="69">
        <v>2710.3049999999998</v>
      </c>
      <c r="R11" s="37"/>
      <c r="S11" s="37" t="s">
        <v>1</v>
      </c>
    </row>
    <row r="12" spans="1:19" x14ac:dyDescent="0.25">
      <c r="A12" s="37" t="s">
        <v>559</v>
      </c>
      <c r="B12" s="37" t="s">
        <v>568</v>
      </c>
      <c r="C12" s="37" t="s">
        <v>1</v>
      </c>
      <c r="D12" s="37" t="s">
        <v>0</v>
      </c>
      <c r="E12" s="37" t="s">
        <v>324</v>
      </c>
      <c r="F12" s="37" t="s">
        <v>325</v>
      </c>
      <c r="G12" s="37">
        <v>111</v>
      </c>
      <c r="H12" s="37">
        <v>111</v>
      </c>
      <c r="I12" s="37" t="s">
        <v>204</v>
      </c>
      <c r="J12" s="37" t="s">
        <v>205</v>
      </c>
      <c r="K12" s="69">
        <v>0</v>
      </c>
      <c r="L12" s="69">
        <v>0</v>
      </c>
      <c r="M12" s="69">
        <v>374.49</v>
      </c>
      <c r="N12" s="69">
        <v>48.683700000000002</v>
      </c>
      <c r="O12" s="69">
        <v>0</v>
      </c>
      <c r="P12" s="69">
        <v>0</v>
      </c>
      <c r="Q12" s="69">
        <v>423.1737</v>
      </c>
      <c r="R12" s="37"/>
      <c r="S12" s="37" t="s">
        <v>1</v>
      </c>
    </row>
    <row r="13" spans="1:19" x14ac:dyDescent="0.25">
      <c r="A13" s="37" t="s">
        <v>559</v>
      </c>
      <c r="B13" s="37" t="s">
        <v>568</v>
      </c>
      <c r="C13" s="37" t="s">
        <v>1</v>
      </c>
      <c r="D13" s="37" t="s">
        <v>0</v>
      </c>
      <c r="E13" s="37" t="s">
        <v>324</v>
      </c>
      <c r="F13" s="37" t="s">
        <v>325</v>
      </c>
      <c r="G13" s="37">
        <v>110</v>
      </c>
      <c r="H13" s="37">
        <v>110</v>
      </c>
      <c r="I13" s="37" t="s">
        <v>204</v>
      </c>
      <c r="J13" s="37" t="s">
        <v>205</v>
      </c>
      <c r="K13" s="69">
        <v>0</v>
      </c>
      <c r="L13" s="69">
        <v>0</v>
      </c>
      <c r="M13" s="69">
        <v>2222.1999999999998</v>
      </c>
      <c r="N13" s="69">
        <v>288.88599999999997</v>
      </c>
      <c r="O13" s="69">
        <v>0</v>
      </c>
      <c r="P13" s="69">
        <v>0</v>
      </c>
      <c r="Q13" s="69">
        <v>2511.0859999999998</v>
      </c>
      <c r="R13" s="37"/>
      <c r="S13" s="37" t="s">
        <v>1</v>
      </c>
    </row>
    <row r="14" spans="1:19" x14ac:dyDescent="0.25">
      <c r="A14" s="37" t="s">
        <v>559</v>
      </c>
      <c r="B14" s="37" t="s">
        <v>567</v>
      </c>
      <c r="C14" s="37" t="s">
        <v>1</v>
      </c>
      <c r="D14" s="37" t="s">
        <v>0</v>
      </c>
      <c r="E14" s="37" t="s">
        <v>324</v>
      </c>
      <c r="F14" s="37" t="s">
        <v>325</v>
      </c>
      <c r="G14" s="37">
        <v>109</v>
      </c>
      <c r="H14" s="37">
        <v>109</v>
      </c>
      <c r="I14" s="37" t="s">
        <v>148</v>
      </c>
      <c r="J14" s="37" t="s">
        <v>29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69">
        <v>0</v>
      </c>
      <c r="R14" s="37"/>
      <c r="S14" s="37" t="s">
        <v>1</v>
      </c>
    </row>
    <row r="15" spans="1:19" x14ac:dyDescent="0.25">
      <c r="A15" s="37" t="s">
        <v>559</v>
      </c>
      <c r="B15" s="37" t="s">
        <v>567</v>
      </c>
      <c r="C15" s="37" t="s">
        <v>1</v>
      </c>
      <c r="D15" s="37" t="s">
        <v>0</v>
      </c>
      <c r="E15" s="37" t="s">
        <v>324</v>
      </c>
      <c r="F15" s="37" t="s">
        <v>325</v>
      </c>
      <c r="G15" s="37">
        <v>108</v>
      </c>
      <c r="H15" s="37">
        <v>108</v>
      </c>
      <c r="I15" s="37" t="s">
        <v>148</v>
      </c>
      <c r="J15" s="37" t="s">
        <v>29</v>
      </c>
      <c r="K15" s="69">
        <v>0</v>
      </c>
      <c r="L15" s="69">
        <v>0</v>
      </c>
      <c r="M15" s="69">
        <v>0</v>
      </c>
      <c r="N15" s="69">
        <v>0</v>
      </c>
      <c r="O15" s="69">
        <v>0</v>
      </c>
      <c r="P15" s="69">
        <v>0</v>
      </c>
      <c r="Q15" s="69">
        <v>0</v>
      </c>
      <c r="R15" s="37"/>
      <c r="S15" s="37" t="s">
        <v>1</v>
      </c>
    </row>
    <row r="16" spans="1:19" x14ac:dyDescent="0.25">
      <c r="A16" s="37" t="s">
        <v>559</v>
      </c>
      <c r="B16" s="37" t="s">
        <v>566</v>
      </c>
      <c r="C16" s="37" t="s">
        <v>1</v>
      </c>
      <c r="D16" s="37" t="s">
        <v>0</v>
      </c>
      <c r="E16" s="37" t="s">
        <v>324</v>
      </c>
      <c r="F16" s="37" t="s">
        <v>325</v>
      </c>
      <c r="G16" s="37">
        <v>107</v>
      </c>
      <c r="H16" s="37">
        <v>107</v>
      </c>
      <c r="I16" s="37" t="s">
        <v>456</v>
      </c>
      <c r="J16" s="37" t="s">
        <v>217</v>
      </c>
      <c r="K16" s="69">
        <v>0</v>
      </c>
      <c r="L16" s="69">
        <v>0</v>
      </c>
      <c r="M16" s="69">
        <v>693.3</v>
      </c>
      <c r="N16" s="69">
        <v>90.128999999999991</v>
      </c>
      <c r="O16" s="69">
        <v>0</v>
      </c>
      <c r="P16" s="69">
        <v>0</v>
      </c>
      <c r="Q16" s="69">
        <v>783.42899999999997</v>
      </c>
      <c r="R16" s="37"/>
      <c r="S16" s="37" t="s">
        <v>1</v>
      </c>
    </row>
    <row r="17" spans="1:19" x14ac:dyDescent="0.25">
      <c r="A17" s="37" t="s">
        <v>559</v>
      </c>
      <c r="B17" s="37" t="s">
        <v>565</v>
      </c>
      <c r="C17" s="37" t="s">
        <v>1</v>
      </c>
      <c r="D17" s="37" t="s">
        <v>0</v>
      </c>
      <c r="E17" s="37" t="s">
        <v>324</v>
      </c>
      <c r="F17" s="37" t="s">
        <v>325</v>
      </c>
      <c r="G17" s="37">
        <v>106</v>
      </c>
      <c r="H17" s="37">
        <v>106</v>
      </c>
      <c r="I17" s="37" t="s">
        <v>206</v>
      </c>
      <c r="J17" s="37" t="s">
        <v>207</v>
      </c>
      <c r="K17" s="69">
        <v>0</v>
      </c>
      <c r="L17" s="69">
        <v>0</v>
      </c>
      <c r="M17" s="69">
        <v>229.69</v>
      </c>
      <c r="N17" s="69">
        <v>29.8597</v>
      </c>
      <c r="O17" s="69">
        <v>0</v>
      </c>
      <c r="P17" s="69">
        <v>0</v>
      </c>
      <c r="Q17" s="69">
        <v>259.54969999999997</v>
      </c>
      <c r="R17" s="37"/>
      <c r="S17" s="37" t="s">
        <v>1</v>
      </c>
    </row>
    <row r="18" spans="1:19" x14ac:dyDescent="0.25">
      <c r="A18" s="37" t="s">
        <v>559</v>
      </c>
      <c r="B18" s="37" t="s">
        <v>564</v>
      </c>
      <c r="C18" s="37" t="s">
        <v>1</v>
      </c>
      <c r="D18" s="37" t="s">
        <v>0</v>
      </c>
      <c r="E18" s="37" t="s">
        <v>324</v>
      </c>
      <c r="F18" s="37" t="s">
        <v>325</v>
      </c>
      <c r="G18" s="37">
        <v>105</v>
      </c>
      <c r="H18" s="37">
        <v>105</v>
      </c>
      <c r="I18" s="37" t="s">
        <v>214</v>
      </c>
      <c r="J18" s="37" t="s">
        <v>215</v>
      </c>
      <c r="K18" s="69">
        <v>0</v>
      </c>
      <c r="L18" s="69">
        <v>0</v>
      </c>
      <c r="M18" s="69">
        <v>186.98</v>
      </c>
      <c r="N18" s="69">
        <v>24.307400000000001</v>
      </c>
      <c r="O18" s="69">
        <v>0</v>
      </c>
      <c r="P18" s="69">
        <v>0</v>
      </c>
      <c r="Q18" s="69">
        <v>211.28739999999999</v>
      </c>
      <c r="R18" s="37"/>
      <c r="S18" s="37" t="s">
        <v>1</v>
      </c>
    </row>
    <row r="19" spans="1:19" x14ac:dyDescent="0.25">
      <c r="A19" s="37" t="s">
        <v>559</v>
      </c>
      <c r="B19" s="37" t="s">
        <v>564</v>
      </c>
      <c r="C19" s="37" t="s">
        <v>1</v>
      </c>
      <c r="D19" s="37" t="s">
        <v>0</v>
      </c>
      <c r="E19" s="37" t="s">
        <v>324</v>
      </c>
      <c r="F19" s="37" t="s">
        <v>325</v>
      </c>
      <c r="G19" s="37">
        <v>104</v>
      </c>
      <c r="H19" s="37">
        <v>104</v>
      </c>
      <c r="I19" s="37" t="s">
        <v>272</v>
      </c>
      <c r="J19" s="37" t="s">
        <v>273</v>
      </c>
      <c r="K19" s="69">
        <v>0</v>
      </c>
      <c r="L19" s="69">
        <v>0</v>
      </c>
      <c r="M19" s="69">
        <v>270</v>
      </c>
      <c r="N19" s="69">
        <v>35.1</v>
      </c>
      <c r="O19" s="69">
        <v>0</v>
      </c>
      <c r="P19" s="69">
        <v>0</v>
      </c>
      <c r="Q19" s="69">
        <v>305.10000000000002</v>
      </c>
      <c r="R19" s="37"/>
      <c r="S19" s="37" t="s">
        <v>1</v>
      </c>
    </row>
    <row r="20" spans="1:19" x14ac:dyDescent="0.25">
      <c r="A20" s="37" t="s">
        <v>559</v>
      </c>
      <c r="B20" s="37" t="s">
        <v>563</v>
      </c>
      <c r="C20" s="37" t="s">
        <v>1</v>
      </c>
      <c r="D20" s="37" t="s">
        <v>0</v>
      </c>
      <c r="E20" s="37" t="s">
        <v>324</v>
      </c>
      <c r="F20" s="37" t="s">
        <v>325</v>
      </c>
      <c r="G20" s="37">
        <v>103</v>
      </c>
      <c r="H20" s="37">
        <v>103</v>
      </c>
      <c r="I20" s="37" t="s">
        <v>204</v>
      </c>
      <c r="J20" s="37" t="s">
        <v>205</v>
      </c>
      <c r="K20" s="3">
        <v>0</v>
      </c>
      <c r="L20" s="3">
        <v>0</v>
      </c>
      <c r="M20" s="69">
        <v>1265</v>
      </c>
      <c r="N20" s="69">
        <v>164.45000000000002</v>
      </c>
      <c r="O20" s="69">
        <v>0</v>
      </c>
      <c r="P20" s="69">
        <v>0</v>
      </c>
      <c r="Q20" s="69">
        <v>1429.45</v>
      </c>
      <c r="R20" s="37"/>
      <c r="S20" s="37" t="s">
        <v>1</v>
      </c>
    </row>
    <row r="21" spans="1:19" x14ac:dyDescent="0.25">
      <c r="A21" s="37" t="s">
        <v>559</v>
      </c>
      <c r="B21" s="37" t="s">
        <v>563</v>
      </c>
      <c r="C21" s="37" t="s">
        <v>1</v>
      </c>
      <c r="D21" s="37" t="s">
        <v>0</v>
      </c>
      <c r="E21" s="37" t="s">
        <v>324</v>
      </c>
      <c r="F21" s="37" t="s">
        <v>325</v>
      </c>
      <c r="G21" s="37">
        <v>102</v>
      </c>
      <c r="H21" s="37">
        <v>102</v>
      </c>
      <c r="I21" s="37" t="s">
        <v>204</v>
      </c>
      <c r="J21" s="37" t="s">
        <v>205</v>
      </c>
      <c r="K21" s="3">
        <v>0</v>
      </c>
      <c r="L21" s="3">
        <v>0</v>
      </c>
      <c r="M21" s="69">
        <v>483.64</v>
      </c>
      <c r="N21" s="69">
        <v>62.873199999999997</v>
      </c>
      <c r="O21" s="69">
        <v>0</v>
      </c>
      <c r="P21" s="69">
        <v>0</v>
      </c>
      <c r="Q21" s="69">
        <v>546.51319999999998</v>
      </c>
      <c r="R21" s="37"/>
      <c r="S21" s="37" t="s">
        <v>1</v>
      </c>
    </row>
    <row r="22" spans="1:19" x14ac:dyDescent="0.25">
      <c r="A22" s="37" t="s">
        <v>559</v>
      </c>
      <c r="B22" s="70" t="s">
        <v>562</v>
      </c>
      <c r="C22" s="37" t="s">
        <v>1</v>
      </c>
      <c r="D22" s="37" t="s">
        <v>0</v>
      </c>
      <c r="E22" s="37" t="s">
        <v>324</v>
      </c>
      <c r="F22" s="37" t="s">
        <v>325</v>
      </c>
      <c r="G22" s="37">
        <v>101</v>
      </c>
      <c r="H22" s="37">
        <v>101</v>
      </c>
      <c r="I22" s="37" t="s">
        <v>274</v>
      </c>
      <c r="J22" s="37" t="s">
        <v>275</v>
      </c>
      <c r="K22" s="3">
        <v>0</v>
      </c>
      <c r="L22" s="3">
        <v>0</v>
      </c>
      <c r="M22" s="3">
        <v>675</v>
      </c>
      <c r="N22" s="3">
        <v>87.75</v>
      </c>
      <c r="O22" s="3">
        <v>0</v>
      </c>
      <c r="P22" s="3">
        <v>0</v>
      </c>
      <c r="Q22" s="3">
        <v>762.75</v>
      </c>
      <c r="S22" s="37" t="s">
        <v>1</v>
      </c>
    </row>
    <row r="23" spans="1:19" x14ac:dyDescent="0.25">
      <c r="A23" s="37" t="s">
        <v>559</v>
      </c>
      <c r="B23" s="70" t="s">
        <v>561</v>
      </c>
      <c r="C23" s="37" t="s">
        <v>1</v>
      </c>
      <c r="D23" s="37" t="s">
        <v>0</v>
      </c>
      <c r="E23" s="37" t="s">
        <v>324</v>
      </c>
      <c r="F23" s="37" t="s">
        <v>325</v>
      </c>
      <c r="G23" s="37">
        <v>100</v>
      </c>
      <c r="H23" s="37">
        <v>100</v>
      </c>
      <c r="I23" s="37" t="s">
        <v>222</v>
      </c>
      <c r="J23" s="37" t="s">
        <v>223</v>
      </c>
      <c r="K23" s="3">
        <v>0</v>
      </c>
      <c r="L23" s="3">
        <v>0</v>
      </c>
      <c r="M23" s="3">
        <v>974.4</v>
      </c>
      <c r="N23" s="3">
        <v>126.672</v>
      </c>
      <c r="O23" s="3">
        <v>0</v>
      </c>
      <c r="P23" s="3">
        <v>0</v>
      </c>
      <c r="Q23" s="3">
        <v>1101.0719999999999</v>
      </c>
      <c r="S23" s="37" t="s">
        <v>1</v>
      </c>
    </row>
    <row r="24" spans="1:19" x14ac:dyDescent="0.25">
      <c r="A24" t="s">
        <v>518</v>
      </c>
      <c r="B24" t="s">
        <v>526</v>
      </c>
      <c r="C24" t="s">
        <v>1</v>
      </c>
      <c r="D24" t="s">
        <v>0</v>
      </c>
      <c r="E24" t="s">
        <v>324</v>
      </c>
      <c r="F24" t="s">
        <v>325</v>
      </c>
      <c r="G24">
        <v>99</v>
      </c>
      <c r="H24">
        <v>99</v>
      </c>
      <c r="I24" t="s">
        <v>214</v>
      </c>
      <c r="J24" t="s">
        <v>215</v>
      </c>
      <c r="K24" s="3">
        <v>0</v>
      </c>
      <c r="L24" s="3">
        <v>0</v>
      </c>
      <c r="M24" s="3">
        <v>385.95</v>
      </c>
      <c r="N24" s="3">
        <v>50.173499999999997</v>
      </c>
      <c r="O24" s="3">
        <v>0</v>
      </c>
      <c r="P24" s="3">
        <v>0</v>
      </c>
      <c r="Q24" s="3">
        <v>436.12349999999998</v>
      </c>
      <c r="S24" t="s">
        <v>1</v>
      </c>
    </row>
    <row r="25" spans="1:19" x14ac:dyDescent="0.25">
      <c r="A25" t="s">
        <v>518</v>
      </c>
      <c r="B25" t="s">
        <v>525</v>
      </c>
      <c r="C25" t="s">
        <v>1</v>
      </c>
      <c r="D25" t="s">
        <v>0</v>
      </c>
      <c r="E25" t="s">
        <v>324</v>
      </c>
      <c r="F25" t="s">
        <v>325</v>
      </c>
      <c r="G25">
        <v>98</v>
      </c>
      <c r="H25">
        <v>98</v>
      </c>
      <c r="I25" t="s">
        <v>206</v>
      </c>
      <c r="J25" t="s">
        <v>207</v>
      </c>
      <c r="K25" s="3">
        <v>0</v>
      </c>
      <c r="L25" s="3">
        <v>0</v>
      </c>
      <c r="M25" s="3">
        <v>158</v>
      </c>
      <c r="N25" s="3">
        <v>20.54</v>
      </c>
      <c r="O25" s="3">
        <v>0</v>
      </c>
      <c r="P25" s="3">
        <v>0</v>
      </c>
      <c r="Q25" s="3">
        <v>178.54</v>
      </c>
      <c r="S25" t="s">
        <v>1</v>
      </c>
    </row>
    <row r="26" spans="1:19" x14ac:dyDescent="0.25">
      <c r="A26" t="s">
        <v>518</v>
      </c>
      <c r="B26" t="s">
        <v>524</v>
      </c>
      <c r="C26" t="s">
        <v>1</v>
      </c>
      <c r="D26" t="s">
        <v>0</v>
      </c>
      <c r="E26" t="s">
        <v>324</v>
      </c>
      <c r="F26" t="s">
        <v>325</v>
      </c>
      <c r="G26">
        <v>97</v>
      </c>
      <c r="H26">
        <v>97</v>
      </c>
      <c r="I26" t="s">
        <v>272</v>
      </c>
      <c r="J26" t="s">
        <v>273</v>
      </c>
      <c r="K26" s="3">
        <v>0</v>
      </c>
      <c r="L26" s="3">
        <v>0</v>
      </c>
      <c r="M26" s="3">
        <v>360</v>
      </c>
      <c r="N26" s="3">
        <v>46.800000000000004</v>
      </c>
      <c r="O26" s="3">
        <v>0</v>
      </c>
      <c r="P26" s="3">
        <v>0</v>
      </c>
      <c r="Q26" s="3">
        <v>406.8</v>
      </c>
      <c r="S26" t="s">
        <v>1</v>
      </c>
    </row>
    <row r="27" spans="1:19" x14ac:dyDescent="0.25">
      <c r="A27" t="s">
        <v>518</v>
      </c>
      <c r="B27" t="s">
        <v>523</v>
      </c>
      <c r="C27" t="s">
        <v>1</v>
      </c>
      <c r="D27" t="s">
        <v>0</v>
      </c>
      <c r="E27" t="s">
        <v>324</v>
      </c>
      <c r="F27" t="s">
        <v>325</v>
      </c>
      <c r="G27">
        <v>96</v>
      </c>
      <c r="H27">
        <v>96</v>
      </c>
      <c r="I27" t="s">
        <v>148</v>
      </c>
      <c r="J27" t="s">
        <v>29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S27" t="s">
        <v>1</v>
      </c>
    </row>
    <row r="28" spans="1:19" x14ac:dyDescent="0.25">
      <c r="A28" t="s">
        <v>518</v>
      </c>
      <c r="B28" t="s">
        <v>523</v>
      </c>
      <c r="C28" t="s">
        <v>1</v>
      </c>
      <c r="D28" t="s">
        <v>0</v>
      </c>
      <c r="E28" t="s">
        <v>324</v>
      </c>
      <c r="F28" t="s">
        <v>325</v>
      </c>
      <c r="G28">
        <v>95</v>
      </c>
      <c r="H28">
        <v>95</v>
      </c>
      <c r="I28" t="s">
        <v>214</v>
      </c>
      <c r="J28" t="s">
        <v>215</v>
      </c>
      <c r="K28" s="3">
        <v>0</v>
      </c>
      <c r="L28" s="3">
        <v>0</v>
      </c>
      <c r="M28" s="3">
        <v>2123.1999999999998</v>
      </c>
      <c r="N28" s="3">
        <v>276.01599999999996</v>
      </c>
      <c r="O28" s="3">
        <v>0</v>
      </c>
      <c r="P28" s="3">
        <v>0</v>
      </c>
      <c r="Q28" s="3">
        <v>2399.2159999999999</v>
      </c>
      <c r="S28" t="s">
        <v>1</v>
      </c>
    </row>
    <row r="29" spans="1:19" x14ac:dyDescent="0.25">
      <c r="A29" t="s">
        <v>518</v>
      </c>
      <c r="B29" t="s">
        <v>523</v>
      </c>
      <c r="C29" t="s">
        <v>1</v>
      </c>
      <c r="D29" t="s">
        <v>0</v>
      </c>
      <c r="E29" t="s">
        <v>324</v>
      </c>
      <c r="F29" t="s">
        <v>325</v>
      </c>
      <c r="G29">
        <v>94</v>
      </c>
      <c r="H29">
        <v>94</v>
      </c>
      <c r="I29" t="s">
        <v>274</v>
      </c>
      <c r="J29" t="s">
        <v>275</v>
      </c>
      <c r="K29" s="3">
        <v>0</v>
      </c>
      <c r="L29" s="3">
        <v>0</v>
      </c>
      <c r="M29" s="3">
        <v>585</v>
      </c>
      <c r="N29" s="3">
        <v>76.05</v>
      </c>
      <c r="O29" s="3">
        <v>0</v>
      </c>
      <c r="P29" s="3">
        <v>0</v>
      </c>
      <c r="Q29" s="3">
        <v>661.05</v>
      </c>
      <c r="S29" t="s">
        <v>1</v>
      </c>
    </row>
    <row r="30" spans="1:19" x14ac:dyDescent="0.25">
      <c r="A30" t="s">
        <v>518</v>
      </c>
      <c r="B30" t="s">
        <v>522</v>
      </c>
      <c r="C30" t="s">
        <v>1</v>
      </c>
      <c r="D30" t="s">
        <v>0</v>
      </c>
      <c r="E30" t="s">
        <v>324</v>
      </c>
      <c r="F30" t="s">
        <v>325</v>
      </c>
      <c r="G30">
        <v>93</v>
      </c>
      <c r="H30">
        <v>93</v>
      </c>
      <c r="I30" t="s">
        <v>148</v>
      </c>
      <c r="J30" t="s">
        <v>29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S30" t="s">
        <v>1</v>
      </c>
    </row>
    <row r="31" spans="1:19" x14ac:dyDescent="0.25">
      <c r="A31" t="s">
        <v>518</v>
      </c>
      <c r="B31" t="s">
        <v>522</v>
      </c>
      <c r="C31" t="s">
        <v>1</v>
      </c>
      <c r="D31" t="s">
        <v>0</v>
      </c>
      <c r="E31" t="s">
        <v>324</v>
      </c>
      <c r="F31" t="s">
        <v>325</v>
      </c>
      <c r="G31">
        <v>92</v>
      </c>
      <c r="H31">
        <v>92</v>
      </c>
      <c r="I31" t="s">
        <v>222</v>
      </c>
      <c r="J31" t="s">
        <v>223</v>
      </c>
      <c r="K31" s="3">
        <v>0</v>
      </c>
      <c r="L31" s="3">
        <v>0</v>
      </c>
      <c r="M31" s="3">
        <v>1276.4000000000001</v>
      </c>
      <c r="N31" s="3">
        <v>165.93200000000002</v>
      </c>
      <c r="O31" s="3">
        <v>0</v>
      </c>
      <c r="P31" s="3">
        <v>0</v>
      </c>
      <c r="Q31" s="3">
        <v>1442.3320000000001</v>
      </c>
      <c r="S31" t="s">
        <v>1</v>
      </c>
    </row>
    <row r="32" spans="1:19" x14ac:dyDescent="0.25">
      <c r="A32" t="s">
        <v>518</v>
      </c>
      <c r="B32" t="s">
        <v>522</v>
      </c>
      <c r="C32" t="s">
        <v>1</v>
      </c>
      <c r="D32" t="s">
        <v>0</v>
      </c>
      <c r="E32" t="s">
        <v>324</v>
      </c>
      <c r="F32" t="s">
        <v>325</v>
      </c>
      <c r="G32">
        <v>91</v>
      </c>
      <c r="H32">
        <v>91</v>
      </c>
      <c r="I32" t="s">
        <v>148</v>
      </c>
      <c r="J32" t="s">
        <v>29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S32" t="s">
        <v>1</v>
      </c>
    </row>
    <row r="33" spans="1:19" x14ac:dyDescent="0.25">
      <c r="A33" t="s">
        <v>518</v>
      </c>
      <c r="B33" t="s">
        <v>522</v>
      </c>
      <c r="C33" t="s">
        <v>1</v>
      </c>
      <c r="D33" t="s">
        <v>0</v>
      </c>
      <c r="E33" t="s">
        <v>324</v>
      </c>
      <c r="F33" t="s">
        <v>325</v>
      </c>
      <c r="G33">
        <v>90</v>
      </c>
      <c r="H33">
        <v>90</v>
      </c>
      <c r="I33" t="s">
        <v>204</v>
      </c>
      <c r="J33" t="s">
        <v>205</v>
      </c>
      <c r="K33" s="3">
        <v>0</v>
      </c>
      <c r="L33" s="3">
        <v>0</v>
      </c>
      <c r="M33" s="3">
        <v>176.98</v>
      </c>
      <c r="N33" s="3">
        <v>23.007400000000001</v>
      </c>
      <c r="O33" s="3">
        <v>0</v>
      </c>
      <c r="P33" s="3">
        <v>0</v>
      </c>
      <c r="Q33" s="3">
        <v>199.98739999999998</v>
      </c>
      <c r="S33" t="s">
        <v>1</v>
      </c>
    </row>
    <row r="34" spans="1:19" x14ac:dyDescent="0.25">
      <c r="A34" t="s">
        <v>518</v>
      </c>
      <c r="B34" t="s">
        <v>522</v>
      </c>
      <c r="C34" t="s">
        <v>1</v>
      </c>
      <c r="D34" t="s">
        <v>0</v>
      </c>
      <c r="E34" t="s">
        <v>324</v>
      </c>
      <c r="F34" t="s">
        <v>325</v>
      </c>
      <c r="G34">
        <v>89</v>
      </c>
      <c r="H34">
        <v>89</v>
      </c>
      <c r="I34" t="s">
        <v>204</v>
      </c>
      <c r="J34" t="s">
        <v>205</v>
      </c>
      <c r="K34" s="3">
        <v>0</v>
      </c>
      <c r="L34" s="3">
        <v>0</v>
      </c>
      <c r="M34" s="3">
        <v>187.21</v>
      </c>
      <c r="N34" s="3">
        <v>24.337300000000003</v>
      </c>
      <c r="O34" s="3">
        <v>0</v>
      </c>
      <c r="P34" s="3">
        <v>0</v>
      </c>
      <c r="Q34" s="3">
        <v>211.54730000000001</v>
      </c>
      <c r="S34" t="s">
        <v>1</v>
      </c>
    </row>
    <row r="35" spans="1:19" x14ac:dyDescent="0.25">
      <c r="A35" t="s">
        <v>518</v>
      </c>
      <c r="B35" t="s">
        <v>522</v>
      </c>
      <c r="C35" t="s">
        <v>1</v>
      </c>
      <c r="D35" t="s">
        <v>0</v>
      </c>
      <c r="E35" t="s">
        <v>324</v>
      </c>
      <c r="F35" t="s">
        <v>325</v>
      </c>
      <c r="G35">
        <v>88</v>
      </c>
      <c r="H35">
        <v>88</v>
      </c>
      <c r="I35" t="s">
        <v>204</v>
      </c>
      <c r="J35" t="s">
        <v>205</v>
      </c>
      <c r="K35" s="3">
        <v>0</v>
      </c>
      <c r="L35" s="3">
        <v>0</v>
      </c>
      <c r="M35" s="3">
        <v>256.27999999999997</v>
      </c>
      <c r="N35" s="3">
        <v>33.316399999999994</v>
      </c>
      <c r="O35" s="3">
        <v>0</v>
      </c>
      <c r="P35" s="3">
        <v>0</v>
      </c>
      <c r="Q35" s="3">
        <v>289.59639999999996</v>
      </c>
      <c r="S35" t="s">
        <v>1</v>
      </c>
    </row>
    <row r="36" spans="1:19" x14ac:dyDescent="0.25">
      <c r="A36" t="s">
        <v>518</v>
      </c>
      <c r="B36" t="s">
        <v>522</v>
      </c>
      <c r="C36" t="s">
        <v>1</v>
      </c>
      <c r="D36" t="s">
        <v>0</v>
      </c>
      <c r="E36" t="s">
        <v>324</v>
      </c>
      <c r="F36" t="s">
        <v>325</v>
      </c>
      <c r="G36">
        <v>87</v>
      </c>
      <c r="H36">
        <v>87</v>
      </c>
      <c r="I36" t="s">
        <v>204</v>
      </c>
      <c r="J36" t="s">
        <v>205</v>
      </c>
      <c r="K36" s="3">
        <v>0</v>
      </c>
      <c r="L36" s="3">
        <v>0</v>
      </c>
      <c r="M36" s="3">
        <v>591.25</v>
      </c>
      <c r="N36" s="3">
        <v>76.862499999999997</v>
      </c>
      <c r="O36" s="3">
        <v>0</v>
      </c>
      <c r="P36" s="3">
        <v>0</v>
      </c>
      <c r="Q36" s="3">
        <v>668.11249999999995</v>
      </c>
      <c r="S36" t="s">
        <v>1</v>
      </c>
    </row>
    <row r="37" spans="1:19" x14ac:dyDescent="0.25">
      <c r="A37" t="s">
        <v>518</v>
      </c>
      <c r="B37" t="s">
        <v>522</v>
      </c>
      <c r="C37" t="s">
        <v>1</v>
      </c>
      <c r="D37" t="s">
        <v>0</v>
      </c>
      <c r="E37" t="s">
        <v>324</v>
      </c>
      <c r="F37" t="s">
        <v>325</v>
      </c>
      <c r="G37">
        <v>86</v>
      </c>
      <c r="H37">
        <v>86</v>
      </c>
      <c r="I37" t="s">
        <v>204</v>
      </c>
      <c r="J37" t="s">
        <v>205</v>
      </c>
      <c r="K37" s="3">
        <v>0</v>
      </c>
      <c r="L37" s="3">
        <v>0</v>
      </c>
      <c r="M37" s="3">
        <v>915.94</v>
      </c>
      <c r="N37" s="3">
        <v>119.07220000000001</v>
      </c>
      <c r="O37" s="3">
        <v>0</v>
      </c>
      <c r="P37" s="3">
        <v>0</v>
      </c>
      <c r="Q37" s="3">
        <v>1035.0122000000001</v>
      </c>
      <c r="S37" t="s">
        <v>1</v>
      </c>
    </row>
    <row r="38" spans="1:19" x14ac:dyDescent="0.25">
      <c r="A38" t="s">
        <v>518</v>
      </c>
      <c r="B38" t="s">
        <v>522</v>
      </c>
      <c r="C38" t="s">
        <v>1</v>
      </c>
      <c r="D38" t="s">
        <v>0</v>
      </c>
      <c r="E38" t="s">
        <v>324</v>
      </c>
      <c r="F38" t="s">
        <v>325</v>
      </c>
      <c r="G38">
        <v>85</v>
      </c>
      <c r="H38">
        <v>85</v>
      </c>
      <c r="I38" t="s">
        <v>204</v>
      </c>
      <c r="J38" t="s">
        <v>205</v>
      </c>
      <c r="K38" s="3">
        <v>0</v>
      </c>
      <c r="L38" s="3">
        <v>0</v>
      </c>
      <c r="M38" s="3">
        <v>1170.6400000000001</v>
      </c>
      <c r="N38" s="3">
        <v>152.18320000000003</v>
      </c>
      <c r="O38" s="3">
        <v>0</v>
      </c>
      <c r="P38" s="3">
        <v>0</v>
      </c>
      <c r="Q38" s="3">
        <v>1322.8232</v>
      </c>
      <c r="S38" t="s">
        <v>1</v>
      </c>
    </row>
    <row r="39" spans="1:19" x14ac:dyDescent="0.25">
      <c r="A39" t="s">
        <v>518</v>
      </c>
      <c r="B39" t="s">
        <v>522</v>
      </c>
      <c r="C39" t="s">
        <v>1</v>
      </c>
      <c r="D39" t="s">
        <v>0</v>
      </c>
      <c r="E39" t="s">
        <v>324</v>
      </c>
      <c r="F39" t="s">
        <v>325</v>
      </c>
      <c r="G39">
        <v>84</v>
      </c>
      <c r="H39">
        <v>84</v>
      </c>
      <c r="I39" t="s">
        <v>204</v>
      </c>
      <c r="J39" t="s">
        <v>205</v>
      </c>
      <c r="K39" s="3">
        <v>0</v>
      </c>
      <c r="L39" s="3">
        <v>0</v>
      </c>
      <c r="M39" s="3">
        <v>3427.62</v>
      </c>
      <c r="N39" s="3">
        <v>445.59059999999999</v>
      </c>
      <c r="O39" s="3">
        <v>0</v>
      </c>
      <c r="P39" s="3">
        <v>0</v>
      </c>
      <c r="Q39" s="3">
        <v>3873.2105999999999</v>
      </c>
      <c r="S39" t="s">
        <v>1</v>
      </c>
    </row>
    <row r="40" spans="1:19" x14ac:dyDescent="0.25">
      <c r="A40" t="s">
        <v>518</v>
      </c>
      <c r="B40" t="s">
        <v>522</v>
      </c>
      <c r="C40" t="s">
        <v>1</v>
      </c>
      <c r="D40" t="s">
        <v>0</v>
      </c>
      <c r="E40" t="s">
        <v>324</v>
      </c>
      <c r="F40" t="s">
        <v>325</v>
      </c>
      <c r="G40">
        <v>83</v>
      </c>
      <c r="H40">
        <v>83</v>
      </c>
      <c r="I40" t="s">
        <v>204</v>
      </c>
      <c r="J40" t="s">
        <v>205</v>
      </c>
      <c r="K40" s="3">
        <v>0</v>
      </c>
      <c r="L40" s="3">
        <v>0</v>
      </c>
      <c r="M40" s="3">
        <v>3553.15</v>
      </c>
      <c r="N40" s="3">
        <v>461.90950000000004</v>
      </c>
      <c r="O40" s="3">
        <v>0</v>
      </c>
      <c r="P40" s="3">
        <v>0</v>
      </c>
      <c r="Q40" s="3">
        <v>4015.0595000000003</v>
      </c>
      <c r="S40" t="s">
        <v>1</v>
      </c>
    </row>
    <row r="41" spans="1:19" x14ac:dyDescent="0.25">
      <c r="A41" t="s">
        <v>518</v>
      </c>
      <c r="B41" t="s">
        <v>522</v>
      </c>
      <c r="C41" t="s">
        <v>1</v>
      </c>
      <c r="D41" t="s">
        <v>0</v>
      </c>
      <c r="E41" t="s">
        <v>324</v>
      </c>
      <c r="F41" t="s">
        <v>325</v>
      </c>
      <c r="G41">
        <v>82</v>
      </c>
      <c r="H41">
        <v>82</v>
      </c>
      <c r="I41" t="s">
        <v>204</v>
      </c>
      <c r="J41" t="s">
        <v>205</v>
      </c>
      <c r="K41" s="3">
        <v>0</v>
      </c>
      <c r="L41" s="3">
        <v>0</v>
      </c>
      <c r="M41" s="3">
        <v>750</v>
      </c>
      <c r="N41" s="3">
        <v>97.5</v>
      </c>
      <c r="O41" s="3">
        <v>0</v>
      </c>
      <c r="P41" s="3">
        <v>0</v>
      </c>
      <c r="Q41" s="3">
        <v>847.5</v>
      </c>
      <c r="S41" t="s">
        <v>1</v>
      </c>
    </row>
    <row r="42" spans="1:19" x14ac:dyDescent="0.25">
      <c r="A42" t="s">
        <v>518</v>
      </c>
      <c r="B42" t="s">
        <v>522</v>
      </c>
      <c r="C42" t="s">
        <v>1</v>
      </c>
      <c r="D42" t="s">
        <v>0</v>
      </c>
      <c r="E42" t="s">
        <v>324</v>
      </c>
      <c r="F42" t="s">
        <v>325</v>
      </c>
      <c r="G42">
        <v>81</v>
      </c>
      <c r="H42">
        <v>81</v>
      </c>
      <c r="I42" t="s">
        <v>204</v>
      </c>
      <c r="J42" t="s">
        <v>205</v>
      </c>
      <c r="K42" s="3">
        <v>0</v>
      </c>
      <c r="L42" s="3">
        <v>0</v>
      </c>
      <c r="M42" s="3">
        <v>2222.1999999999998</v>
      </c>
      <c r="N42" s="3">
        <v>288.88599999999997</v>
      </c>
      <c r="O42" s="3">
        <v>0</v>
      </c>
      <c r="P42" s="3">
        <v>0</v>
      </c>
      <c r="Q42" s="3">
        <v>2511.0859999999998</v>
      </c>
      <c r="S42" t="s">
        <v>1</v>
      </c>
    </row>
    <row r="43" spans="1:19" x14ac:dyDescent="0.25">
      <c r="A43" t="s">
        <v>518</v>
      </c>
      <c r="B43" t="s">
        <v>522</v>
      </c>
      <c r="C43" t="s">
        <v>1</v>
      </c>
      <c r="D43" t="s">
        <v>0</v>
      </c>
      <c r="E43" t="s">
        <v>324</v>
      </c>
      <c r="F43" t="s">
        <v>325</v>
      </c>
      <c r="G43">
        <v>80</v>
      </c>
      <c r="H43">
        <v>80</v>
      </c>
      <c r="I43" t="s">
        <v>456</v>
      </c>
      <c r="J43" t="s">
        <v>217</v>
      </c>
      <c r="K43" s="3">
        <v>0</v>
      </c>
      <c r="L43" s="3">
        <v>0</v>
      </c>
      <c r="M43" s="3">
        <v>693.3</v>
      </c>
      <c r="N43" s="3">
        <v>90.128999999999991</v>
      </c>
      <c r="O43" s="3">
        <v>0</v>
      </c>
      <c r="P43" s="3">
        <v>0</v>
      </c>
      <c r="Q43" s="3">
        <v>783.42899999999997</v>
      </c>
      <c r="S43" t="s">
        <v>1</v>
      </c>
    </row>
    <row r="44" spans="1:19" x14ac:dyDescent="0.25">
      <c r="A44" t="s">
        <v>518</v>
      </c>
      <c r="B44" t="s">
        <v>519</v>
      </c>
      <c r="C44" t="s">
        <v>1</v>
      </c>
      <c r="D44" t="s">
        <v>0</v>
      </c>
      <c r="E44" t="s">
        <v>324</v>
      </c>
      <c r="F44" t="s">
        <v>325</v>
      </c>
      <c r="G44">
        <v>79</v>
      </c>
      <c r="H44">
        <v>79</v>
      </c>
      <c r="I44" t="s">
        <v>204</v>
      </c>
      <c r="J44" t="s">
        <v>205</v>
      </c>
      <c r="K44" s="3">
        <v>0</v>
      </c>
      <c r="L44" s="3">
        <v>0</v>
      </c>
      <c r="M44" s="3">
        <v>1265</v>
      </c>
      <c r="N44" s="3">
        <v>164.45000000000002</v>
      </c>
      <c r="O44" s="3">
        <v>0</v>
      </c>
      <c r="P44" s="3">
        <v>0</v>
      </c>
      <c r="Q44" s="3">
        <v>1429.45</v>
      </c>
      <c r="S44" t="s">
        <v>1</v>
      </c>
    </row>
    <row r="45" spans="1:19" x14ac:dyDescent="0.25">
      <c r="A45" t="s">
        <v>518</v>
      </c>
      <c r="B45" t="s">
        <v>519</v>
      </c>
      <c r="C45" t="s">
        <v>1</v>
      </c>
      <c r="D45" t="s">
        <v>0</v>
      </c>
      <c r="E45" t="s">
        <v>324</v>
      </c>
      <c r="F45" t="s">
        <v>325</v>
      </c>
      <c r="G45">
        <v>78</v>
      </c>
      <c r="H45">
        <v>78</v>
      </c>
      <c r="I45" t="s">
        <v>214</v>
      </c>
      <c r="J45" t="s">
        <v>215</v>
      </c>
      <c r="K45" s="3">
        <v>0</v>
      </c>
      <c r="L45" s="3">
        <v>0</v>
      </c>
      <c r="M45" s="3">
        <v>274.17</v>
      </c>
      <c r="N45" s="3">
        <v>35.642100000000006</v>
      </c>
      <c r="O45" s="3">
        <v>0</v>
      </c>
      <c r="P45" s="3">
        <v>0</v>
      </c>
      <c r="Q45" s="3">
        <v>309.81210000000004</v>
      </c>
      <c r="S45" t="s">
        <v>1</v>
      </c>
    </row>
    <row r="46" spans="1:19" x14ac:dyDescent="0.25">
      <c r="A46" t="s">
        <v>518</v>
      </c>
      <c r="B46" t="s">
        <v>519</v>
      </c>
      <c r="C46" t="s">
        <v>1</v>
      </c>
      <c r="D46" t="s">
        <v>0</v>
      </c>
      <c r="E46" t="s">
        <v>324</v>
      </c>
      <c r="F46" t="s">
        <v>325</v>
      </c>
      <c r="G46">
        <v>77</v>
      </c>
      <c r="H46">
        <v>77</v>
      </c>
      <c r="I46" t="s">
        <v>520</v>
      </c>
      <c r="J46" t="s">
        <v>521</v>
      </c>
      <c r="K46" s="3">
        <v>0</v>
      </c>
      <c r="L46" s="3">
        <v>0</v>
      </c>
      <c r="M46" s="3">
        <v>164.07</v>
      </c>
      <c r="N46" s="3">
        <v>21.3291</v>
      </c>
      <c r="O46" s="3">
        <v>0</v>
      </c>
      <c r="P46" s="3">
        <v>0</v>
      </c>
      <c r="Q46" s="3">
        <v>185.3991</v>
      </c>
      <c r="S46" t="s">
        <v>1</v>
      </c>
    </row>
    <row r="47" spans="1:19" x14ac:dyDescent="0.25">
      <c r="A47" t="s">
        <v>518</v>
      </c>
      <c r="B47" t="s">
        <v>519</v>
      </c>
      <c r="C47" t="s">
        <v>1</v>
      </c>
      <c r="D47" t="s">
        <v>0</v>
      </c>
      <c r="E47" t="s">
        <v>324</v>
      </c>
      <c r="F47" t="s">
        <v>325</v>
      </c>
      <c r="G47">
        <v>76</v>
      </c>
      <c r="H47">
        <v>76</v>
      </c>
      <c r="I47" t="s">
        <v>322</v>
      </c>
      <c r="J47" t="s">
        <v>323</v>
      </c>
      <c r="K47" s="3">
        <v>0</v>
      </c>
      <c r="L47" s="3">
        <v>0</v>
      </c>
      <c r="M47" s="3">
        <v>498.4</v>
      </c>
      <c r="N47" s="3">
        <v>64.792000000000002</v>
      </c>
      <c r="O47" s="3">
        <v>0</v>
      </c>
      <c r="P47" s="3">
        <v>0</v>
      </c>
      <c r="Q47" s="3">
        <v>563.19200000000001</v>
      </c>
      <c r="S47" t="s">
        <v>1</v>
      </c>
    </row>
    <row r="48" spans="1:19" x14ac:dyDescent="0.25">
      <c r="A48" t="s">
        <v>518</v>
      </c>
      <c r="B48" t="s">
        <v>519</v>
      </c>
      <c r="C48" t="s">
        <v>1</v>
      </c>
      <c r="D48" t="s">
        <v>0</v>
      </c>
      <c r="E48" t="s">
        <v>324</v>
      </c>
      <c r="F48" t="s">
        <v>325</v>
      </c>
      <c r="G48">
        <v>75</v>
      </c>
      <c r="H48">
        <v>75</v>
      </c>
      <c r="I48" t="s">
        <v>204</v>
      </c>
      <c r="J48" t="s">
        <v>205</v>
      </c>
      <c r="K48" s="3">
        <v>0</v>
      </c>
      <c r="L48" s="3">
        <v>0</v>
      </c>
      <c r="M48" s="3">
        <v>1224.8499999999999</v>
      </c>
      <c r="N48" s="3">
        <v>159.23050000000001</v>
      </c>
      <c r="O48" s="3">
        <v>0</v>
      </c>
      <c r="P48" s="3">
        <v>0</v>
      </c>
      <c r="Q48" s="3">
        <v>1384.0805</v>
      </c>
      <c r="S48" t="s">
        <v>1</v>
      </c>
    </row>
    <row r="49" spans="1:19" x14ac:dyDescent="0.25">
      <c r="A49" t="s">
        <v>518</v>
      </c>
      <c r="B49" s="1" t="s">
        <v>528</v>
      </c>
      <c r="C49" t="s">
        <v>1</v>
      </c>
      <c r="D49" t="s">
        <v>0</v>
      </c>
      <c r="E49" t="s">
        <v>324</v>
      </c>
      <c r="F49" t="s">
        <v>325</v>
      </c>
      <c r="G49">
        <v>74</v>
      </c>
      <c r="H49">
        <v>74</v>
      </c>
      <c r="I49" t="s">
        <v>204</v>
      </c>
      <c r="J49" t="s">
        <v>205</v>
      </c>
      <c r="K49" s="3">
        <v>0</v>
      </c>
      <c r="L49" s="3">
        <v>0</v>
      </c>
      <c r="M49" s="3">
        <v>309.89999999999998</v>
      </c>
      <c r="N49" s="3">
        <v>40.286999999999999</v>
      </c>
      <c r="O49" s="3">
        <v>0</v>
      </c>
      <c r="P49" s="3">
        <v>0</v>
      </c>
      <c r="Q49" s="3">
        <v>350.18699999999995</v>
      </c>
      <c r="S49" t="s">
        <v>1</v>
      </c>
    </row>
    <row r="50" spans="1:19" x14ac:dyDescent="0.25">
      <c r="A50" t="s">
        <v>449</v>
      </c>
      <c r="B50" t="s">
        <v>457</v>
      </c>
      <c r="C50" t="s">
        <v>1</v>
      </c>
      <c r="D50" t="s">
        <v>0</v>
      </c>
      <c r="E50" t="s">
        <v>324</v>
      </c>
      <c r="F50" t="s">
        <v>325</v>
      </c>
      <c r="G50">
        <v>73</v>
      </c>
      <c r="H50">
        <v>73</v>
      </c>
      <c r="I50" t="s">
        <v>214</v>
      </c>
      <c r="J50" t="s">
        <v>215</v>
      </c>
      <c r="K50" s="3">
        <v>0</v>
      </c>
      <c r="L50" s="3">
        <v>0</v>
      </c>
      <c r="M50" s="3">
        <v>385.95</v>
      </c>
      <c r="N50" s="3">
        <v>50.173499999999997</v>
      </c>
      <c r="O50" s="3">
        <v>0</v>
      </c>
      <c r="P50" s="3">
        <v>0</v>
      </c>
      <c r="Q50" s="3">
        <v>436.12349999999998</v>
      </c>
      <c r="S50" t="s">
        <v>1</v>
      </c>
    </row>
    <row r="51" spans="1:19" x14ac:dyDescent="0.25">
      <c r="A51" t="s">
        <v>449</v>
      </c>
      <c r="B51" t="s">
        <v>457</v>
      </c>
      <c r="C51" t="s">
        <v>1</v>
      </c>
      <c r="D51" t="s">
        <v>0</v>
      </c>
      <c r="E51" t="s">
        <v>324</v>
      </c>
      <c r="F51" t="s">
        <v>325</v>
      </c>
      <c r="G51">
        <v>72</v>
      </c>
      <c r="H51">
        <v>72</v>
      </c>
      <c r="I51" t="s">
        <v>214</v>
      </c>
      <c r="J51" t="s">
        <v>215</v>
      </c>
      <c r="K51" s="3">
        <v>0</v>
      </c>
      <c r="L51" s="3">
        <v>0</v>
      </c>
      <c r="M51" s="3">
        <v>1922.8</v>
      </c>
      <c r="N51" s="3">
        <v>249.964</v>
      </c>
      <c r="O51" s="3">
        <v>0</v>
      </c>
      <c r="P51" s="3">
        <v>0</v>
      </c>
      <c r="Q51" s="3">
        <v>2172.7640000000001</v>
      </c>
      <c r="S51" t="s">
        <v>1</v>
      </c>
    </row>
    <row r="52" spans="1:19" x14ac:dyDescent="0.25">
      <c r="A52" t="s">
        <v>449</v>
      </c>
      <c r="B52" t="s">
        <v>455</v>
      </c>
      <c r="C52" t="s">
        <v>1</v>
      </c>
      <c r="D52" t="s">
        <v>0</v>
      </c>
      <c r="E52" t="s">
        <v>324</v>
      </c>
      <c r="F52" t="s">
        <v>325</v>
      </c>
      <c r="G52">
        <v>71</v>
      </c>
      <c r="H52">
        <v>71</v>
      </c>
      <c r="I52" t="s">
        <v>456</v>
      </c>
      <c r="J52" t="s">
        <v>217</v>
      </c>
      <c r="K52" s="3">
        <v>0</v>
      </c>
      <c r="L52" s="3">
        <v>0</v>
      </c>
      <c r="M52" s="3">
        <v>693.3</v>
      </c>
      <c r="N52" s="3">
        <v>90.128999999999991</v>
      </c>
      <c r="O52" s="3">
        <v>0</v>
      </c>
      <c r="P52" s="3">
        <v>0</v>
      </c>
      <c r="Q52" s="3">
        <v>783.42899999999997</v>
      </c>
      <c r="S52" t="s">
        <v>1</v>
      </c>
    </row>
    <row r="53" spans="1:19" x14ac:dyDescent="0.25">
      <c r="A53" t="s">
        <v>449</v>
      </c>
      <c r="B53" t="s">
        <v>454</v>
      </c>
      <c r="C53" t="s">
        <v>1</v>
      </c>
      <c r="D53" t="s">
        <v>0</v>
      </c>
      <c r="E53" t="s">
        <v>324</v>
      </c>
      <c r="F53" t="s">
        <v>325</v>
      </c>
      <c r="G53">
        <v>70</v>
      </c>
      <c r="H53">
        <v>70</v>
      </c>
      <c r="I53" t="s">
        <v>204</v>
      </c>
      <c r="J53" t="s">
        <v>205</v>
      </c>
      <c r="K53" s="3">
        <v>0</v>
      </c>
      <c r="L53" s="3">
        <v>0</v>
      </c>
      <c r="M53" s="3">
        <v>591.25</v>
      </c>
      <c r="N53" s="3">
        <v>76.862499999999997</v>
      </c>
      <c r="O53" s="3">
        <v>0</v>
      </c>
      <c r="P53" s="3">
        <v>0</v>
      </c>
      <c r="Q53" s="3">
        <v>668.11249999999995</v>
      </c>
      <c r="S53" t="s">
        <v>1</v>
      </c>
    </row>
    <row r="54" spans="1:19" x14ac:dyDescent="0.25">
      <c r="A54" t="s">
        <v>449</v>
      </c>
      <c r="B54" t="s">
        <v>454</v>
      </c>
      <c r="C54" t="s">
        <v>1</v>
      </c>
      <c r="D54" t="s">
        <v>0</v>
      </c>
      <c r="E54" t="s">
        <v>324</v>
      </c>
      <c r="F54" t="s">
        <v>325</v>
      </c>
      <c r="G54">
        <v>69</v>
      </c>
      <c r="H54">
        <v>69</v>
      </c>
      <c r="I54" t="s">
        <v>204</v>
      </c>
      <c r="J54" t="s">
        <v>205</v>
      </c>
      <c r="K54" s="3">
        <v>0</v>
      </c>
      <c r="L54" s="3">
        <v>0</v>
      </c>
      <c r="M54" s="3">
        <v>750</v>
      </c>
      <c r="N54" s="3">
        <v>97.5</v>
      </c>
      <c r="O54" s="3">
        <v>0</v>
      </c>
      <c r="P54" s="3">
        <v>0</v>
      </c>
      <c r="Q54" s="3">
        <v>847.5</v>
      </c>
      <c r="S54" t="s">
        <v>1</v>
      </c>
    </row>
    <row r="55" spans="1:19" x14ac:dyDescent="0.25">
      <c r="A55" t="s">
        <v>449</v>
      </c>
      <c r="B55" t="s">
        <v>454</v>
      </c>
      <c r="C55" t="s">
        <v>1</v>
      </c>
      <c r="D55" t="s">
        <v>0</v>
      </c>
      <c r="E55" t="s">
        <v>324</v>
      </c>
      <c r="F55" t="s">
        <v>325</v>
      </c>
      <c r="G55">
        <v>68</v>
      </c>
      <c r="H55">
        <v>68</v>
      </c>
      <c r="I55" t="s">
        <v>204</v>
      </c>
      <c r="J55" t="s">
        <v>205</v>
      </c>
      <c r="K55" s="3">
        <v>0</v>
      </c>
      <c r="L55" s="3">
        <v>0</v>
      </c>
      <c r="M55" s="3">
        <v>2222.1999999999998</v>
      </c>
      <c r="N55" s="3">
        <v>288.88599999999997</v>
      </c>
      <c r="O55" s="3">
        <v>0</v>
      </c>
      <c r="P55" s="3">
        <v>0</v>
      </c>
      <c r="Q55" s="3">
        <v>2511.0859999999998</v>
      </c>
      <c r="S55" t="s">
        <v>1</v>
      </c>
    </row>
    <row r="56" spans="1:19" x14ac:dyDescent="0.25">
      <c r="A56" t="s">
        <v>449</v>
      </c>
      <c r="B56" t="s">
        <v>454</v>
      </c>
      <c r="C56" t="s">
        <v>1</v>
      </c>
      <c r="D56" t="s">
        <v>0</v>
      </c>
      <c r="E56" t="s">
        <v>324</v>
      </c>
      <c r="F56" t="s">
        <v>325</v>
      </c>
      <c r="G56">
        <v>67</v>
      </c>
      <c r="H56">
        <v>67</v>
      </c>
      <c r="I56" t="s">
        <v>204</v>
      </c>
      <c r="J56" t="s">
        <v>205</v>
      </c>
      <c r="K56" s="3">
        <v>0</v>
      </c>
      <c r="L56" s="3">
        <v>0</v>
      </c>
      <c r="M56" s="3">
        <v>473.33</v>
      </c>
      <c r="N56" s="3">
        <v>61.532899999999998</v>
      </c>
      <c r="O56" s="3">
        <v>0</v>
      </c>
      <c r="P56" s="3">
        <v>0</v>
      </c>
      <c r="Q56" s="3">
        <v>534.86289999999997</v>
      </c>
      <c r="S56" t="s">
        <v>1</v>
      </c>
    </row>
    <row r="57" spans="1:19" x14ac:dyDescent="0.25">
      <c r="A57" t="s">
        <v>449</v>
      </c>
      <c r="B57" t="s">
        <v>454</v>
      </c>
      <c r="C57" t="s">
        <v>1</v>
      </c>
      <c r="D57" t="s">
        <v>0</v>
      </c>
      <c r="E57" t="s">
        <v>324</v>
      </c>
      <c r="F57" t="s">
        <v>325</v>
      </c>
      <c r="G57">
        <v>66</v>
      </c>
      <c r="H57">
        <v>66</v>
      </c>
      <c r="I57" t="s">
        <v>204</v>
      </c>
      <c r="J57" t="s">
        <v>205</v>
      </c>
      <c r="K57" s="3">
        <v>0</v>
      </c>
      <c r="L57" s="3">
        <v>0</v>
      </c>
      <c r="M57" s="3">
        <v>256.27999999999997</v>
      </c>
      <c r="N57" s="3">
        <v>33.316399999999994</v>
      </c>
      <c r="O57" s="3">
        <v>0</v>
      </c>
      <c r="P57" s="3">
        <v>0</v>
      </c>
      <c r="Q57" s="3">
        <v>289.59639999999996</v>
      </c>
      <c r="S57" t="s">
        <v>1</v>
      </c>
    </row>
    <row r="58" spans="1:19" x14ac:dyDescent="0.25">
      <c r="A58" t="s">
        <v>449</v>
      </c>
      <c r="B58" t="s">
        <v>454</v>
      </c>
      <c r="C58" t="s">
        <v>1</v>
      </c>
      <c r="D58" t="s">
        <v>0</v>
      </c>
      <c r="E58" t="s">
        <v>324</v>
      </c>
      <c r="F58" t="s">
        <v>325</v>
      </c>
      <c r="G58">
        <v>65</v>
      </c>
      <c r="H58">
        <v>65</v>
      </c>
      <c r="I58" t="s">
        <v>204</v>
      </c>
      <c r="J58" t="s">
        <v>205</v>
      </c>
      <c r="K58" s="3">
        <v>0</v>
      </c>
      <c r="L58" s="3">
        <v>0</v>
      </c>
      <c r="M58" s="3">
        <v>1265</v>
      </c>
      <c r="N58" s="3">
        <v>164.45000000000002</v>
      </c>
      <c r="O58" s="3">
        <v>0</v>
      </c>
      <c r="P58" s="3">
        <v>0</v>
      </c>
      <c r="Q58" s="3">
        <v>1429.45</v>
      </c>
      <c r="S58" t="s">
        <v>1</v>
      </c>
    </row>
    <row r="59" spans="1:19" x14ac:dyDescent="0.25">
      <c r="A59" t="s">
        <v>449</v>
      </c>
      <c r="B59" t="s">
        <v>453</v>
      </c>
      <c r="C59" t="s">
        <v>1</v>
      </c>
      <c r="D59" t="s">
        <v>0</v>
      </c>
      <c r="E59" t="s">
        <v>324</v>
      </c>
      <c r="F59" t="s">
        <v>325</v>
      </c>
      <c r="G59">
        <v>64</v>
      </c>
      <c r="H59">
        <v>64</v>
      </c>
      <c r="I59" t="s">
        <v>274</v>
      </c>
      <c r="J59" t="s">
        <v>275</v>
      </c>
      <c r="K59" s="3">
        <v>0</v>
      </c>
      <c r="L59" s="3">
        <v>0</v>
      </c>
      <c r="M59" s="3">
        <v>395</v>
      </c>
      <c r="N59" s="3">
        <v>51.35</v>
      </c>
      <c r="O59" s="3">
        <v>0</v>
      </c>
      <c r="P59" s="3">
        <v>0</v>
      </c>
      <c r="Q59" s="3">
        <v>446.35</v>
      </c>
      <c r="S59" t="s">
        <v>1</v>
      </c>
    </row>
    <row r="60" spans="1:19" x14ac:dyDescent="0.25">
      <c r="A60" t="s">
        <v>449</v>
      </c>
      <c r="B60" t="s">
        <v>452</v>
      </c>
      <c r="C60" t="s">
        <v>1</v>
      </c>
      <c r="D60" t="s">
        <v>0</v>
      </c>
      <c r="E60" t="s">
        <v>324</v>
      </c>
      <c r="F60" t="s">
        <v>325</v>
      </c>
      <c r="G60">
        <v>63</v>
      </c>
      <c r="H60">
        <v>63</v>
      </c>
      <c r="I60" t="s">
        <v>272</v>
      </c>
      <c r="J60" t="s">
        <v>273</v>
      </c>
      <c r="K60" s="3">
        <v>0</v>
      </c>
      <c r="L60" s="3">
        <v>0</v>
      </c>
      <c r="M60" s="3">
        <v>360</v>
      </c>
      <c r="N60" s="3">
        <v>46.800000000000004</v>
      </c>
      <c r="O60" s="3">
        <v>0</v>
      </c>
      <c r="P60" s="3">
        <v>0</v>
      </c>
      <c r="Q60" s="3">
        <v>406.8</v>
      </c>
      <c r="S60" t="s">
        <v>1</v>
      </c>
    </row>
    <row r="61" spans="1:19" x14ac:dyDescent="0.25">
      <c r="A61" t="s">
        <v>449</v>
      </c>
      <c r="B61" t="s">
        <v>451</v>
      </c>
      <c r="C61" t="s">
        <v>1</v>
      </c>
      <c r="D61" t="s">
        <v>0</v>
      </c>
      <c r="E61" t="s">
        <v>324</v>
      </c>
      <c r="F61" t="s">
        <v>325</v>
      </c>
      <c r="G61">
        <v>62</v>
      </c>
      <c r="H61">
        <v>62</v>
      </c>
      <c r="I61" t="s">
        <v>148</v>
      </c>
      <c r="J61" t="s">
        <v>29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S61" t="s">
        <v>1</v>
      </c>
    </row>
    <row r="62" spans="1:19" x14ac:dyDescent="0.25">
      <c r="A62" t="s">
        <v>449</v>
      </c>
      <c r="B62" t="s">
        <v>451</v>
      </c>
      <c r="C62" t="s">
        <v>1</v>
      </c>
      <c r="D62" t="s">
        <v>0</v>
      </c>
      <c r="E62" t="s">
        <v>324</v>
      </c>
      <c r="F62" t="s">
        <v>325</v>
      </c>
      <c r="G62">
        <v>61</v>
      </c>
      <c r="H62">
        <v>61</v>
      </c>
      <c r="I62" t="s">
        <v>204</v>
      </c>
      <c r="J62" t="s">
        <v>205</v>
      </c>
      <c r="K62" s="3">
        <v>0</v>
      </c>
      <c r="L62" s="3">
        <v>0</v>
      </c>
      <c r="M62" s="3">
        <v>1118.1400000000001</v>
      </c>
      <c r="N62" s="3">
        <v>145.35820000000001</v>
      </c>
      <c r="O62" s="3">
        <v>0</v>
      </c>
      <c r="P62" s="3">
        <v>0</v>
      </c>
      <c r="Q62" s="3">
        <v>1263.4982</v>
      </c>
      <c r="S62" t="s">
        <v>1</v>
      </c>
    </row>
    <row r="63" spans="1:19" x14ac:dyDescent="0.25">
      <c r="A63" t="s">
        <v>449</v>
      </c>
      <c r="B63" t="s">
        <v>451</v>
      </c>
      <c r="C63" t="s">
        <v>1</v>
      </c>
      <c r="D63" t="s">
        <v>0</v>
      </c>
      <c r="E63" t="s">
        <v>324</v>
      </c>
      <c r="F63" t="s">
        <v>325</v>
      </c>
      <c r="G63">
        <v>60</v>
      </c>
      <c r="H63">
        <v>60</v>
      </c>
      <c r="I63" t="s">
        <v>204</v>
      </c>
      <c r="J63" t="s">
        <v>205</v>
      </c>
      <c r="K63" s="3">
        <v>0</v>
      </c>
      <c r="L63" s="3">
        <v>0</v>
      </c>
      <c r="M63" s="3">
        <v>3031.82</v>
      </c>
      <c r="N63" s="3">
        <v>394.13660000000004</v>
      </c>
      <c r="O63" s="3">
        <v>0</v>
      </c>
      <c r="P63" s="3">
        <v>0</v>
      </c>
      <c r="Q63" s="3">
        <v>3425.9566000000004</v>
      </c>
      <c r="S63" t="s">
        <v>1</v>
      </c>
    </row>
    <row r="64" spans="1:19" x14ac:dyDescent="0.25">
      <c r="A64" t="s">
        <v>449</v>
      </c>
      <c r="B64" t="s">
        <v>451</v>
      </c>
      <c r="C64" t="s">
        <v>1</v>
      </c>
      <c r="D64" t="s">
        <v>0</v>
      </c>
      <c r="E64" t="s">
        <v>324</v>
      </c>
      <c r="F64" t="s">
        <v>325</v>
      </c>
      <c r="G64">
        <v>59</v>
      </c>
      <c r="H64">
        <v>59</v>
      </c>
      <c r="I64" t="s">
        <v>204</v>
      </c>
      <c r="J64" t="s">
        <v>205</v>
      </c>
      <c r="K64" s="3">
        <v>0</v>
      </c>
      <c r="L64" s="3">
        <v>0</v>
      </c>
      <c r="M64" s="3">
        <v>3553.15</v>
      </c>
      <c r="N64" s="3">
        <v>461.90950000000004</v>
      </c>
      <c r="O64" s="3">
        <v>0</v>
      </c>
      <c r="P64" s="3">
        <v>0</v>
      </c>
      <c r="Q64" s="3">
        <v>4015.0595000000003</v>
      </c>
      <c r="S64" t="s">
        <v>1</v>
      </c>
    </row>
    <row r="65" spans="1:19" x14ac:dyDescent="0.25">
      <c r="A65" t="s">
        <v>449</v>
      </c>
      <c r="B65" t="s">
        <v>451</v>
      </c>
      <c r="C65" t="s">
        <v>1</v>
      </c>
      <c r="D65" t="s">
        <v>0</v>
      </c>
      <c r="E65" t="s">
        <v>324</v>
      </c>
      <c r="F65" t="s">
        <v>325</v>
      </c>
      <c r="G65">
        <v>58</v>
      </c>
      <c r="H65">
        <v>58</v>
      </c>
      <c r="I65" t="s">
        <v>206</v>
      </c>
      <c r="J65" t="s">
        <v>207</v>
      </c>
      <c r="K65" s="3">
        <v>0</v>
      </c>
      <c r="L65" s="3">
        <v>0</v>
      </c>
      <c r="M65" s="3">
        <v>229.69</v>
      </c>
      <c r="N65" s="3">
        <v>29.8597</v>
      </c>
      <c r="O65" s="3">
        <v>0</v>
      </c>
      <c r="P65" s="3">
        <v>0</v>
      </c>
      <c r="Q65" s="3">
        <v>259.54969999999997</v>
      </c>
      <c r="S65" t="s">
        <v>1</v>
      </c>
    </row>
    <row r="66" spans="1:19" x14ac:dyDescent="0.25">
      <c r="A66" t="s">
        <v>449</v>
      </c>
      <c r="B66" t="s">
        <v>451</v>
      </c>
      <c r="C66" t="s">
        <v>1</v>
      </c>
      <c r="D66" t="s">
        <v>0</v>
      </c>
      <c r="E66" t="s">
        <v>324</v>
      </c>
      <c r="F66" t="s">
        <v>325</v>
      </c>
      <c r="G66">
        <v>57</v>
      </c>
      <c r="H66">
        <v>57</v>
      </c>
      <c r="I66" t="s">
        <v>206</v>
      </c>
      <c r="J66" t="s">
        <v>207</v>
      </c>
      <c r="K66" s="3">
        <v>0</v>
      </c>
      <c r="L66" s="3">
        <v>0</v>
      </c>
      <c r="M66" s="3">
        <v>158</v>
      </c>
      <c r="N66" s="3">
        <v>20.54</v>
      </c>
      <c r="O66" s="3">
        <v>0</v>
      </c>
      <c r="P66" s="3">
        <v>0</v>
      </c>
      <c r="Q66" s="3">
        <v>178.54</v>
      </c>
      <c r="S66" t="s">
        <v>1</v>
      </c>
    </row>
    <row r="67" spans="1:19" x14ac:dyDescent="0.25">
      <c r="A67" t="s">
        <v>449</v>
      </c>
      <c r="B67" t="s">
        <v>451</v>
      </c>
      <c r="C67" t="s">
        <v>1</v>
      </c>
      <c r="D67" t="s">
        <v>0</v>
      </c>
      <c r="E67" t="s">
        <v>324</v>
      </c>
      <c r="F67" t="s">
        <v>325</v>
      </c>
      <c r="G67">
        <v>56</v>
      </c>
      <c r="H67">
        <v>56</v>
      </c>
      <c r="I67" t="s">
        <v>214</v>
      </c>
      <c r="J67" t="s">
        <v>215</v>
      </c>
      <c r="K67" s="3">
        <v>0</v>
      </c>
      <c r="L67" s="3">
        <v>0</v>
      </c>
      <c r="M67" s="3">
        <v>572.92999999999995</v>
      </c>
      <c r="N67" s="3">
        <v>74.480899999999991</v>
      </c>
      <c r="O67" s="3">
        <v>0</v>
      </c>
      <c r="P67" s="3">
        <v>0</v>
      </c>
      <c r="Q67" s="3">
        <v>647.41089999999997</v>
      </c>
      <c r="S67" t="s">
        <v>1</v>
      </c>
    </row>
    <row r="68" spans="1:19" x14ac:dyDescent="0.25">
      <c r="A68" t="s">
        <v>449</v>
      </c>
      <c r="B68" t="s">
        <v>450</v>
      </c>
      <c r="C68" t="s">
        <v>1</v>
      </c>
      <c r="D68" t="s">
        <v>0</v>
      </c>
      <c r="E68" t="s">
        <v>324</v>
      </c>
      <c r="F68" t="s">
        <v>325</v>
      </c>
      <c r="G68">
        <v>55</v>
      </c>
      <c r="H68">
        <v>55</v>
      </c>
      <c r="I68" t="s">
        <v>214</v>
      </c>
      <c r="J68" t="s">
        <v>215</v>
      </c>
      <c r="K68" s="3">
        <v>0</v>
      </c>
      <c r="L68" s="3">
        <v>0</v>
      </c>
      <c r="M68" s="3">
        <v>1920</v>
      </c>
      <c r="N68" s="3">
        <v>249.60000000000002</v>
      </c>
      <c r="O68" s="3">
        <v>0</v>
      </c>
      <c r="P68" s="3">
        <v>0</v>
      </c>
      <c r="Q68" s="3">
        <v>2169.6</v>
      </c>
      <c r="S68" t="s">
        <v>1</v>
      </c>
    </row>
    <row r="69" spans="1:19" x14ac:dyDescent="0.25">
      <c r="A69" t="s">
        <v>449</v>
      </c>
      <c r="B69" t="s">
        <v>450</v>
      </c>
      <c r="C69" t="s">
        <v>1</v>
      </c>
      <c r="D69" t="s">
        <v>0</v>
      </c>
      <c r="E69" t="s">
        <v>324</v>
      </c>
      <c r="F69" t="s">
        <v>325</v>
      </c>
      <c r="G69">
        <v>54</v>
      </c>
      <c r="H69">
        <v>54</v>
      </c>
      <c r="I69" t="s">
        <v>148</v>
      </c>
      <c r="J69" t="s">
        <v>29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S69" t="s">
        <v>1</v>
      </c>
    </row>
    <row r="70" spans="1:19" x14ac:dyDescent="0.25">
      <c r="A70" t="s">
        <v>384</v>
      </c>
      <c r="B70" t="s">
        <v>394</v>
      </c>
      <c r="C70" t="s">
        <v>1</v>
      </c>
      <c r="D70" t="s">
        <v>0</v>
      </c>
      <c r="E70" t="s">
        <v>324</v>
      </c>
      <c r="F70" t="s">
        <v>325</v>
      </c>
      <c r="G70">
        <v>53</v>
      </c>
      <c r="H70">
        <v>53</v>
      </c>
      <c r="I70" t="s">
        <v>204</v>
      </c>
      <c r="J70" t="s">
        <v>205</v>
      </c>
      <c r="K70" s="3">
        <v>0</v>
      </c>
      <c r="L70" s="3">
        <v>0</v>
      </c>
      <c r="M70" s="3">
        <v>1265</v>
      </c>
      <c r="N70" s="3">
        <v>164.45000000000002</v>
      </c>
      <c r="O70" s="3">
        <v>0</v>
      </c>
      <c r="P70" s="3">
        <v>0</v>
      </c>
      <c r="Q70" s="3">
        <v>1429.45</v>
      </c>
      <c r="S70" t="s">
        <v>1</v>
      </c>
    </row>
    <row r="71" spans="1:19" x14ac:dyDescent="0.25">
      <c r="A71" t="s">
        <v>384</v>
      </c>
      <c r="B71" t="s">
        <v>394</v>
      </c>
      <c r="C71" t="s">
        <v>1</v>
      </c>
      <c r="D71" t="s">
        <v>0</v>
      </c>
      <c r="E71" t="s">
        <v>324</v>
      </c>
      <c r="F71" t="s">
        <v>325</v>
      </c>
      <c r="G71">
        <v>52</v>
      </c>
      <c r="H71">
        <v>52</v>
      </c>
      <c r="I71" t="s">
        <v>204</v>
      </c>
      <c r="J71" t="s">
        <v>205</v>
      </c>
      <c r="K71" s="3">
        <v>0</v>
      </c>
      <c r="L71" s="3">
        <v>0</v>
      </c>
      <c r="M71" s="3">
        <v>1255.1600000000001</v>
      </c>
      <c r="N71" s="3">
        <v>163.17080000000001</v>
      </c>
      <c r="O71" s="3">
        <v>0</v>
      </c>
      <c r="P71" s="3">
        <v>0</v>
      </c>
      <c r="Q71" s="3">
        <v>1418.3308000000002</v>
      </c>
      <c r="S71" t="s">
        <v>1</v>
      </c>
    </row>
    <row r="72" spans="1:19" x14ac:dyDescent="0.25">
      <c r="A72" t="s">
        <v>384</v>
      </c>
      <c r="B72" t="s">
        <v>390</v>
      </c>
      <c r="C72" t="s">
        <v>1</v>
      </c>
      <c r="D72" t="s">
        <v>0</v>
      </c>
      <c r="E72" t="s">
        <v>324</v>
      </c>
      <c r="F72" t="s">
        <v>325</v>
      </c>
      <c r="G72">
        <v>51</v>
      </c>
      <c r="H72">
        <v>51</v>
      </c>
      <c r="I72" t="s">
        <v>148</v>
      </c>
      <c r="J72" t="s">
        <v>29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S72" t="s">
        <v>1</v>
      </c>
    </row>
    <row r="73" spans="1:19" x14ac:dyDescent="0.25">
      <c r="A73" t="s">
        <v>384</v>
      </c>
      <c r="B73" t="s">
        <v>390</v>
      </c>
      <c r="C73" t="s">
        <v>1</v>
      </c>
      <c r="D73" t="s">
        <v>0</v>
      </c>
      <c r="E73" t="s">
        <v>324</v>
      </c>
      <c r="F73" t="s">
        <v>325</v>
      </c>
      <c r="G73">
        <v>50</v>
      </c>
      <c r="H73">
        <v>50</v>
      </c>
      <c r="I73" t="s">
        <v>198</v>
      </c>
      <c r="J73" t="s">
        <v>393</v>
      </c>
      <c r="K73" s="3">
        <v>0</v>
      </c>
      <c r="L73" s="3">
        <v>0</v>
      </c>
      <c r="M73" s="3">
        <v>931.8</v>
      </c>
      <c r="N73" s="3">
        <v>121.134</v>
      </c>
      <c r="O73" s="3">
        <v>0</v>
      </c>
      <c r="P73" s="3">
        <v>0</v>
      </c>
      <c r="Q73" s="3">
        <v>1052.934</v>
      </c>
      <c r="S73" t="s">
        <v>1</v>
      </c>
    </row>
    <row r="74" spans="1:19" x14ac:dyDescent="0.25">
      <c r="A74" t="s">
        <v>384</v>
      </c>
      <c r="B74" t="s">
        <v>390</v>
      </c>
      <c r="C74" t="s">
        <v>1</v>
      </c>
      <c r="D74" t="s">
        <v>0</v>
      </c>
      <c r="E74" t="s">
        <v>324</v>
      </c>
      <c r="F74" t="s">
        <v>325</v>
      </c>
      <c r="G74">
        <v>49</v>
      </c>
      <c r="H74">
        <v>49</v>
      </c>
      <c r="I74" t="s">
        <v>148</v>
      </c>
      <c r="J74" t="s">
        <v>29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S74" t="s">
        <v>1</v>
      </c>
    </row>
    <row r="75" spans="1:19" x14ac:dyDescent="0.25">
      <c r="A75" t="s">
        <v>384</v>
      </c>
      <c r="B75" t="s">
        <v>390</v>
      </c>
      <c r="C75" t="s">
        <v>1</v>
      </c>
      <c r="D75" t="s">
        <v>0</v>
      </c>
      <c r="E75" t="s">
        <v>324</v>
      </c>
      <c r="F75" t="s">
        <v>325</v>
      </c>
      <c r="G75">
        <v>48</v>
      </c>
      <c r="H75">
        <v>48</v>
      </c>
      <c r="I75" t="s">
        <v>391</v>
      </c>
      <c r="J75" t="s">
        <v>392</v>
      </c>
      <c r="K75" s="3">
        <v>0</v>
      </c>
      <c r="L75" s="3">
        <v>0</v>
      </c>
      <c r="M75" s="3">
        <v>531.4</v>
      </c>
      <c r="N75" s="3">
        <v>69.081999999999994</v>
      </c>
      <c r="O75" s="3">
        <v>0</v>
      </c>
      <c r="P75" s="3">
        <v>0</v>
      </c>
      <c r="Q75" s="3">
        <v>600.48199999999997</v>
      </c>
      <c r="S75" t="s">
        <v>1</v>
      </c>
    </row>
    <row r="76" spans="1:19" x14ac:dyDescent="0.25">
      <c r="A76" t="s">
        <v>384</v>
      </c>
      <c r="B76" t="s">
        <v>390</v>
      </c>
      <c r="C76" t="s">
        <v>1</v>
      </c>
      <c r="D76" t="s">
        <v>0</v>
      </c>
      <c r="E76" t="s">
        <v>324</v>
      </c>
      <c r="F76" t="s">
        <v>325</v>
      </c>
      <c r="G76">
        <v>47</v>
      </c>
      <c r="H76">
        <v>47</v>
      </c>
      <c r="I76" t="s">
        <v>206</v>
      </c>
      <c r="J76" t="s">
        <v>207</v>
      </c>
      <c r="K76" s="3">
        <v>0</v>
      </c>
      <c r="L76" s="3">
        <v>0</v>
      </c>
      <c r="M76" s="3">
        <v>229.69</v>
      </c>
      <c r="N76" s="3">
        <v>29.8597</v>
      </c>
      <c r="O76" s="3">
        <v>0</v>
      </c>
      <c r="P76" s="3">
        <v>0</v>
      </c>
      <c r="Q76" s="3">
        <v>259.54969999999997</v>
      </c>
      <c r="S76" t="s">
        <v>1</v>
      </c>
    </row>
    <row r="77" spans="1:19" x14ac:dyDescent="0.25">
      <c r="A77" t="s">
        <v>384</v>
      </c>
      <c r="B77" t="s">
        <v>390</v>
      </c>
      <c r="C77" t="s">
        <v>1</v>
      </c>
      <c r="D77" t="s">
        <v>0</v>
      </c>
      <c r="E77" t="s">
        <v>324</v>
      </c>
      <c r="F77" t="s">
        <v>325</v>
      </c>
      <c r="G77">
        <v>46</v>
      </c>
      <c r="H77">
        <v>46</v>
      </c>
      <c r="I77" t="s">
        <v>148</v>
      </c>
      <c r="J77" t="s">
        <v>29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S77" t="s">
        <v>1</v>
      </c>
    </row>
    <row r="78" spans="1:19" x14ac:dyDescent="0.25">
      <c r="A78" t="s">
        <v>384</v>
      </c>
      <c r="B78" t="s">
        <v>390</v>
      </c>
      <c r="C78" t="s">
        <v>1</v>
      </c>
      <c r="D78" t="s">
        <v>0</v>
      </c>
      <c r="E78" t="s">
        <v>324</v>
      </c>
      <c r="F78" t="s">
        <v>325</v>
      </c>
      <c r="G78">
        <v>45</v>
      </c>
      <c r="H78">
        <v>45</v>
      </c>
      <c r="I78" t="s">
        <v>148</v>
      </c>
      <c r="J78" t="s">
        <v>29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S78" t="s">
        <v>1</v>
      </c>
    </row>
    <row r="79" spans="1:19" x14ac:dyDescent="0.25">
      <c r="A79" t="s">
        <v>384</v>
      </c>
      <c r="B79" t="s">
        <v>390</v>
      </c>
      <c r="C79" t="s">
        <v>1</v>
      </c>
      <c r="D79" t="s">
        <v>0</v>
      </c>
      <c r="E79" t="s">
        <v>324</v>
      </c>
      <c r="F79" t="s">
        <v>325</v>
      </c>
      <c r="G79">
        <v>44</v>
      </c>
      <c r="H79">
        <v>44</v>
      </c>
      <c r="I79" t="s">
        <v>148</v>
      </c>
      <c r="J79" t="s">
        <v>29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S79" t="s">
        <v>1</v>
      </c>
    </row>
    <row r="80" spans="1:19" x14ac:dyDescent="0.25">
      <c r="A80" t="s">
        <v>384</v>
      </c>
      <c r="B80" t="s">
        <v>390</v>
      </c>
      <c r="C80" t="s">
        <v>1</v>
      </c>
      <c r="D80" t="s">
        <v>0</v>
      </c>
      <c r="E80" t="s">
        <v>324</v>
      </c>
      <c r="F80" t="s">
        <v>325</v>
      </c>
      <c r="G80">
        <v>43</v>
      </c>
      <c r="H80">
        <v>43</v>
      </c>
      <c r="I80" t="s">
        <v>204</v>
      </c>
      <c r="J80" t="s">
        <v>205</v>
      </c>
      <c r="K80" s="3">
        <v>0</v>
      </c>
      <c r="L80" s="3">
        <v>0</v>
      </c>
      <c r="M80" s="3">
        <v>1763.07</v>
      </c>
      <c r="N80" s="3">
        <v>229.19909999999999</v>
      </c>
      <c r="O80" s="3">
        <v>0</v>
      </c>
      <c r="P80" s="3">
        <v>0</v>
      </c>
      <c r="Q80" s="3">
        <v>1992.2691</v>
      </c>
      <c r="S80" t="s">
        <v>1</v>
      </c>
    </row>
    <row r="81" spans="1:19" x14ac:dyDescent="0.25">
      <c r="A81" t="s">
        <v>384</v>
      </c>
      <c r="B81" t="s">
        <v>389</v>
      </c>
      <c r="C81" t="s">
        <v>1</v>
      </c>
      <c r="D81" t="s">
        <v>0</v>
      </c>
      <c r="E81" t="s">
        <v>324</v>
      </c>
      <c r="F81" t="s">
        <v>325</v>
      </c>
      <c r="G81">
        <v>42</v>
      </c>
      <c r="H81">
        <v>42</v>
      </c>
      <c r="I81" t="s">
        <v>204</v>
      </c>
      <c r="J81" t="s">
        <v>205</v>
      </c>
      <c r="K81" s="3">
        <v>0</v>
      </c>
      <c r="L81" s="3">
        <v>0</v>
      </c>
      <c r="M81" s="3">
        <v>860.25</v>
      </c>
      <c r="N81" s="3">
        <v>111.83250000000001</v>
      </c>
      <c r="O81" s="3">
        <v>0</v>
      </c>
      <c r="P81" s="3">
        <v>0</v>
      </c>
      <c r="Q81" s="3">
        <v>972.08249999999998</v>
      </c>
      <c r="S81" t="s">
        <v>1</v>
      </c>
    </row>
    <row r="82" spans="1:19" x14ac:dyDescent="0.25">
      <c r="A82" t="s">
        <v>384</v>
      </c>
      <c r="B82" t="s">
        <v>389</v>
      </c>
      <c r="C82" t="s">
        <v>1</v>
      </c>
      <c r="D82" t="s">
        <v>0</v>
      </c>
      <c r="E82" t="s">
        <v>324</v>
      </c>
      <c r="F82" t="s">
        <v>325</v>
      </c>
      <c r="G82">
        <v>41</v>
      </c>
      <c r="H82">
        <v>41</v>
      </c>
      <c r="I82" t="s">
        <v>204</v>
      </c>
      <c r="J82" t="s">
        <v>205</v>
      </c>
      <c r="K82" s="3">
        <v>0</v>
      </c>
      <c r="L82" s="3">
        <v>0</v>
      </c>
      <c r="M82" s="3">
        <v>1231.9000000000001</v>
      </c>
      <c r="N82" s="3">
        <v>160.14700000000002</v>
      </c>
      <c r="O82" s="3">
        <v>0</v>
      </c>
      <c r="P82" s="3">
        <v>0</v>
      </c>
      <c r="Q82" s="3">
        <v>1392.047</v>
      </c>
      <c r="S82" t="s">
        <v>1</v>
      </c>
    </row>
    <row r="83" spans="1:19" x14ac:dyDescent="0.25">
      <c r="A83" t="s">
        <v>384</v>
      </c>
      <c r="B83" t="s">
        <v>389</v>
      </c>
      <c r="C83" t="s">
        <v>1</v>
      </c>
      <c r="D83" t="s">
        <v>0</v>
      </c>
      <c r="E83" t="s">
        <v>324</v>
      </c>
      <c r="F83" t="s">
        <v>325</v>
      </c>
      <c r="G83">
        <v>40</v>
      </c>
      <c r="H83">
        <v>40</v>
      </c>
      <c r="I83" t="s">
        <v>204</v>
      </c>
      <c r="J83" t="s">
        <v>205</v>
      </c>
      <c r="K83" s="3">
        <v>0</v>
      </c>
      <c r="L83" s="3">
        <v>0</v>
      </c>
      <c r="M83" s="3">
        <v>3292</v>
      </c>
      <c r="N83" s="3">
        <v>427.96000000000004</v>
      </c>
      <c r="O83" s="3">
        <v>0</v>
      </c>
      <c r="P83" s="3">
        <v>0</v>
      </c>
      <c r="Q83" s="3">
        <v>3719.96</v>
      </c>
      <c r="S83" t="s">
        <v>1</v>
      </c>
    </row>
    <row r="84" spans="1:19" x14ac:dyDescent="0.25">
      <c r="A84" t="s">
        <v>384</v>
      </c>
      <c r="B84" t="s">
        <v>389</v>
      </c>
      <c r="C84" t="s">
        <v>1</v>
      </c>
      <c r="D84" t="s">
        <v>0</v>
      </c>
      <c r="E84" t="s">
        <v>324</v>
      </c>
      <c r="F84" t="s">
        <v>325</v>
      </c>
      <c r="G84">
        <v>39</v>
      </c>
      <c r="H84">
        <v>39</v>
      </c>
      <c r="I84" t="s">
        <v>204</v>
      </c>
      <c r="J84" t="s">
        <v>205</v>
      </c>
      <c r="K84" s="3">
        <v>0</v>
      </c>
      <c r="L84" s="3">
        <v>0</v>
      </c>
      <c r="M84" s="3">
        <v>3553.15</v>
      </c>
      <c r="N84" s="3">
        <v>461.90950000000004</v>
      </c>
      <c r="O84" s="3">
        <v>0</v>
      </c>
      <c r="P84" s="3">
        <v>0</v>
      </c>
      <c r="Q84" s="3">
        <v>4015.0595000000003</v>
      </c>
      <c r="S84" t="s">
        <v>1</v>
      </c>
    </row>
    <row r="85" spans="1:19" x14ac:dyDescent="0.25">
      <c r="A85" t="s">
        <v>384</v>
      </c>
      <c r="B85" t="s">
        <v>389</v>
      </c>
      <c r="C85" t="s">
        <v>1</v>
      </c>
      <c r="D85" t="s">
        <v>0</v>
      </c>
      <c r="E85" t="s">
        <v>324</v>
      </c>
      <c r="F85" t="s">
        <v>325</v>
      </c>
      <c r="G85">
        <v>38</v>
      </c>
      <c r="H85">
        <v>38</v>
      </c>
      <c r="I85" t="s">
        <v>274</v>
      </c>
      <c r="J85" t="s">
        <v>275</v>
      </c>
      <c r="K85" s="3">
        <v>0</v>
      </c>
      <c r="L85" s="3">
        <v>0</v>
      </c>
      <c r="M85" s="3">
        <v>490</v>
      </c>
      <c r="N85" s="3">
        <v>63.7</v>
      </c>
      <c r="O85" s="3">
        <v>0</v>
      </c>
      <c r="P85" s="3">
        <v>0</v>
      </c>
      <c r="Q85" s="3">
        <v>553.70000000000005</v>
      </c>
      <c r="S85" t="s">
        <v>1</v>
      </c>
    </row>
    <row r="86" spans="1:19" x14ac:dyDescent="0.25">
      <c r="A86" t="s">
        <v>384</v>
      </c>
      <c r="B86" t="s">
        <v>389</v>
      </c>
      <c r="C86" t="s">
        <v>1</v>
      </c>
      <c r="D86" t="s">
        <v>0</v>
      </c>
      <c r="E86" t="s">
        <v>324</v>
      </c>
      <c r="F86" t="s">
        <v>325</v>
      </c>
      <c r="G86">
        <v>37</v>
      </c>
      <c r="H86">
        <v>37</v>
      </c>
      <c r="I86" t="s">
        <v>204</v>
      </c>
      <c r="J86" t="s">
        <v>205</v>
      </c>
      <c r="K86" s="3">
        <v>0</v>
      </c>
      <c r="L86" s="3">
        <v>0</v>
      </c>
      <c r="M86" s="3">
        <v>2222.1999999999998</v>
      </c>
      <c r="N86" s="3">
        <v>288.88599999999997</v>
      </c>
      <c r="O86" s="3">
        <v>0</v>
      </c>
      <c r="P86" s="3">
        <v>0</v>
      </c>
      <c r="Q86" s="3">
        <v>2511.0859999999998</v>
      </c>
      <c r="S86" t="s">
        <v>1</v>
      </c>
    </row>
    <row r="87" spans="1:19" x14ac:dyDescent="0.25">
      <c r="A87" t="s">
        <v>384</v>
      </c>
      <c r="B87" t="s">
        <v>389</v>
      </c>
      <c r="C87" t="s">
        <v>1</v>
      </c>
      <c r="D87" t="s">
        <v>0</v>
      </c>
      <c r="E87" t="s">
        <v>324</v>
      </c>
      <c r="F87" t="s">
        <v>325</v>
      </c>
      <c r="G87">
        <v>36</v>
      </c>
      <c r="H87">
        <v>36</v>
      </c>
      <c r="I87" t="s">
        <v>204</v>
      </c>
      <c r="J87" t="s">
        <v>205</v>
      </c>
      <c r="K87" s="3">
        <v>0</v>
      </c>
      <c r="L87" s="3">
        <v>0</v>
      </c>
      <c r="M87" s="3">
        <v>298.5</v>
      </c>
      <c r="N87" s="3">
        <v>38.805</v>
      </c>
      <c r="O87" s="3">
        <v>0</v>
      </c>
      <c r="P87" s="3">
        <v>0</v>
      </c>
      <c r="Q87" s="3">
        <v>337.30500000000001</v>
      </c>
      <c r="S87" t="s">
        <v>1</v>
      </c>
    </row>
    <row r="88" spans="1:19" x14ac:dyDescent="0.25">
      <c r="A88" t="s">
        <v>384</v>
      </c>
      <c r="B88" t="s">
        <v>389</v>
      </c>
      <c r="C88" t="s">
        <v>1</v>
      </c>
      <c r="D88" t="s">
        <v>0</v>
      </c>
      <c r="E88" t="s">
        <v>324</v>
      </c>
      <c r="F88" t="s">
        <v>325</v>
      </c>
      <c r="G88">
        <v>35</v>
      </c>
      <c r="H88">
        <v>35</v>
      </c>
      <c r="I88" t="s">
        <v>204</v>
      </c>
      <c r="J88" t="s">
        <v>205</v>
      </c>
      <c r="K88" s="3">
        <v>0</v>
      </c>
      <c r="L88" s="3">
        <v>0</v>
      </c>
      <c r="M88" s="3">
        <v>591.25</v>
      </c>
      <c r="N88" s="3">
        <v>76.862499999999997</v>
      </c>
      <c r="O88" s="3">
        <v>0</v>
      </c>
      <c r="P88" s="3">
        <v>0</v>
      </c>
      <c r="Q88" s="3">
        <v>668.11249999999995</v>
      </c>
      <c r="S88" t="s">
        <v>1</v>
      </c>
    </row>
    <row r="89" spans="1:19" x14ac:dyDescent="0.25">
      <c r="A89" t="s">
        <v>384</v>
      </c>
      <c r="B89" t="s">
        <v>389</v>
      </c>
      <c r="C89" t="s">
        <v>1</v>
      </c>
      <c r="D89" t="s">
        <v>0</v>
      </c>
      <c r="E89" t="s">
        <v>324</v>
      </c>
      <c r="F89" t="s">
        <v>325</v>
      </c>
      <c r="G89">
        <v>34</v>
      </c>
      <c r="H89">
        <v>34</v>
      </c>
      <c r="I89" t="s">
        <v>204</v>
      </c>
      <c r="J89" t="s">
        <v>205</v>
      </c>
      <c r="K89" s="3">
        <v>0</v>
      </c>
      <c r="L89" s="3">
        <v>0</v>
      </c>
      <c r="M89" s="3">
        <v>750</v>
      </c>
      <c r="N89" s="3">
        <v>97.5</v>
      </c>
      <c r="O89" s="3">
        <v>0</v>
      </c>
      <c r="P89" s="3">
        <v>0</v>
      </c>
      <c r="Q89" s="3">
        <v>847.5</v>
      </c>
      <c r="S89" t="s">
        <v>1</v>
      </c>
    </row>
    <row r="90" spans="1:19" x14ac:dyDescent="0.25">
      <c r="A90" t="s">
        <v>384</v>
      </c>
      <c r="B90" t="s">
        <v>389</v>
      </c>
      <c r="C90" t="s">
        <v>1</v>
      </c>
      <c r="D90" t="s">
        <v>0</v>
      </c>
      <c r="E90" t="s">
        <v>324</v>
      </c>
      <c r="F90" t="s">
        <v>325</v>
      </c>
      <c r="G90">
        <v>33</v>
      </c>
      <c r="H90">
        <v>33</v>
      </c>
      <c r="I90" t="s">
        <v>216</v>
      </c>
      <c r="J90" t="s">
        <v>217</v>
      </c>
      <c r="K90" s="3">
        <v>0</v>
      </c>
      <c r="L90" s="3">
        <v>0</v>
      </c>
      <c r="M90" s="3">
        <v>693.3</v>
      </c>
      <c r="N90" s="3">
        <v>90.128999999999991</v>
      </c>
      <c r="O90" s="3">
        <v>0</v>
      </c>
      <c r="P90" s="3">
        <v>0</v>
      </c>
      <c r="Q90" s="3">
        <v>783.42899999999997</v>
      </c>
      <c r="S90" t="s">
        <v>1</v>
      </c>
    </row>
    <row r="91" spans="1:19" x14ac:dyDescent="0.25">
      <c r="A91" t="s">
        <v>384</v>
      </c>
      <c r="B91" t="s">
        <v>387</v>
      </c>
      <c r="C91" t="s">
        <v>1</v>
      </c>
      <c r="D91" t="s">
        <v>0</v>
      </c>
      <c r="E91" t="s">
        <v>324</v>
      </c>
      <c r="F91" t="s">
        <v>325</v>
      </c>
      <c r="G91">
        <v>32</v>
      </c>
      <c r="H91">
        <v>32</v>
      </c>
      <c r="I91" t="s">
        <v>272</v>
      </c>
      <c r="J91" t="s">
        <v>273</v>
      </c>
      <c r="K91" s="3">
        <v>0</v>
      </c>
      <c r="L91" s="3">
        <v>0</v>
      </c>
      <c r="M91" s="3">
        <v>450</v>
      </c>
      <c r="N91" s="3">
        <v>58.5</v>
      </c>
      <c r="O91" s="3">
        <v>0</v>
      </c>
      <c r="P91" s="3">
        <v>0</v>
      </c>
      <c r="Q91" s="3">
        <v>508.5</v>
      </c>
      <c r="S91" t="s">
        <v>1</v>
      </c>
    </row>
    <row r="92" spans="1:19" x14ac:dyDescent="0.25">
      <c r="A92" t="s">
        <v>384</v>
      </c>
      <c r="B92" t="s">
        <v>387</v>
      </c>
      <c r="C92" t="s">
        <v>1</v>
      </c>
      <c r="D92" t="s">
        <v>0</v>
      </c>
      <c r="E92" t="s">
        <v>324</v>
      </c>
      <c r="F92" t="s">
        <v>325</v>
      </c>
      <c r="G92">
        <v>31</v>
      </c>
      <c r="H92">
        <v>31</v>
      </c>
      <c r="I92" t="s">
        <v>206</v>
      </c>
      <c r="J92" t="s">
        <v>207</v>
      </c>
      <c r="K92" s="3">
        <v>0</v>
      </c>
      <c r="L92" s="3">
        <v>0</v>
      </c>
      <c r="M92" s="3">
        <v>229.69</v>
      </c>
      <c r="N92" s="3">
        <v>29.8597</v>
      </c>
      <c r="O92" s="3">
        <v>0</v>
      </c>
      <c r="P92" s="3">
        <v>0</v>
      </c>
      <c r="Q92" s="3">
        <v>259.54969999999997</v>
      </c>
      <c r="S92" t="s">
        <v>1</v>
      </c>
    </row>
    <row r="93" spans="1:19" x14ac:dyDescent="0.25">
      <c r="A93" t="s">
        <v>384</v>
      </c>
      <c r="B93" t="s">
        <v>387</v>
      </c>
      <c r="C93" t="s">
        <v>1</v>
      </c>
      <c r="D93" t="s">
        <v>0</v>
      </c>
      <c r="E93" t="s">
        <v>324</v>
      </c>
      <c r="F93" t="s">
        <v>325</v>
      </c>
      <c r="G93">
        <v>30</v>
      </c>
      <c r="H93">
        <v>30</v>
      </c>
      <c r="I93" t="s">
        <v>206</v>
      </c>
      <c r="J93" t="s">
        <v>207</v>
      </c>
      <c r="K93" s="3">
        <v>0</v>
      </c>
      <c r="L93" s="3">
        <v>0</v>
      </c>
      <c r="M93" s="3">
        <v>158</v>
      </c>
      <c r="N93" s="3">
        <v>20.54</v>
      </c>
      <c r="O93" s="3">
        <v>0</v>
      </c>
      <c r="P93" s="3">
        <v>0</v>
      </c>
      <c r="Q93" s="3">
        <v>178.54</v>
      </c>
      <c r="S93" t="s">
        <v>1</v>
      </c>
    </row>
    <row r="94" spans="1:19" x14ac:dyDescent="0.25">
      <c r="A94" t="s">
        <v>384</v>
      </c>
      <c r="B94" t="s">
        <v>386</v>
      </c>
      <c r="C94" t="s">
        <v>1</v>
      </c>
      <c r="D94" t="s">
        <v>0</v>
      </c>
      <c r="E94" t="s">
        <v>324</v>
      </c>
      <c r="F94" t="s">
        <v>325</v>
      </c>
      <c r="G94">
        <v>29</v>
      </c>
      <c r="H94">
        <v>29</v>
      </c>
      <c r="I94" t="s">
        <v>222</v>
      </c>
      <c r="J94" t="s">
        <v>223</v>
      </c>
      <c r="K94" s="3">
        <v>0</v>
      </c>
      <c r="L94" s="3">
        <v>0</v>
      </c>
      <c r="M94" s="3">
        <v>1264</v>
      </c>
      <c r="N94" s="3">
        <v>164.32</v>
      </c>
      <c r="O94" s="3">
        <v>0</v>
      </c>
      <c r="P94" s="3">
        <v>0</v>
      </c>
      <c r="Q94" s="3">
        <v>1428.32</v>
      </c>
      <c r="S94" t="s">
        <v>1</v>
      </c>
    </row>
    <row r="95" spans="1:19" x14ac:dyDescent="0.25">
      <c r="A95" t="s">
        <v>384</v>
      </c>
      <c r="B95" t="s">
        <v>385</v>
      </c>
      <c r="C95" t="s">
        <v>1</v>
      </c>
      <c r="D95" t="s">
        <v>0</v>
      </c>
      <c r="E95" t="s">
        <v>324</v>
      </c>
      <c r="F95" t="s">
        <v>325</v>
      </c>
      <c r="G95">
        <v>28</v>
      </c>
      <c r="H95">
        <v>28</v>
      </c>
      <c r="I95" t="s">
        <v>309</v>
      </c>
      <c r="J95" t="s">
        <v>310</v>
      </c>
      <c r="K95" s="3">
        <v>0</v>
      </c>
      <c r="L95" s="3">
        <v>0</v>
      </c>
      <c r="M95" s="3">
        <v>225.55</v>
      </c>
      <c r="N95" s="3">
        <v>29.321500000000004</v>
      </c>
      <c r="O95" s="3">
        <v>0</v>
      </c>
      <c r="P95" s="3">
        <v>0</v>
      </c>
      <c r="Q95" s="3">
        <v>254.87150000000003</v>
      </c>
      <c r="S95" t="s">
        <v>1</v>
      </c>
    </row>
    <row r="96" spans="1:19" x14ac:dyDescent="0.25">
      <c r="A96" t="s">
        <v>384</v>
      </c>
      <c r="B96" t="s">
        <v>385</v>
      </c>
      <c r="C96" t="s">
        <v>1</v>
      </c>
      <c r="D96" t="s">
        <v>0</v>
      </c>
      <c r="E96" t="s">
        <v>324</v>
      </c>
      <c r="F96" t="s">
        <v>325</v>
      </c>
      <c r="G96">
        <v>27</v>
      </c>
      <c r="H96">
        <v>27</v>
      </c>
      <c r="I96" t="s">
        <v>309</v>
      </c>
      <c r="J96" t="s">
        <v>310</v>
      </c>
      <c r="K96" s="3">
        <v>0</v>
      </c>
      <c r="L96" s="3">
        <v>0</v>
      </c>
      <c r="M96" s="3">
        <v>225.55</v>
      </c>
      <c r="N96" s="3">
        <v>29.321500000000004</v>
      </c>
      <c r="O96" s="3">
        <v>0</v>
      </c>
      <c r="P96" s="3">
        <v>0</v>
      </c>
      <c r="Q96" s="3">
        <v>254.87150000000003</v>
      </c>
      <c r="S96" t="s">
        <v>1</v>
      </c>
    </row>
    <row r="97" spans="1:19" x14ac:dyDescent="0.25">
      <c r="A97" t="s">
        <v>384</v>
      </c>
      <c r="B97" t="s">
        <v>385</v>
      </c>
      <c r="C97" t="s">
        <v>1</v>
      </c>
      <c r="D97" t="s">
        <v>0</v>
      </c>
      <c r="E97" t="s">
        <v>324</v>
      </c>
      <c r="F97" t="s">
        <v>325</v>
      </c>
      <c r="G97">
        <v>26</v>
      </c>
      <c r="H97">
        <v>26</v>
      </c>
      <c r="I97" t="s">
        <v>309</v>
      </c>
      <c r="J97" t="s">
        <v>310</v>
      </c>
      <c r="K97" s="3">
        <v>0</v>
      </c>
      <c r="L97" s="3">
        <v>0</v>
      </c>
      <c r="M97" s="3">
        <v>225.55</v>
      </c>
      <c r="N97" s="3">
        <v>29.321500000000004</v>
      </c>
      <c r="O97" s="3">
        <v>0</v>
      </c>
      <c r="P97" s="3">
        <v>0</v>
      </c>
      <c r="Q97" s="3">
        <v>254.87150000000003</v>
      </c>
      <c r="S97" t="s">
        <v>1</v>
      </c>
    </row>
    <row r="98" spans="1:19" x14ac:dyDescent="0.25">
      <c r="A98" t="s">
        <v>384</v>
      </c>
      <c r="B98" t="s">
        <v>385</v>
      </c>
      <c r="C98" t="s">
        <v>1</v>
      </c>
      <c r="D98" t="s">
        <v>0</v>
      </c>
      <c r="E98" t="s">
        <v>324</v>
      </c>
      <c r="F98" t="s">
        <v>325</v>
      </c>
      <c r="G98">
        <v>25</v>
      </c>
      <c r="H98">
        <v>25</v>
      </c>
      <c r="I98" t="s">
        <v>309</v>
      </c>
      <c r="J98" t="s">
        <v>310</v>
      </c>
      <c r="K98" s="3">
        <v>0</v>
      </c>
      <c r="L98" s="3">
        <v>0</v>
      </c>
      <c r="M98" s="3">
        <v>225.55</v>
      </c>
      <c r="N98" s="3">
        <v>29.321500000000004</v>
      </c>
      <c r="O98" s="3">
        <v>0</v>
      </c>
      <c r="P98" s="3">
        <v>0</v>
      </c>
      <c r="Q98" s="3">
        <v>254.87150000000003</v>
      </c>
      <c r="S98" t="s">
        <v>1</v>
      </c>
    </row>
    <row r="99" spans="1:19" x14ac:dyDescent="0.25">
      <c r="A99" t="s">
        <v>384</v>
      </c>
      <c r="B99" t="s">
        <v>385</v>
      </c>
      <c r="C99" t="s">
        <v>1</v>
      </c>
      <c r="D99" t="s">
        <v>0</v>
      </c>
      <c r="E99" t="s">
        <v>324</v>
      </c>
      <c r="F99" t="s">
        <v>325</v>
      </c>
      <c r="G99">
        <v>24</v>
      </c>
      <c r="H99">
        <v>24</v>
      </c>
      <c r="I99" t="s">
        <v>148</v>
      </c>
      <c r="J99" t="s">
        <v>29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S99" t="s">
        <v>1</v>
      </c>
    </row>
    <row r="100" spans="1:19" x14ac:dyDescent="0.25">
      <c r="A100" t="s">
        <v>96</v>
      </c>
      <c r="B100" t="s">
        <v>338</v>
      </c>
      <c r="C100" t="s">
        <v>1</v>
      </c>
      <c r="D100" t="s">
        <v>0</v>
      </c>
      <c r="E100" t="s">
        <v>324</v>
      </c>
      <c r="F100" t="s">
        <v>325</v>
      </c>
      <c r="G100">
        <v>23</v>
      </c>
      <c r="H100">
        <v>23</v>
      </c>
      <c r="I100" t="s">
        <v>214</v>
      </c>
      <c r="J100" t="s">
        <v>215</v>
      </c>
      <c r="K100" s="3">
        <v>0</v>
      </c>
      <c r="L100" s="3">
        <v>0</v>
      </c>
      <c r="M100" s="3">
        <v>385.95</v>
      </c>
      <c r="N100" s="3">
        <v>50.173499999999997</v>
      </c>
      <c r="O100" s="3">
        <v>0</v>
      </c>
      <c r="P100" s="3">
        <v>0</v>
      </c>
      <c r="Q100" s="3">
        <v>436.12349999999998</v>
      </c>
      <c r="S100" t="s">
        <v>1</v>
      </c>
    </row>
    <row r="101" spans="1:19" x14ac:dyDescent="0.25">
      <c r="A101" t="s">
        <v>96</v>
      </c>
      <c r="B101" t="s">
        <v>338</v>
      </c>
      <c r="C101" t="s">
        <v>1</v>
      </c>
      <c r="D101" t="s">
        <v>0</v>
      </c>
      <c r="E101" t="s">
        <v>324</v>
      </c>
      <c r="F101" t="s">
        <v>325</v>
      </c>
      <c r="G101">
        <v>22</v>
      </c>
      <c r="H101">
        <v>22</v>
      </c>
      <c r="I101" t="s">
        <v>214</v>
      </c>
      <c r="J101" t="s">
        <v>215</v>
      </c>
      <c r="K101" s="3">
        <v>0</v>
      </c>
      <c r="L101" s="3">
        <v>0</v>
      </c>
      <c r="M101" s="3">
        <v>2423.1999999999998</v>
      </c>
      <c r="N101" s="3">
        <v>315.01599999999996</v>
      </c>
      <c r="O101" s="3">
        <v>0</v>
      </c>
      <c r="P101" s="3">
        <v>0</v>
      </c>
      <c r="Q101" s="3">
        <v>2738.2159999999999</v>
      </c>
      <c r="S101" t="s">
        <v>1</v>
      </c>
    </row>
    <row r="102" spans="1:19" x14ac:dyDescent="0.25">
      <c r="A102" t="s">
        <v>96</v>
      </c>
      <c r="B102" t="s">
        <v>337</v>
      </c>
      <c r="C102" t="s">
        <v>1</v>
      </c>
      <c r="D102" t="s">
        <v>0</v>
      </c>
      <c r="E102" t="s">
        <v>324</v>
      </c>
      <c r="F102" t="s">
        <v>325</v>
      </c>
      <c r="G102">
        <v>21</v>
      </c>
      <c r="H102">
        <v>21</v>
      </c>
      <c r="I102" t="s">
        <v>274</v>
      </c>
      <c r="J102" t="s">
        <v>275</v>
      </c>
      <c r="K102" s="3">
        <v>0</v>
      </c>
      <c r="L102" s="3">
        <v>0</v>
      </c>
      <c r="M102" s="3">
        <v>1855</v>
      </c>
      <c r="N102" s="3">
        <v>241.15</v>
      </c>
      <c r="O102" s="3">
        <v>0</v>
      </c>
      <c r="P102" s="3">
        <v>0</v>
      </c>
      <c r="Q102" s="3">
        <v>2096.15</v>
      </c>
      <c r="S102" t="s">
        <v>1</v>
      </c>
    </row>
    <row r="103" spans="1:19" x14ac:dyDescent="0.25">
      <c r="A103" t="s">
        <v>96</v>
      </c>
      <c r="B103" t="s">
        <v>337</v>
      </c>
      <c r="C103" t="s">
        <v>1</v>
      </c>
      <c r="D103" t="s">
        <v>0</v>
      </c>
      <c r="E103" t="s">
        <v>324</v>
      </c>
      <c r="F103" t="s">
        <v>325</v>
      </c>
      <c r="G103">
        <v>20</v>
      </c>
      <c r="H103">
        <v>20</v>
      </c>
      <c r="I103" t="s">
        <v>204</v>
      </c>
      <c r="J103" t="s">
        <v>205</v>
      </c>
      <c r="K103" s="3">
        <v>0</v>
      </c>
      <c r="L103" s="3">
        <v>0</v>
      </c>
      <c r="M103" s="3">
        <v>321.24</v>
      </c>
      <c r="N103" s="3">
        <v>41.761200000000002</v>
      </c>
      <c r="O103" s="3">
        <v>0</v>
      </c>
      <c r="P103" s="3">
        <v>0</v>
      </c>
      <c r="Q103" s="3">
        <v>363.00120000000004</v>
      </c>
      <c r="S103" t="s">
        <v>1</v>
      </c>
    </row>
    <row r="104" spans="1:19" x14ac:dyDescent="0.25">
      <c r="A104" t="s">
        <v>96</v>
      </c>
      <c r="B104" t="s">
        <v>337</v>
      </c>
      <c r="C104" t="s">
        <v>1</v>
      </c>
      <c r="D104" t="s">
        <v>0</v>
      </c>
      <c r="E104" t="s">
        <v>324</v>
      </c>
      <c r="F104" t="s">
        <v>325</v>
      </c>
      <c r="G104">
        <v>19</v>
      </c>
      <c r="H104">
        <v>19</v>
      </c>
      <c r="I104" t="s">
        <v>204</v>
      </c>
      <c r="J104" t="s">
        <v>205</v>
      </c>
      <c r="K104" s="3">
        <v>0</v>
      </c>
      <c r="L104" s="3">
        <v>0</v>
      </c>
      <c r="M104" s="3">
        <v>757.2</v>
      </c>
      <c r="N104" s="3">
        <v>98.436000000000007</v>
      </c>
      <c r="O104" s="3">
        <v>0</v>
      </c>
      <c r="P104" s="3">
        <v>0</v>
      </c>
      <c r="Q104" s="3">
        <v>855.63600000000008</v>
      </c>
      <c r="S104" t="s">
        <v>1</v>
      </c>
    </row>
    <row r="105" spans="1:19" x14ac:dyDescent="0.25">
      <c r="A105" t="s">
        <v>96</v>
      </c>
      <c r="B105" t="s">
        <v>337</v>
      </c>
      <c r="C105" t="s">
        <v>1</v>
      </c>
      <c r="D105" t="s">
        <v>0</v>
      </c>
      <c r="E105" t="s">
        <v>324</v>
      </c>
      <c r="F105" t="s">
        <v>325</v>
      </c>
      <c r="G105">
        <v>18</v>
      </c>
      <c r="H105">
        <v>18</v>
      </c>
      <c r="I105" t="s">
        <v>204</v>
      </c>
      <c r="J105" t="s">
        <v>205</v>
      </c>
      <c r="K105" s="3">
        <v>0</v>
      </c>
      <c r="L105" s="3">
        <v>0</v>
      </c>
      <c r="M105" s="3">
        <v>591.25</v>
      </c>
      <c r="N105" s="3">
        <v>76.862499999999997</v>
      </c>
      <c r="O105" s="3">
        <v>0</v>
      </c>
      <c r="P105" s="3">
        <v>0</v>
      </c>
      <c r="Q105" s="3">
        <v>668.11249999999995</v>
      </c>
      <c r="S105" t="s">
        <v>1</v>
      </c>
    </row>
    <row r="106" spans="1:19" x14ac:dyDescent="0.25">
      <c r="A106" t="s">
        <v>96</v>
      </c>
      <c r="B106" t="s">
        <v>337</v>
      </c>
      <c r="C106" t="s">
        <v>1</v>
      </c>
      <c r="D106" t="s">
        <v>0</v>
      </c>
      <c r="E106" t="s">
        <v>324</v>
      </c>
      <c r="F106" t="s">
        <v>325</v>
      </c>
      <c r="G106">
        <v>17</v>
      </c>
      <c r="H106">
        <v>17</v>
      </c>
      <c r="I106" t="s">
        <v>204</v>
      </c>
      <c r="J106" t="s">
        <v>205</v>
      </c>
      <c r="K106" s="3">
        <v>0</v>
      </c>
      <c r="L106" s="3">
        <v>0</v>
      </c>
      <c r="M106" s="3">
        <v>1806.87</v>
      </c>
      <c r="N106" s="3">
        <v>234.8931</v>
      </c>
      <c r="O106" s="3">
        <v>0</v>
      </c>
      <c r="P106" s="3">
        <v>0</v>
      </c>
      <c r="Q106" s="3">
        <v>2041.7630999999999</v>
      </c>
      <c r="S106" t="s">
        <v>1</v>
      </c>
    </row>
    <row r="107" spans="1:19" x14ac:dyDescent="0.25">
      <c r="A107" t="s">
        <v>96</v>
      </c>
      <c r="B107" t="s">
        <v>337</v>
      </c>
      <c r="C107" t="s">
        <v>1</v>
      </c>
      <c r="D107" t="s">
        <v>0</v>
      </c>
      <c r="E107" t="s">
        <v>324</v>
      </c>
      <c r="F107" t="s">
        <v>325</v>
      </c>
      <c r="G107">
        <v>16</v>
      </c>
      <c r="H107">
        <v>16</v>
      </c>
      <c r="I107" t="s">
        <v>204</v>
      </c>
      <c r="J107" t="s">
        <v>205</v>
      </c>
      <c r="K107" s="3">
        <v>0</v>
      </c>
      <c r="L107" s="3">
        <v>0</v>
      </c>
      <c r="M107" s="3">
        <v>3167.58</v>
      </c>
      <c r="N107" s="3">
        <v>411.78539999999998</v>
      </c>
      <c r="O107" s="3">
        <v>0</v>
      </c>
      <c r="P107" s="3">
        <v>0</v>
      </c>
      <c r="Q107" s="3">
        <v>3579.3653999999997</v>
      </c>
      <c r="S107" t="s">
        <v>1</v>
      </c>
    </row>
    <row r="108" spans="1:19" x14ac:dyDescent="0.25">
      <c r="A108" t="s">
        <v>96</v>
      </c>
      <c r="B108" t="s">
        <v>337</v>
      </c>
      <c r="C108" t="s">
        <v>1</v>
      </c>
      <c r="D108" t="s">
        <v>0</v>
      </c>
      <c r="E108" t="s">
        <v>324</v>
      </c>
      <c r="F108" t="s">
        <v>325</v>
      </c>
      <c r="G108">
        <v>15</v>
      </c>
      <c r="H108">
        <v>15</v>
      </c>
      <c r="I108" t="s">
        <v>204</v>
      </c>
      <c r="J108" t="s">
        <v>205</v>
      </c>
      <c r="K108" s="3">
        <v>0</v>
      </c>
      <c r="L108" s="3">
        <v>0</v>
      </c>
      <c r="M108" s="3">
        <v>3553.15</v>
      </c>
      <c r="N108" s="3">
        <v>461.90950000000004</v>
      </c>
      <c r="O108" s="3">
        <v>0</v>
      </c>
      <c r="P108" s="3">
        <v>0</v>
      </c>
      <c r="Q108" s="3">
        <v>4015.0595000000003</v>
      </c>
      <c r="S108" t="s">
        <v>1</v>
      </c>
    </row>
    <row r="109" spans="1:19" x14ac:dyDescent="0.25">
      <c r="A109" t="s">
        <v>96</v>
      </c>
      <c r="B109" t="s">
        <v>337</v>
      </c>
      <c r="C109" t="s">
        <v>1</v>
      </c>
      <c r="D109" t="s">
        <v>0</v>
      </c>
      <c r="E109" t="s">
        <v>324</v>
      </c>
      <c r="F109" t="s">
        <v>325</v>
      </c>
      <c r="G109">
        <v>14</v>
      </c>
      <c r="H109">
        <v>14</v>
      </c>
      <c r="I109" t="s">
        <v>204</v>
      </c>
      <c r="J109" t="s">
        <v>205</v>
      </c>
      <c r="K109" s="3">
        <v>0</v>
      </c>
      <c r="L109" s="3">
        <v>0</v>
      </c>
      <c r="M109" s="3">
        <v>238.8</v>
      </c>
      <c r="N109" s="3">
        <v>31.044000000000004</v>
      </c>
      <c r="O109" s="3">
        <v>0</v>
      </c>
      <c r="P109" s="3">
        <v>0</v>
      </c>
      <c r="Q109" s="3">
        <v>269.84399999999999</v>
      </c>
      <c r="S109" t="s">
        <v>1</v>
      </c>
    </row>
    <row r="110" spans="1:19" x14ac:dyDescent="0.25">
      <c r="A110" t="s">
        <v>96</v>
      </c>
      <c r="B110" t="s">
        <v>337</v>
      </c>
      <c r="C110" t="s">
        <v>1</v>
      </c>
      <c r="D110" t="s">
        <v>0</v>
      </c>
      <c r="E110" t="s">
        <v>324</v>
      </c>
      <c r="F110" t="s">
        <v>325</v>
      </c>
      <c r="G110">
        <v>13</v>
      </c>
      <c r="H110">
        <v>13</v>
      </c>
      <c r="I110" t="s">
        <v>204</v>
      </c>
      <c r="J110" t="s">
        <v>205</v>
      </c>
      <c r="K110" s="3">
        <v>0</v>
      </c>
      <c r="L110" s="3">
        <v>0</v>
      </c>
      <c r="M110" s="3">
        <v>1265</v>
      </c>
      <c r="N110" s="3">
        <v>164.45000000000002</v>
      </c>
      <c r="O110" s="3">
        <v>0</v>
      </c>
      <c r="P110" s="3">
        <v>0</v>
      </c>
      <c r="Q110" s="3">
        <v>1429.45</v>
      </c>
      <c r="S110" t="s">
        <v>1</v>
      </c>
    </row>
    <row r="111" spans="1:19" x14ac:dyDescent="0.25">
      <c r="A111" t="s">
        <v>96</v>
      </c>
      <c r="B111" t="s">
        <v>337</v>
      </c>
      <c r="C111" t="s">
        <v>1</v>
      </c>
      <c r="D111" t="s">
        <v>0</v>
      </c>
      <c r="E111" t="s">
        <v>324</v>
      </c>
      <c r="F111" t="s">
        <v>325</v>
      </c>
      <c r="G111">
        <v>12</v>
      </c>
      <c r="H111">
        <v>12</v>
      </c>
      <c r="I111" t="s">
        <v>204</v>
      </c>
      <c r="J111" t="s">
        <v>205</v>
      </c>
      <c r="K111" s="3">
        <v>0</v>
      </c>
      <c r="L111" s="3">
        <v>0</v>
      </c>
      <c r="M111" s="3">
        <v>2222.1999999999998</v>
      </c>
      <c r="N111" s="3">
        <v>288.88599999999997</v>
      </c>
      <c r="O111" s="3">
        <v>0</v>
      </c>
      <c r="P111" s="3">
        <v>0</v>
      </c>
      <c r="Q111" s="3">
        <v>2511.0859999999998</v>
      </c>
      <c r="S111" t="s">
        <v>1</v>
      </c>
    </row>
    <row r="112" spans="1:19" x14ac:dyDescent="0.25">
      <c r="A112" t="s">
        <v>96</v>
      </c>
      <c r="B112" t="s">
        <v>337</v>
      </c>
      <c r="C112" t="s">
        <v>1</v>
      </c>
      <c r="D112" t="s">
        <v>0</v>
      </c>
      <c r="E112" t="s">
        <v>324</v>
      </c>
      <c r="F112" t="s">
        <v>325</v>
      </c>
      <c r="G112">
        <v>11</v>
      </c>
      <c r="H112">
        <v>11</v>
      </c>
      <c r="I112" t="s">
        <v>204</v>
      </c>
      <c r="J112" t="s">
        <v>205</v>
      </c>
      <c r="K112" s="3">
        <v>0</v>
      </c>
      <c r="L112" s="3">
        <v>0</v>
      </c>
      <c r="M112" s="3">
        <v>750</v>
      </c>
      <c r="N112" s="3">
        <v>97.5</v>
      </c>
      <c r="O112" s="3">
        <v>0</v>
      </c>
      <c r="P112" s="3">
        <v>0</v>
      </c>
      <c r="Q112" s="3">
        <v>847.5</v>
      </c>
      <c r="S112" t="s">
        <v>1</v>
      </c>
    </row>
    <row r="113" spans="1:19" x14ac:dyDescent="0.25">
      <c r="A113" t="s">
        <v>96</v>
      </c>
      <c r="B113" t="s">
        <v>337</v>
      </c>
      <c r="C113" t="s">
        <v>1</v>
      </c>
      <c r="D113" t="s">
        <v>0</v>
      </c>
      <c r="E113" t="s">
        <v>324</v>
      </c>
      <c r="F113" t="s">
        <v>325</v>
      </c>
      <c r="G113">
        <v>10</v>
      </c>
      <c r="H113">
        <v>10</v>
      </c>
      <c r="I113" t="s">
        <v>148</v>
      </c>
      <c r="J113" t="s">
        <v>29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S113" t="s">
        <v>1</v>
      </c>
    </row>
    <row r="114" spans="1:19" x14ac:dyDescent="0.25">
      <c r="A114" t="s">
        <v>96</v>
      </c>
      <c r="B114" t="s">
        <v>337</v>
      </c>
      <c r="C114" t="s">
        <v>1</v>
      </c>
      <c r="D114" t="s">
        <v>0</v>
      </c>
      <c r="E114" t="s">
        <v>324</v>
      </c>
      <c r="F114" t="s">
        <v>325</v>
      </c>
      <c r="G114">
        <v>9</v>
      </c>
      <c r="H114">
        <v>9</v>
      </c>
      <c r="I114" t="s">
        <v>216</v>
      </c>
      <c r="J114" t="s">
        <v>217</v>
      </c>
      <c r="K114" s="3">
        <v>0</v>
      </c>
      <c r="L114" s="3">
        <v>0</v>
      </c>
      <c r="M114" s="3">
        <v>693.3</v>
      </c>
      <c r="N114" s="3">
        <v>90.128999999999991</v>
      </c>
      <c r="O114" s="3">
        <v>0</v>
      </c>
      <c r="P114" s="3">
        <v>0</v>
      </c>
      <c r="Q114" s="3">
        <v>783.42899999999997</v>
      </c>
      <c r="S114" t="s">
        <v>1</v>
      </c>
    </row>
    <row r="115" spans="1:19" x14ac:dyDescent="0.25">
      <c r="A115" t="s">
        <v>96</v>
      </c>
      <c r="B115" t="s">
        <v>336</v>
      </c>
      <c r="C115" t="s">
        <v>1</v>
      </c>
      <c r="D115" t="s">
        <v>0</v>
      </c>
      <c r="E115" t="s">
        <v>324</v>
      </c>
      <c r="F115" t="s">
        <v>325</v>
      </c>
      <c r="G115">
        <v>8</v>
      </c>
      <c r="H115">
        <v>8</v>
      </c>
      <c r="I115" t="s">
        <v>222</v>
      </c>
      <c r="J115" t="s">
        <v>223</v>
      </c>
      <c r="K115" s="3">
        <v>0</v>
      </c>
      <c r="L115" s="3">
        <v>0</v>
      </c>
      <c r="M115" s="3">
        <v>1264</v>
      </c>
      <c r="N115" s="3">
        <v>164.32</v>
      </c>
      <c r="O115" s="3">
        <v>0</v>
      </c>
      <c r="P115" s="3">
        <v>0</v>
      </c>
      <c r="Q115" s="3">
        <v>1428.32</v>
      </c>
      <c r="S115" t="s">
        <v>1</v>
      </c>
    </row>
    <row r="116" spans="1:19" x14ac:dyDescent="0.25">
      <c r="A116" t="s">
        <v>96</v>
      </c>
      <c r="B116" t="s">
        <v>335</v>
      </c>
      <c r="C116" t="s">
        <v>1</v>
      </c>
      <c r="D116" t="s">
        <v>0</v>
      </c>
      <c r="E116" t="s">
        <v>324</v>
      </c>
      <c r="F116" t="s">
        <v>325</v>
      </c>
      <c r="G116">
        <v>7</v>
      </c>
      <c r="H116">
        <v>7</v>
      </c>
      <c r="I116" t="s">
        <v>218</v>
      </c>
      <c r="J116" t="s">
        <v>219</v>
      </c>
      <c r="K116" s="3">
        <v>0</v>
      </c>
      <c r="L116" s="3">
        <v>0</v>
      </c>
      <c r="M116" s="3">
        <v>1344.85</v>
      </c>
      <c r="N116" s="3">
        <v>174.8305</v>
      </c>
      <c r="O116" s="3">
        <v>0</v>
      </c>
      <c r="P116" s="3">
        <v>0</v>
      </c>
      <c r="Q116" s="3">
        <v>1519.6804999999999</v>
      </c>
      <c r="S116" t="s">
        <v>1</v>
      </c>
    </row>
    <row r="117" spans="1:19" x14ac:dyDescent="0.25">
      <c r="A117" t="s">
        <v>96</v>
      </c>
      <c r="B117" t="s">
        <v>334</v>
      </c>
      <c r="C117" t="s">
        <v>1</v>
      </c>
      <c r="D117" t="s">
        <v>0</v>
      </c>
      <c r="E117" t="s">
        <v>324</v>
      </c>
      <c r="F117" t="s">
        <v>325</v>
      </c>
      <c r="G117">
        <v>6</v>
      </c>
      <c r="H117">
        <v>6</v>
      </c>
      <c r="I117" t="s">
        <v>272</v>
      </c>
      <c r="J117" t="s">
        <v>273</v>
      </c>
      <c r="K117" s="3">
        <v>0</v>
      </c>
      <c r="L117" s="3">
        <v>0</v>
      </c>
      <c r="M117" s="3">
        <v>360</v>
      </c>
      <c r="N117" s="3">
        <v>46.800000000000004</v>
      </c>
      <c r="O117" s="3">
        <v>0</v>
      </c>
      <c r="P117" s="3">
        <v>0</v>
      </c>
      <c r="Q117" s="3">
        <v>406.8</v>
      </c>
      <c r="S117" t="s">
        <v>1</v>
      </c>
    </row>
    <row r="118" spans="1:19" x14ac:dyDescent="0.25">
      <c r="A118" t="s">
        <v>96</v>
      </c>
      <c r="B118" t="s">
        <v>334</v>
      </c>
      <c r="C118" t="s">
        <v>1</v>
      </c>
      <c r="D118" t="s">
        <v>0</v>
      </c>
      <c r="E118" t="s">
        <v>324</v>
      </c>
      <c r="F118" t="s">
        <v>325</v>
      </c>
      <c r="G118">
        <v>5</v>
      </c>
      <c r="H118">
        <v>5</v>
      </c>
      <c r="I118" t="s">
        <v>206</v>
      </c>
      <c r="J118" t="s">
        <v>207</v>
      </c>
      <c r="K118" s="3">
        <v>0</v>
      </c>
      <c r="L118" s="3">
        <v>0</v>
      </c>
      <c r="M118" s="3">
        <v>229.69</v>
      </c>
      <c r="N118" s="3">
        <v>29.8597</v>
      </c>
      <c r="O118" s="3">
        <v>0</v>
      </c>
      <c r="P118" s="3">
        <v>0</v>
      </c>
      <c r="Q118" s="3">
        <v>259.54969999999997</v>
      </c>
      <c r="S118" t="s">
        <v>1</v>
      </c>
    </row>
    <row r="119" spans="1:19" x14ac:dyDescent="0.25">
      <c r="A119" t="s">
        <v>94</v>
      </c>
      <c r="K119" s="2"/>
      <c r="L119" s="2"/>
      <c r="M119" s="23">
        <f>SUBTOTAL(109,Tabla2[V. GRAVADA])</f>
        <v>108521.77</v>
      </c>
      <c r="N119" s="23">
        <f>SUBTOTAL(109,Tabla2[D.FISCAL])</f>
        <v>14107.830100000006</v>
      </c>
      <c r="O119" s="2"/>
      <c r="P119" s="2"/>
      <c r="Q119" s="23">
        <f>SUBTOTAL(109,Tabla2[VENTA TOTAL])</f>
        <v>122629.60010000001</v>
      </c>
      <c r="R119" s="2"/>
      <c r="S119">
        <f>SUBTOTAL(103,Tabla2[ANEXO])</f>
        <v>116</v>
      </c>
    </row>
  </sheetData>
  <pageMargins left="0.7" right="0.7" top="0.75" bottom="0.75" header="0.3" footer="0.3"/>
  <pageSetup orientation="landscape" horizontalDpi="4294967294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11"/>
  <sheetViews>
    <sheetView topLeftCell="A73" workbookViewId="0">
      <selection activeCell="A2" sqref="A2:B111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</row>
    <row r="2" spans="1:8" x14ac:dyDescent="0.25">
      <c r="A2" s="1" t="s">
        <v>67</v>
      </c>
      <c r="B2" t="s">
        <v>66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</row>
    <row r="14" spans="1:8" x14ac:dyDescent="0.25">
      <c r="A14" s="1" t="s">
        <v>43</v>
      </c>
      <c r="B14" t="s">
        <v>42</v>
      </c>
    </row>
    <row r="15" spans="1:8" x14ac:dyDescent="0.25">
      <c r="A15" s="1" t="s">
        <v>41</v>
      </c>
      <c r="B15" t="s">
        <v>40</v>
      </c>
    </row>
    <row r="16" spans="1:8" x14ac:dyDescent="0.25">
      <c r="A16" s="1" t="s">
        <v>39</v>
      </c>
      <c r="B16" t="s">
        <v>38</v>
      </c>
    </row>
    <row r="17" spans="1:2" x14ac:dyDescent="0.25">
      <c r="A17" s="1" t="s">
        <v>37</v>
      </c>
      <c r="B17" t="s">
        <v>36</v>
      </c>
    </row>
    <row r="18" spans="1:2" x14ac:dyDescent="0.25">
      <c r="A18" s="1" t="s">
        <v>35</v>
      </c>
      <c r="B18" t="s">
        <v>34</v>
      </c>
    </row>
    <row r="19" spans="1:2" x14ac:dyDescent="0.25">
      <c r="A19" s="1" t="s">
        <v>33</v>
      </c>
      <c r="B19" t="s">
        <v>32</v>
      </c>
    </row>
    <row r="20" spans="1:2" x14ac:dyDescent="0.25">
      <c r="A20" s="1" t="s">
        <v>31</v>
      </c>
      <c r="B20" t="s">
        <v>30</v>
      </c>
    </row>
    <row r="21" spans="1:2" x14ac:dyDescent="0.25">
      <c r="A21" s="1" t="s">
        <v>98</v>
      </c>
      <c r="B21" t="s">
        <v>99</v>
      </c>
    </row>
    <row r="22" spans="1:2" x14ac:dyDescent="0.25">
      <c r="A22" s="1" t="s">
        <v>100</v>
      </c>
      <c r="B22" t="s">
        <v>101</v>
      </c>
    </row>
    <row r="23" spans="1:2" x14ac:dyDescent="0.25">
      <c r="A23" s="1" t="s">
        <v>102</v>
      </c>
      <c r="B23" t="s">
        <v>103</v>
      </c>
    </row>
    <row r="24" spans="1:2" x14ac:dyDescent="0.25">
      <c r="A24" s="1" t="s">
        <v>104</v>
      </c>
      <c r="B24" t="s">
        <v>105</v>
      </c>
    </row>
    <row r="25" spans="1:2" x14ac:dyDescent="0.25">
      <c r="A25" s="1" t="s">
        <v>106</v>
      </c>
      <c r="B25" t="s">
        <v>107</v>
      </c>
    </row>
    <row r="26" spans="1:2" x14ac:dyDescent="0.25">
      <c r="A26" s="1" t="s">
        <v>108</v>
      </c>
      <c r="B26" t="s">
        <v>109</v>
      </c>
    </row>
    <row r="27" spans="1:2" x14ac:dyDescent="0.25">
      <c r="A27" s="1" t="s">
        <v>238</v>
      </c>
      <c r="B27" t="s">
        <v>110</v>
      </c>
    </row>
    <row r="28" spans="1:2" x14ac:dyDescent="0.25">
      <c r="A28" s="1" t="s">
        <v>239</v>
      </c>
      <c r="B28" t="s">
        <v>111</v>
      </c>
    </row>
    <row r="29" spans="1:2" x14ac:dyDescent="0.25">
      <c r="A29" s="1" t="s">
        <v>112</v>
      </c>
      <c r="B29" t="s">
        <v>113</v>
      </c>
    </row>
    <row r="30" spans="1:2" x14ac:dyDescent="0.25">
      <c r="A30" s="1" t="s">
        <v>114</v>
      </c>
      <c r="B30" t="s">
        <v>115</v>
      </c>
    </row>
    <row r="31" spans="1:2" x14ac:dyDescent="0.25">
      <c r="A31" s="1" t="s">
        <v>116</v>
      </c>
      <c r="B31" t="s">
        <v>117</v>
      </c>
    </row>
    <row r="32" spans="1:2" x14ac:dyDescent="0.25">
      <c r="A32" s="1" t="s">
        <v>118</v>
      </c>
      <c r="B32" t="s">
        <v>119</v>
      </c>
    </row>
    <row r="33" spans="1:2" x14ac:dyDescent="0.25">
      <c r="A33" s="1" t="s">
        <v>120</v>
      </c>
      <c r="B33" t="s">
        <v>121</v>
      </c>
    </row>
    <row r="34" spans="1:2" x14ac:dyDescent="0.25">
      <c r="A34" s="1" t="s">
        <v>240</v>
      </c>
      <c r="B34" t="s">
        <v>122</v>
      </c>
    </row>
    <row r="35" spans="1:2" x14ac:dyDescent="0.25">
      <c r="A35" s="1" t="s">
        <v>123</v>
      </c>
      <c r="B35" t="s">
        <v>124</v>
      </c>
    </row>
    <row r="36" spans="1:2" x14ac:dyDescent="0.25">
      <c r="A36" s="1" t="s">
        <v>125</v>
      </c>
      <c r="B36" t="s">
        <v>126</v>
      </c>
    </row>
    <row r="37" spans="1:2" x14ac:dyDescent="0.25">
      <c r="A37" s="1" t="s">
        <v>127</v>
      </c>
      <c r="B37" t="s">
        <v>128</v>
      </c>
    </row>
    <row r="38" spans="1:2" x14ac:dyDescent="0.25">
      <c r="A38" s="1" t="s">
        <v>129</v>
      </c>
      <c r="B38" t="s">
        <v>130</v>
      </c>
    </row>
    <row r="39" spans="1:2" x14ac:dyDescent="0.25">
      <c r="A39" s="1" t="s">
        <v>131</v>
      </c>
      <c r="B39" t="s">
        <v>132</v>
      </c>
    </row>
    <row r="40" spans="1:2" x14ac:dyDescent="0.25">
      <c r="A40" s="1" t="s">
        <v>133</v>
      </c>
      <c r="B40" t="s">
        <v>134</v>
      </c>
    </row>
    <row r="41" spans="1:2" x14ac:dyDescent="0.25">
      <c r="A41" s="1" t="s">
        <v>135</v>
      </c>
      <c r="B41" t="s">
        <v>136</v>
      </c>
    </row>
    <row r="42" spans="1:2" x14ac:dyDescent="0.25">
      <c r="A42" s="1" t="s">
        <v>137</v>
      </c>
      <c r="B42" t="s">
        <v>138</v>
      </c>
    </row>
    <row r="43" spans="1:2" x14ac:dyDescent="0.25">
      <c r="A43" s="1" t="s">
        <v>139</v>
      </c>
      <c r="B43" t="s">
        <v>140</v>
      </c>
    </row>
    <row r="44" spans="1:2" x14ac:dyDescent="0.25">
      <c r="A44" s="1" t="s">
        <v>141</v>
      </c>
      <c r="B44" t="s">
        <v>142</v>
      </c>
    </row>
    <row r="45" spans="1:2" x14ac:dyDescent="0.25">
      <c r="A45" s="1" t="s">
        <v>241</v>
      </c>
      <c r="B45" t="s">
        <v>143</v>
      </c>
    </row>
    <row r="46" spans="1:2" x14ac:dyDescent="0.25">
      <c r="A46" s="1" t="s">
        <v>144</v>
      </c>
      <c r="B46" t="s">
        <v>145</v>
      </c>
    </row>
    <row r="47" spans="1:2" x14ac:dyDescent="0.25">
      <c r="A47" s="1" t="s">
        <v>146</v>
      </c>
      <c r="B47" t="s">
        <v>147</v>
      </c>
    </row>
    <row r="48" spans="1:2" x14ac:dyDescent="0.25">
      <c r="A48" s="1" t="s">
        <v>148</v>
      </c>
      <c r="B48" s="1" t="s">
        <v>29</v>
      </c>
    </row>
    <row r="49" spans="1:2" x14ac:dyDescent="0.25">
      <c r="A49" s="1" t="s">
        <v>149</v>
      </c>
      <c r="B49" t="s">
        <v>150</v>
      </c>
    </row>
    <row r="50" spans="1:2" x14ac:dyDescent="0.25">
      <c r="A50" s="1" t="s">
        <v>151</v>
      </c>
      <c r="B50" t="s">
        <v>152</v>
      </c>
    </row>
    <row r="51" spans="1:2" x14ac:dyDescent="0.25">
      <c r="A51" s="1" t="s">
        <v>153</v>
      </c>
      <c r="B51" t="s">
        <v>154</v>
      </c>
    </row>
    <row r="52" spans="1:2" x14ac:dyDescent="0.25">
      <c r="A52" s="1" t="s">
        <v>155</v>
      </c>
      <c r="B52" t="s">
        <v>156</v>
      </c>
    </row>
    <row r="53" spans="1:2" x14ac:dyDescent="0.25">
      <c r="A53" s="1" t="s">
        <v>157</v>
      </c>
      <c r="B53" t="s">
        <v>158</v>
      </c>
    </row>
    <row r="54" spans="1:2" x14ac:dyDescent="0.25">
      <c r="A54" s="1" t="s">
        <v>159</v>
      </c>
      <c r="B54" t="s">
        <v>160</v>
      </c>
    </row>
    <row r="55" spans="1:2" x14ac:dyDescent="0.25">
      <c r="A55" s="1" t="s">
        <v>161</v>
      </c>
      <c r="B55" t="s">
        <v>162</v>
      </c>
    </row>
    <row r="56" spans="1:2" x14ac:dyDescent="0.25">
      <c r="A56" s="1" t="s">
        <v>163</v>
      </c>
      <c r="B56" t="s">
        <v>164</v>
      </c>
    </row>
    <row r="57" spans="1:2" x14ac:dyDescent="0.25">
      <c r="A57" s="1" t="s">
        <v>165</v>
      </c>
      <c r="B57" t="s">
        <v>166</v>
      </c>
    </row>
    <row r="58" spans="1:2" x14ac:dyDescent="0.25">
      <c r="A58" s="1" t="s">
        <v>167</v>
      </c>
      <c r="B58" t="s">
        <v>168</v>
      </c>
    </row>
    <row r="59" spans="1:2" x14ac:dyDescent="0.25">
      <c r="A59" s="1" t="s">
        <v>169</v>
      </c>
      <c r="B59" t="s">
        <v>170</v>
      </c>
    </row>
    <row r="60" spans="1:2" x14ac:dyDescent="0.25">
      <c r="A60" s="1" t="s">
        <v>171</v>
      </c>
      <c r="B60" t="s">
        <v>172</v>
      </c>
    </row>
    <row r="61" spans="1:2" x14ac:dyDescent="0.25">
      <c r="A61" s="1" t="s">
        <v>242</v>
      </c>
      <c r="B61" t="s">
        <v>243</v>
      </c>
    </row>
    <row r="62" spans="1:2" x14ac:dyDescent="0.25">
      <c r="A62" s="1" t="s">
        <v>244</v>
      </c>
      <c r="B62" t="s">
        <v>245</v>
      </c>
    </row>
    <row r="63" spans="1:2" x14ac:dyDescent="0.25">
      <c r="A63" s="1" t="s">
        <v>246</v>
      </c>
      <c r="B63" t="s">
        <v>247</v>
      </c>
    </row>
    <row r="64" spans="1:2" x14ac:dyDescent="0.25">
      <c r="A64" s="1" t="s">
        <v>248</v>
      </c>
      <c r="B64" t="s">
        <v>249</v>
      </c>
    </row>
    <row r="65" spans="1:2" x14ac:dyDescent="0.25">
      <c r="A65" s="1" t="s">
        <v>250</v>
      </c>
      <c r="B65" t="s">
        <v>251</v>
      </c>
    </row>
    <row r="66" spans="1:2" x14ac:dyDescent="0.25">
      <c r="A66" s="1" t="s">
        <v>252</v>
      </c>
      <c r="B66" t="s">
        <v>253</v>
      </c>
    </row>
    <row r="67" spans="1:2" x14ac:dyDescent="0.25">
      <c r="A67" s="1" t="s">
        <v>254</v>
      </c>
      <c r="B67" t="s">
        <v>255</v>
      </c>
    </row>
    <row r="68" spans="1:2" x14ac:dyDescent="0.25">
      <c r="A68" s="1" t="s">
        <v>256</v>
      </c>
      <c r="B68" t="s">
        <v>257</v>
      </c>
    </row>
    <row r="69" spans="1:2" x14ac:dyDescent="0.25">
      <c r="A69" s="1" t="s">
        <v>258</v>
      </c>
      <c r="B69" t="s">
        <v>259</v>
      </c>
    </row>
    <row r="70" spans="1:2" x14ac:dyDescent="0.25">
      <c r="A70" s="1" t="s">
        <v>260</v>
      </c>
      <c r="B70" t="s">
        <v>261</v>
      </c>
    </row>
    <row r="71" spans="1:2" x14ac:dyDescent="0.25">
      <c r="A71" s="1" t="s">
        <v>262</v>
      </c>
      <c r="B71" t="s">
        <v>263</v>
      </c>
    </row>
    <row r="72" spans="1:2" x14ac:dyDescent="0.25">
      <c r="A72" s="1" t="s">
        <v>264</v>
      </c>
      <c r="B72" t="s">
        <v>265</v>
      </c>
    </row>
    <row r="73" spans="1:2" x14ac:dyDescent="0.25">
      <c r="A73" s="1" t="s">
        <v>266</v>
      </c>
      <c r="B73" t="s">
        <v>267</v>
      </c>
    </row>
    <row r="74" spans="1:2" x14ac:dyDescent="0.25">
      <c r="A74" s="1" t="s">
        <v>268</v>
      </c>
      <c r="B74" t="s">
        <v>269</v>
      </c>
    </row>
    <row r="75" spans="1:2" x14ac:dyDescent="0.25">
      <c r="A75" s="1" t="s">
        <v>270</v>
      </c>
      <c r="B75" t="s">
        <v>271</v>
      </c>
    </row>
    <row r="76" spans="1:2" x14ac:dyDescent="0.25">
      <c r="A76" s="1" t="s">
        <v>204</v>
      </c>
      <c r="B76" t="s">
        <v>205</v>
      </c>
    </row>
    <row r="77" spans="1:2" x14ac:dyDescent="0.25">
      <c r="A77" s="1" t="s">
        <v>214</v>
      </c>
      <c r="B77" t="s">
        <v>215</v>
      </c>
    </row>
    <row r="78" spans="1:2" x14ac:dyDescent="0.25">
      <c r="A78" s="1" t="s">
        <v>220</v>
      </c>
      <c r="B78" s="21" t="s">
        <v>221</v>
      </c>
    </row>
    <row r="79" spans="1:2" x14ac:dyDescent="0.25">
      <c r="A79" s="1" t="s">
        <v>228</v>
      </c>
      <c r="B79" t="s">
        <v>229</v>
      </c>
    </row>
    <row r="80" spans="1:2" x14ac:dyDescent="0.25">
      <c r="A80" s="1" t="s">
        <v>208</v>
      </c>
      <c r="B80" t="s">
        <v>209</v>
      </c>
    </row>
    <row r="81" spans="1:2" x14ac:dyDescent="0.25">
      <c r="A81" s="1" t="s">
        <v>456</v>
      </c>
      <c r="B81" t="s">
        <v>217</v>
      </c>
    </row>
    <row r="82" spans="1:2" x14ac:dyDescent="0.25">
      <c r="A82" s="1" t="s">
        <v>212</v>
      </c>
      <c r="B82" t="s">
        <v>213</v>
      </c>
    </row>
    <row r="83" spans="1:2" x14ac:dyDescent="0.25">
      <c r="A83" s="1" t="s">
        <v>272</v>
      </c>
      <c r="B83" t="s">
        <v>273</v>
      </c>
    </row>
    <row r="84" spans="1:2" x14ac:dyDescent="0.25">
      <c r="A84" s="1" t="s">
        <v>274</v>
      </c>
      <c r="B84" t="s">
        <v>275</v>
      </c>
    </row>
    <row r="85" spans="1:2" x14ac:dyDescent="0.25">
      <c r="A85" s="1" t="s">
        <v>210</v>
      </c>
      <c r="B85" t="s">
        <v>211</v>
      </c>
    </row>
    <row r="86" spans="1:2" x14ac:dyDescent="0.25">
      <c r="A86" s="1" t="s">
        <v>276</v>
      </c>
      <c r="B86" t="s">
        <v>277</v>
      </c>
    </row>
    <row r="87" spans="1:2" x14ac:dyDescent="0.25">
      <c r="A87" s="1" t="s">
        <v>218</v>
      </c>
      <c r="B87" t="s">
        <v>219</v>
      </c>
    </row>
    <row r="88" spans="1:2" x14ac:dyDescent="0.25">
      <c r="A88" s="1" t="s">
        <v>230</v>
      </c>
      <c r="B88" t="s">
        <v>231</v>
      </c>
    </row>
    <row r="89" spans="1:2" x14ac:dyDescent="0.25">
      <c r="A89" s="1" t="s">
        <v>224</v>
      </c>
      <c r="B89" t="s">
        <v>225</v>
      </c>
    </row>
    <row r="90" spans="1:2" x14ac:dyDescent="0.25">
      <c r="A90" s="1" t="s">
        <v>226</v>
      </c>
      <c r="B90" t="s">
        <v>227</v>
      </c>
    </row>
    <row r="91" spans="1:2" x14ac:dyDescent="0.25">
      <c r="A91" s="1" t="s">
        <v>278</v>
      </c>
      <c r="B91" t="s">
        <v>279</v>
      </c>
    </row>
    <row r="92" spans="1:2" x14ac:dyDescent="0.25">
      <c r="A92" s="1" t="s">
        <v>280</v>
      </c>
      <c r="B92" s="22" t="s">
        <v>281</v>
      </c>
    </row>
    <row r="93" spans="1:2" x14ac:dyDescent="0.25">
      <c r="A93" s="1" t="s">
        <v>282</v>
      </c>
      <c r="B93" t="s">
        <v>283</v>
      </c>
    </row>
    <row r="94" spans="1:2" x14ac:dyDescent="0.25">
      <c r="A94" s="1" t="s">
        <v>222</v>
      </c>
      <c r="B94" t="s">
        <v>223</v>
      </c>
    </row>
    <row r="95" spans="1:2" x14ac:dyDescent="0.25">
      <c r="A95" s="1" t="s">
        <v>284</v>
      </c>
      <c r="B95" t="s">
        <v>285</v>
      </c>
    </row>
    <row r="96" spans="1:2" x14ac:dyDescent="0.25">
      <c r="A96" s="1" t="s">
        <v>286</v>
      </c>
      <c r="B96" t="s">
        <v>287</v>
      </c>
    </row>
    <row r="97" spans="1:2" x14ac:dyDescent="0.25">
      <c r="A97" s="1" t="s">
        <v>206</v>
      </c>
      <c r="B97" t="s">
        <v>207</v>
      </c>
    </row>
    <row r="98" spans="1:2" x14ac:dyDescent="0.25">
      <c r="A98" s="1" t="s">
        <v>288</v>
      </c>
      <c r="B98" t="s">
        <v>289</v>
      </c>
    </row>
    <row r="99" spans="1:2" x14ac:dyDescent="0.25">
      <c r="A99" s="1" t="s">
        <v>290</v>
      </c>
      <c r="B99" t="s">
        <v>291</v>
      </c>
    </row>
    <row r="100" spans="1:2" x14ac:dyDescent="0.25">
      <c r="A100" s="1" t="s">
        <v>292</v>
      </c>
      <c r="B100" t="s">
        <v>293</v>
      </c>
    </row>
    <row r="101" spans="1:2" x14ac:dyDescent="0.25">
      <c r="A101" s="1" t="s">
        <v>298</v>
      </c>
      <c r="B101" t="s">
        <v>299</v>
      </c>
    </row>
    <row r="102" spans="1:2" x14ac:dyDescent="0.25">
      <c r="A102" s="1" t="s">
        <v>300</v>
      </c>
      <c r="B102" t="s">
        <v>302</v>
      </c>
    </row>
    <row r="103" spans="1:2" x14ac:dyDescent="0.25">
      <c r="A103" s="1" t="s">
        <v>301</v>
      </c>
      <c r="B103" t="s">
        <v>303</v>
      </c>
    </row>
    <row r="104" spans="1:2" x14ac:dyDescent="0.25">
      <c r="A104" s="1" t="s">
        <v>309</v>
      </c>
      <c r="B104" t="s">
        <v>310</v>
      </c>
    </row>
    <row r="105" spans="1:2" x14ac:dyDescent="0.25">
      <c r="A105" s="1" t="s">
        <v>316</v>
      </c>
      <c r="B105" t="s">
        <v>317</v>
      </c>
    </row>
    <row r="106" spans="1:2" x14ac:dyDescent="0.25">
      <c r="A106" s="1" t="s">
        <v>318</v>
      </c>
      <c r="B106" t="s">
        <v>319</v>
      </c>
    </row>
    <row r="107" spans="1:2" x14ac:dyDescent="0.25">
      <c r="A107" s="1" t="s">
        <v>320</v>
      </c>
      <c r="B107" t="s">
        <v>321</v>
      </c>
    </row>
    <row r="108" spans="1:2" x14ac:dyDescent="0.25">
      <c r="A108" s="1" t="s">
        <v>322</v>
      </c>
      <c r="B108" t="s">
        <v>323</v>
      </c>
    </row>
    <row r="109" spans="1:2" x14ac:dyDescent="0.25">
      <c r="A109" s="1" t="s">
        <v>391</v>
      </c>
      <c r="B109" t="s">
        <v>392</v>
      </c>
    </row>
    <row r="110" spans="1:2" x14ac:dyDescent="0.25">
      <c r="A110" s="1" t="s">
        <v>198</v>
      </c>
      <c r="B110" t="s">
        <v>393</v>
      </c>
    </row>
    <row r="111" spans="1:2" x14ac:dyDescent="0.25">
      <c r="A111" s="1" t="s">
        <v>520</v>
      </c>
      <c r="B111" t="s">
        <v>521</v>
      </c>
    </row>
  </sheetData>
  <conditionalFormatting sqref="A101:A1048576">
    <cfRule type="duplicateValues" dxfId="5" priority="3"/>
  </conditionalFormatting>
  <conditionalFormatting sqref="A1:A100">
    <cfRule type="duplicateValues" dxfId="4" priority="2"/>
  </conditionalFormatting>
  <conditionalFormatting sqref="A1:A1048576">
    <cfRule type="duplicateValues" dxfId="3" priority="1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8" t="str">
        <f>+Contribuyente!D2</f>
        <v>MAYO</v>
      </c>
    </row>
    <row r="3" spans="2:4" x14ac:dyDescent="0.25">
      <c r="B3" s="5" t="s">
        <v>2</v>
      </c>
      <c r="D3" s="9" t="s">
        <v>304</v>
      </c>
    </row>
    <row r="4" spans="2:4" x14ac:dyDescent="0.25">
      <c r="B4" s="5" t="s">
        <v>3</v>
      </c>
      <c r="D4" s="11" t="s">
        <v>1</v>
      </c>
    </row>
    <row r="5" spans="2:4" x14ac:dyDescent="0.25">
      <c r="B5" s="18" t="s">
        <v>4</v>
      </c>
      <c r="D5" s="11" t="s">
        <v>92</v>
      </c>
    </row>
    <row r="6" spans="2:4" x14ac:dyDescent="0.25">
      <c r="B6" s="6" t="s">
        <v>84</v>
      </c>
      <c r="D6" s="11" t="s">
        <v>203</v>
      </c>
    </row>
    <row r="7" spans="2:4" x14ac:dyDescent="0.25">
      <c r="B7" s="6" t="s">
        <v>83</v>
      </c>
      <c r="D7" s="11" t="s">
        <v>232</v>
      </c>
    </row>
    <row r="8" spans="2:4" x14ac:dyDescent="0.25">
      <c r="B8" s="6" t="s">
        <v>82</v>
      </c>
      <c r="D8" s="12"/>
    </row>
    <row r="9" spans="2:4" x14ac:dyDescent="0.25">
      <c r="B9" s="5" t="s">
        <v>81</v>
      </c>
      <c r="D9" s="13">
        <f>+D8</f>
        <v>0</v>
      </c>
    </row>
    <row r="10" spans="2:4" x14ac:dyDescent="0.25">
      <c r="B10" s="5" t="s">
        <v>82</v>
      </c>
      <c r="D10" s="20">
        <f>+D9</f>
        <v>0</v>
      </c>
    </row>
    <row r="11" spans="2:4" x14ac:dyDescent="0.25">
      <c r="B11" s="5" t="s">
        <v>81</v>
      </c>
      <c r="D11" s="15">
        <f>+D10</f>
        <v>0</v>
      </c>
    </row>
    <row r="12" spans="2:4" x14ac:dyDescent="0.25">
      <c r="B12" s="5" t="s">
        <v>80</v>
      </c>
      <c r="D12" s="15">
        <v>0</v>
      </c>
    </row>
    <row r="13" spans="2:4" x14ac:dyDescent="0.25">
      <c r="B13" s="5" t="s">
        <v>79</v>
      </c>
      <c r="D13" s="7">
        <v>0</v>
      </c>
    </row>
    <row r="14" spans="2:4" x14ac:dyDescent="0.25">
      <c r="B14" s="5" t="s">
        <v>78</v>
      </c>
      <c r="D14" s="14">
        <v>0</v>
      </c>
    </row>
    <row r="15" spans="2:4" x14ac:dyDescent="0.25">
      <c r="B15" s="19" t="s">
        <v>77</v>
      </c>
      <c r="D15" s="14">
        <v>0</v>
      </c>
    </row>
    <row r="16" spans="2:4" x14ac:dyDescent="0.25">
      <c r="B16" s="19" t="s">
        <v>76</v>
      </c>
      <c r="D16" s="10">
        <v>0</v>
      </c>
    </row>
    <row r="17" spans="2:4" x14ac:dyDescent="0.25">
      <c r="B17" s="19" t="s">
        <v>75</v>
      </c>
      <c r="D17" s="7">
        <v>0</v>
      </c>
    </row>
    <row r="18" spans="2:4" x14ac:dyDescent="0.25">
      <c r="B18" s="19" t="s">
        <v>74</v>
      </c>
      <c r="D18" s="7">
        <v>0</v>
      </c>
    </row>
    <row r="19" spans="2:4" x14ac:dyDescent="0.25">
      <c r="B19" s="19" t="s">
        <v>73</v>
      </c>
      <c r="D19" s="7">
        <v>0</v>
      </c>
    </row>
    <row r="20" spans="2:4" x14ac:dyDescent="0.25">
      <c r="B20" s="19" t="s">
        <v>72</v>
      </c>
      <c r="D20" s="7">
        <v>0</v>
      </c>
    </row>
    <row r="21" spans="2:4" x14ac:dyDescent="0.25">
      <c r="B21" s="19" t="s">
        <v>71</v>
      </c>
      <c r="D21" s="7">
        <v>0</v>
      </c>
    </row>
    <row r="22" spans="2:4" x14ac:dyDescent="0.25">
      <c r="B22" s="19" t="s">
        <v>19</v>
      </c>
      <c r="D22" s="16">
        <f>SUM(D13:D21)</f>
        <v>0</v>
      </c>
    </row>
    <row r="23" spans="2:4" ht="15.75" thickBot="1" x14ac:dyDescent="0.3">
      <c r="B23" s="19" t="s">
        <v>18</v>
      </c>
      <c r="D23" s="17" t="s">
        <v>70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7"/>
  <sheetViews>
    <sheetView showGridLines="0" workbookViewId="0">
      <selection activeCell="A3" sqref="A3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84</v>
      </c>
      <c r="F2" t="s">
        <v>83</v>
      </c>
      <c r="G2" t="s">
        <v>82</v>
      </c>
      <c r="H2" t="s">
        <v>81</v>
      </c>
      <c r="I2" t="s">
        <v>90</v>
      </c>
      <c r="J2" t="s">
        <v>91</v>
      </c>
      <c r="K2" t="s">
        <v>80</v>
      </c>
      <c r="L2" s="3" t="s">
        <v>79</v>
      </c>
      <c r="M2" s="3" t="s">
        <v>78</v>
      </c>
      <c r="N2" s="3" t="s">
        <v>77</v>
      </c>
      <c r="O2" s="3" t="s">
        <v>76</v>
      </c>
      <c r="P2" s="3" t="s">
        <v>75</v>
      </c>
      <c r="Q2" s="3" t="s">
        <v>74</v>
      </c>
      <c r="R2" s="3" t="s">
        <v>73</v>
      </c>
      <c r="S2" s="3" t="s">
        <v>72</v>
      </c>
      <c r="T2" s="3" t="s">
        <v>71</v>
      </c>
      <c r="U2" s="3" t="s">
        <v>19</v>
      </c>
      <c r="V2" t="s">
        <v>18</v>
      </c>
    </row>
    <row r="3" spans="1:22" x14ac:dyDescent="0.25">
      <c r="A3" t="s">
        <v>384</v>
      </c>
      <c r="B3" s="1" t="s">
        <v>385</v>
      </c>
      <c r="C3" t="s">
        <v>1</v>
      </c>
      <c r="D3" s="1">
        <v>11</v>
      </c>
      <c r="E3" t="s">
        <v>380</v>
      </c>
      <c r="F3" t="s">
        <v>381</v>
      </c>
      <c r="G3">
        <v>2</v>
      </c>
      <c r="H3">
        <v>2</v>
      </c>
      <c r="I3">
        <v>2</v>
      </c>
      <c r="J3">
        <v>2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1183.97</v>
      </c>
      <c r="S3" s="3">
        <v>0</v>
      </c>
      <c r="T3" s="3">
        <v>0</v>
      </c>
      <c r="U3" s="3">
        <v>1183.97</v>
      </c>
      <c r="V3" t="s">
        <v>70</v>
      </c>
    </row>
    <row r="4" spans="1:22" x14ac:dyDescent="0.25">
      <c r="A4" t="s">
        <v>384</v>
      </c>
      <c r="B4" s="1" t="s">
        <v>385</v>
      </c>
      <c r="C4" t="s">
        <v>1</v>
      </c>
      <c r="D4" s="1">
        <v>11</v>
      </c>
      <c r="E4" t="s">
        <v>382</v>
      </c>
      <c r="F4" t="s">
        <v>383</v>
      </c>
      <c r="G4">
        <v>50</v>
      </c>
      <c r="H4">
        <v>50</v>
      </c>
      <c r="I4">
        <v>50</v>
      </c>
      <c r="J4">
        <v>50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1183.97</v>
      </c>
      <c r="S4" s="3">
        <v>0</v>
      </c>
      <c r="T4" s="3">
        <v>0</v>
      </c>
      <c r="U4" s="3">
        <v>1183.97</v>
      </c>
      <c r="V4" t="s">
        <v>70</v>
      </c>
    </row>
    <row r="5" spans="1:22" x14ac:dyDescent="0.25">
      <c r="A5" t="s">
        <v>384</v>
      </c>
      <c r="B5" s="1" t="s">
        <v>385</v>
      </c>
      <c r="C5" t="s">
        <v>1</v>
      </c>
      <c r="D5" s="1">
        <v>11</v>
      </c>
      <c r="E5" t="s">
        <v>382</v>
      </c>
      <c r="F5" t="s">
        <v>383</v>
      </c>
      <c r="G5">
        <v>49</v>
      </c>
      <c r="H5">
        <v>49</v>
      </c>
      <c r="I5">
        <v>49</v>
      </c>
      <c r="J5">
        <v>49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1183.97</v>
      </c>
      <c r="S5" s="3">
        <v>0</v>
      </c>
      <c r="T5" s="3">
        <v>0</v>
      </c>
      <c r="U5" s="3">
        <v>1183.97</v>
      </c>
      <c r="V5" t="s">
        <v>70</v>
      </c>
    </row>
    <row r="6" spans="1:22" x14ac:dyDescent="0.25">
      <c r="A6" t="s">
        <v>384</v>
      </c>
      <c r="B6" s="1" t="s">
        <v>385</v>
      </c>
      <c r="C6" t="s">
        <v>1</v>
      </c>
      <c r="D6" s="1">
        <v>11</v>
      </c>
      <c r="E6" t="s">
        <v>382</v>
      </c>
      <c r="F6" t="s">
        <v>383</v>
      </c>
      <c r="G6">
        <v>48</v>
      </c>
      <c r="H6">
        <v>48</v>
      </c>
      <c r="I6">
        <v>48</v>
      </c>
      <c r="J6">
        <v>48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1057.1099999999999</v>
      </c>
      <c r="S6" s="3">
        <v>0</v>
      </c>
      <c r="T6" s="3">
        <v>0</v>
      </c>
      <c r="U6" s="3">
        <v>1057.1099999999999</v>
      </c>
      <c r="V6" t="s">
        <v>70</v>
      </c>
    </row>
    <row r="7" spans="1:22" x14ac:dyDescent="0.25">
      <c r="A7" t="s">
        <v>94</v>
      </c>
      <c r="L7" s="23">
        <f>SUBTOTAL(109,Tabla3[V EXENTA])</f>
        <v>0</v>
      </c>
      <c r="M7" s="2"/>
      <c r="N7" s="2"/>
      <c r="O7" s="23">
        <f>SUBTOTAL(109,Tabla3[V GRAVADAS])</f>
        <v>0</v>
      </c>
      <c r="P7" s="2"/>
      <c r="Q7" s="2"/>
      <c r="R7" s="23">
        <f>SUBTOTAL(109,Tabla3[EX SERVICE])</f>
        <v>4609.0199999999995</v>
      </c>
      <c r="S7" s="2"/>
      <c r="T7" s="2"/>
      <c r="U7" s="23">
        <f>SUBTOTAL(109,Tabla3[TOTAL VENTA])</f>
        <v>4609.0199999999995</v>
      </c>
      <c r="V7">
        <f>SUBTOTAL(103,Tabla3[ANEXO])</f>
        <v>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O637"/>
  <sheetViews>
    <sheetView workbookViewId="0">
      <selection activeCell="F11" sqref="F11"/>
    </sheetView>
  </sheetViews>
  <sheetFormatPr baseColWidth="10" defaultRowHeight="15" x14ac:dyDescent="0.25"/>
  <cols>
    <col min="3" max="3" width="11.42578125" style="3"/>
    <col min="15" max="15" width="16.28515625" bestFit="1" customWidth="1"/>
  </cols>
  <sheetData>
    <row r="1" spans="1:12" x14ac:dyDescent="0.25">
      <c r="A1">
        <v>447</v>
      </c>
      <c r="C1" s="1" t="s">
        <v>92</v>
      </c>
      <c r="D1" s="1" t="s">
        <v>97</v>
      </c>
      <c r="E1" s="1" t="s">
        <v>173</v>
      </c>
      <c r="F1" s="1" t="s">
        <v>93</v>
      </c>
      <c r="G1" t="str">
        <f>+C1&amp;F1&amp;D1&amp;F1&amp;E1</f>
        <v>01/12/2021</v>
      </c>
    </row>
    <row r="13" spans="1:12" x14ac:dyDescent="0.25">
      <c r="L13" s="35"/>
    </row>
    <row r="14" spans="1:12" x14ac:dyDescent="0.25">
      <c r="L14" s="35"/>
    </row>
    <row r="15" spans="1:12" x14ac:dyDescent="0.25">
      <c r="L15" s="35"/>
    </row>
    <row r="16" spans="1:12" x14ac:dyDescent="0.25">
      <c r="L16" s="35"/>
    </row>
    <row r="17" spans="12:15" x14ac:dyDescent="0.25">
      <c r="L17" s="35"/>
    </row>
    <row r="18" spans="12:15" x14ac:dyDescent="0.25">
      <c r="L18" s="35"/>
    </row>
    <row r="19" spans="12:15" x14ac:dyDescent="0.25">
      <c r="L19" s="35"/>
    </row>
    <row r="20" spans="12:15" x14ac:dyDescent="0.25">
      <c r="L20" s="35"/>
      <c r="O20" s="3"/>
    </row>
    <row r="21" spans="12:15" x14ac:dyDescent="0.25">
      <c r="L21" s="35"/>
    </row>
    <row r="48" spans="3:3" x14ac:dyDescent="0.25">
      <c r="C48" s="3">
        <v>12119.47</v>
      </c>
    </row>
    <row r="98" spans="3:5" x14ac:dyDescent="0.25">
      <c r="C98" s="3">
        <v>10464.49</v>
      </c>
      <c r="E98" s="23"/>
    </row>
    <row r="148" spans="3:3" x14ac:dyDescent="0.25">
      <c r="C148" s="3">
        <v>10721.05</v>
      </c>
    </row>
    <row r="198" spans="3:3" x14ac:dyDescent="0.25">
      <c r="C198" s="3">
        <v>11024.04</v>
      </c>
    </row>
    <row r="248" spans="3:3" x14ac:dyDescent="0.25">
      <c r="C248" s="3">
        <v>12779.6</v>
      </c>
    </row>
    <row r="298" spans="3:5" x14ac:dyDescent="0.25">
      <c r="C298" s="3">
        <v>15068.38</v>
      </c>
      <c r="E298" s="23"/>
    </row>
    <row r="348" spans="3:3" x14ac:dyDescent="0.25">
      <c r="C348" s="3">
        <v>16239.95</v>
      </c>
    </row>
    <row r="398" spans="3:3" x14ac:dyDescent="0.25">
      <c r="C398" s="3">
        <v>11780.4</v>
      </c>
    </row>
    <row r="448" spans="3:3" x14ac:dyDescent="0.25">
      <c r="C448" s="3">
        <v>11858.96</v>
      </c>
    </row>
    <row r="498" spans="3:3" x14ac:dyDescent="0.25">
      <c r="C498" s="3">
        <v>14383.05</v>
      </c>
    </row>
    <row r="548" spans="3:3" x14ac:dyDescent="0.25">
      <c r="C548" s="3">
        <v>11336.95</v>
      </c>
    </row>
    <row r="598" spans="3:3" x14ac:dyDescent="0.25">
      <c r="C598" s="3">
        <v>7937.18</v>
      </c>
    </row>
    <row r="635" spans="2:4" x14ac:dyDescent="0.25">
      <c r="C635" s="3">
        <v>7277.81</v>
      </c>
    </row>
    <row r="637" spans="2:4" x14ac:dyDescent="0.25">
      <c r="B637">
        <f>SUM(B1:B636)</f>
        <v>0</v>
      </c>
      <c r="C637">
        <f>SUM(C1:C636)</f>
        <v>152991.32999999999</v>
      </c>
      <c r="D637">
        <f>+B637-C637</f>
        <v>-152991.32999999999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J15"/>
  <sheetViews>
    <sheetView tabSelected="1" zoomScaleNormal="100" workbookViewId="0">
      <selection activeCell="A2" sqref="A2:A11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34"/>
    <col min="8" max="9" width="13.28515625" style="34" customWidth="1"/>
    <col min="10" max="10" width="11.42578125" style="1"/>
  </cols>
  <sheetData>
    <row r="1" spans="1:10" x14ac:dyDescent="0.25">
      <c r="A1" t="s">
        <v>17</v>
      </c>
      <c r="B1" s="1" t="s">
        <v>69</v>
      </c>
      <c r="C1" s="1" t="s">
        <v>2</v>
      </c>
      <c r="D1" s="1" t="s">
        <v>177</v>
      </c>
      <c r="E1" s="1" t="s">
        <v>83</v>
      </c>
      <c r="F1" s="1" t="s">
        <v>178</v>
      </c>
      <c r="G1" s="34" t="s">
        <v>179</v>
      </c>
      <c r="H1" s="34" t="s">
        <v>180</v>
      </c>
      <c r="I1" s="34" t="s">
        <v>558</v>
      </c>
      <c r="J1" s="1" t="s">
        <v>18</v>
      </c>
    </row>
    <row r="2" spans="1:10" x14ac:dyDescent="0.25">
      <c r="A2" t="s">
        <v>96</v>
      </c>
      <c r="B2" s="1" t="s">
        <v>274</v>
      </c>
      <c r="C2" s="1" t="s">
        <v>372</v>
      </c>
      <c r="D2" s="1" t="s">
        <v>181</v>
      </c>
      <c r="E2" s="1" t="s">
        <v>373</v>
      </c>
      <c r="F2" s="1" t="s">
        <v>374</v>
      </c>
      <c r="G2" s="34">
        <v>930</v>
      </c>
      <c r="H2" s="34">
        <v>9.3000000000000007</v>
      </c>
      <c r="J2" s="1" t="s">
        <v>182</v>
      </c>
    </row>
    <row r="3" spans="1:10" x14ac:dyDescent="0.25">
      <c r="A3" t="s">
        <v>96</v>
      </c>
      <c r="B3" s="1" t="s">
        <v>274</v>
      </c>
      <c r="C3" s="1" t="s">
        <v>372</v>
      </c>
      <c r="D3" s="1" t="s">
        <v>181</v>
      </c>
      <c r="E3" s="1" t="s">
        <v>373</v>
      </c>
      <c r="F3" s="1" t="s">
        <v>375</v>
      </c>
      <c r="G3" s="34">
        <v>1100</v>
      </c>
      <c r="H3" s="34">
        <v>11</v>
      </c>
      <c r="J3" s="1" t="s">
        <v>182</v>
      </c>
    </row>
    <row r="4" spans="1:10" x14ac:dyDescent="0.25">
      <c r="A4" t="s">
        <v>96</v>
      </c>
      <c r="B4" s="1" t="s">
        <v>274</v>
      </c>
      <c r="C4" s="1" t="s">
        <v>372</v>
      </c>
      <c r="D4" s="1" t="s">
        <v>181</v>
      </c>
      <c r="E4" s="1" t="s">
        <v>373</v>
      </c>
      <c r="F4" s="1" t="s">
        <v>376</v>
      </c>
      <c r="G4" s="34">
        <v>1185</v>
      </c>
      <c r="H4" s="34">
        <v>11.85</v>
      </c>
      <c r="J4" s="1" t="s">
        <v>182</v>
      </c>
    </row>
    <row r="5" spans="1:10" x14ac:dyDescent="0.25">
      <c r="A5" t="s">
        <v>96</v>
      </c>
      <c r="B5" s="1" t="s">
        <v>222</v>
      </c>
      <c r="C5" s="1" t="s">
        <v>377</v>
      </c>
      <c r="D5" s="1" t="s">
        <v>181</v>
      </c>
      <c r="E5" s="1" t="s">
        <v>378</v>
      </c>
      <c r="F5" s="1" t="s">
        <v>379</v>
      </c>
      <c r="G5" s="34">
        <v>1422</v>
      </c>
      <c r="H5" s="34">
        <v>14.22</v>
      </c>
      <c r="J5" s="1" t="s">
        <v>182</v>
      </c>
    </row>
    <row r="6" spans="1:10" x14ac:dyDescent="0.25">
      <c r="A6" t="s">
        <v>384</v>
      </c>
      <c r="B6" s="1" t="s">
        <v>222</v>
      </c>
      <c r="C6" s="1" t="s">
        <v>337</v>
      </c>
      <c r="D6" s="1" t="s">
        <v>181</v>
      </c>
      <c r="E6" s="1" t="s">
        <v>378</v>
      </c>
      <c r="F6" s="1" t="s">
        <v>442</v>
      </c>
      <c r="G6" s="34">
        <v>1264</v>
      </c>
      <c r="H6" s="34">
        <v>12.64</v>
      </c>
      <c r="J6" s="1" t="s">
        <v>182</v>
      </c>
    </row>
    <row r="7" spans="1:10" x14ac:dyDescent="0.25">
      <c r="A7" t="s">
        <v>384</v>
      </c>
      <c r="B7" s="1" t="s">
        <v>309</v>
      </c>
      <c r="C7" s="1" t="s">
        <v>385</v>
      </c>
      <c r="D7" s="1" t="s">
        <v>181</v>
      </c>
      <c r="E7" s="1" t="s">
        <v>373</v>
      </c>
      <c r="F7" s="1" t="s">
        <v>443</v>
      </c>
      <c r="G7" s="34">
        <v>225.55</v>
      </c>
      <c r="H7" s="34">
        <v>2.2599999999999998</v>
      </c>
      <c r="J7" s="1" t="s">
        <v>182</v>
      </c>
    </row>
    <row r="8" spans="1:10" x14ac:dyDescent="0.25">
      <c r="A8" t="s">
        <v>384</v>
      </c>
      <c r="B8" s="1" t="s">
        <v>309</v>
      </c>
      <c r="C8" s="1" t="s">
        <v>363</v>
      </c>
      <c r="D8" s="1" t="s">
        <v>181</v>
      </c>
      <c r="E8" s="1" t="s">
        <v>373</v>
      </c>
      <c r="F8" s="1" t="s">
        <v>444</v>
      </c>
      <c r="G8" s="34">
        <v>225.55</v>
      </c>
      <c r="H8" s="34">
        <v>2.2599999999999998</v>
      </c>
      <c r="J8" s="1" t="s">
        <v>182</v>
      </c>
    </row>
    <row r="9" spans="1:10" x14ac:dyDescent="0.25">
      <c r="A9" t="s">
        <v>384</v>
      </c>
      <c r="B9" s="1" t="s">
        <v>309</v>
      </c>
      <c r="C9" s="1" t="s">
        <v>445</v>
      </c>
      <c r="D9" s="1" t="s">
        <v>181</v>
      </c>
      <c r="E9" s="1" t="s">
        <v>373</v>
      </c>
      <c r="F9" s="1" t="s">
        <v>446</v>
      </c>
      <c r="G9" s="34">
        <v>225.55</v>
      </c>
      <c r="H9" s="34">
        <v>2.2599999999999998</v>
      </c>
      <c r="J9" s="1" t="s">
        <v>182</v>
      </c>
    </row>
    <row r="10" spans="1:10" x14ac:dyDescent="0.25">
      <c r="A10" t="s">
        <v>384</v>
      </c>
      <c r="B10" s="1" t="s">
        <v>204</v>
      </c>
      <c r="C10" s="1" t="s">
        <v>363</v>
      </c>
      <c r="D10" s="1" t="s">
        <v>181</v>
      </c>
      <c r="E10" s="1" t="s">
        <v>447</v>
      </c>
      <c r="F10" s="1" t="s">
        <v>448</v>
      </c>
      <c r="G10" s="34">
        <v>16435</v>
      </c>
      <c r="H10" s="34">
        <v>164.35</v>
      </c>
      <c r="J10" s="1" t="s">
        <v>182</v>
      </c>
    </row>
    <row r="11" spans="1:10" x14ac:dyDescent="0.25">
      <c r="A11" t="s">
        <v>518</v>
      </c>
      <c r="B11" s="1" t="s">
        <v>204</v>
      </c>
      <c r="C11" s="1" t="s">
        <v>394</v>
      </c>
      <c r="D11" s="1" t="s">
        <v>181</v>
      </c>
      <c r="E11" s="1" t="s">
        <v>447</v>
      </c>
      <c r="F11" s="1" t="s">
        <v>557</v>
      </c>
      <c r="G11" s="34">
        <v>17965</v>
      </c>
      <c r="H11" s="34">
        <v>179.65</v>
      </c>
      <c r="J11" s="1" t="s">
        <v>182</v>
      </c>
    </row>
    <row r="12" spans="1:10" x14ac:dyDescent="0.25">
      <c r="D12" s="1" t="s">
        <v>181</v>
      </c>
      <c r="J12" s="1" t="s">
        <v>182</v>
      </c>
    </row>
    <row r="13" spans="1:10" x14ac:dyDescent="0.25">
      <c r="D13" s="1" t="s">
        <v>181</v>
      </c>
      <c r="J13" s="1" t="s">
        <v>182</v>
      </c>
    </row>
    <row r="14" spans="1:10" x14ac:dyDescent="0.25">
      <c r="D14" s="1" t="s">
        <v>181</v>
      </c>
      <c r="J14" s="1" t="s">
        <v>182</v>
      </c>
    </row>
    <row r="15" spans="1:10" x14ac:dyDescent="0.25">
      <c r="A15" t="s">
        <v>94</v>
      </c>
      <c r="B15"/>
      <c r="C15"/>
      <c r="D15"/>
      <c r="E15"/>
      <c r="F15"/>
      <c r="G15" s="34">
        <f>SUBTOTAL(109,Tabla4[MONTO])</f>
        <v>40977.65</v>
      </c>
      <c r="H15" s="34">
        <f>SUBTOTAL(109,Tabla4[RETENCION])</f>
        <v>409.78999999999996</v>
      </c>
      <c r="J15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</vt:i4>
      </vt:variant>
    </vt:vector>
  </HeadingPairs>
  <TitlesOfParts>
    <vt:vector size="12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Hoja1</vt:lpstr>
      <vt:lpstr>RET 1%</vt:lpstr>
      <vt:lpstr>DECLARACION</vt:lpstr>
      <vt:lpstr>Compras!Área_de_impresión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cp:lastPrinted>2022-07-11T16:21:01Z</cp:lastPrinted>
  <dcterms:created xsi:type="dcterms:W3CDTF">2021-04-05T22:54:25Z</dcterms:created>
  <dcterms:modified xsi:type="dcterms:W3CDTF">2023-06-09T22:35:48Z</dcterms:modified>
</cp:coreProperties>
</file>