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SONIA MARISOL\2023\"/>
    </mc:Choice>
  </mc:AlternateContent>
  <xr:revisionPtr revIDLastSave="0" documentId="13_ncr:1_{1DE6B0B1-9D62-4215-823E-D163BF0DCEC8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4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9" i="29" l="1"/>
  <c r="K17" i="29"/>
  <c r="E5" i="29"/>
  <c r="D9" i="6"/>
  <c r="T3" i="8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E15" i="29"/>
  <c r="G2" i="30" l="1"/>
  <c r="F2" i="30" s="1"/>
  <c r="I2" i="30"/>
  <c r="H2" i="30" s="1"/>
  <c r="G3" i="30"/>
  <c r="F3" i="30" s="1"/>
  <c r="I3" i="30"/>
  <c r="H3" i="30" s="1"/>
  <c r="I5" i="31" l="1"/>
  <c r="J5" i="31"/>
  <c r="K5" i="31"/>
  <c r="L5" i="31"/>
  <c r="M5" i="31"/>
  <c r="N5" i="31"/>
  <c r="O5" i="31"/>
  <c r="P5" i="31"/>
  <c r="H5" i="31"/>
  <c r="S5" i="31"/>
  <c r="I3" i="13" l="1"/>
  <c r="D17" i="6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5" i="29" l="1"/>
  <c r="F7" i="29"/>
  <c r="F12" i="29"/>
  <c r="F8" i="29"/>
  <c r="I5" i="29" l="1"/>
  <c r="I4" i="29"/>
  <c r="E3" i="13"/>
  <c r="I6" i="29" l="1"/>
  <c r="F3" i="13" l="1"/>
  <c r="T61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61" i="7" l="1"/>
  <c r="J3" i="13" l="1"/>
  <c r="H3" i="13"/>
  <c r="M220" i="10" l="1"/>
  <c r="N220" i="10"/>
  <c r="O220" i="10"/>
  <c r="O221" i="10" s="1"/>
  <c r="O222" i="10" s="1"/>
  <c r="P220" i="10"/>
  <c r="Q220" i="10"/>
  <c r="R220" i="10"/>
  <c r="S220" i="10"/>
  <c r="T220" i="10"/>
  <c r="U220" i="10"/>
  <c r="L220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61" i="7" l="1"/>
  <c r="K61" i="7"/>
  <c r="L61" i="7"/>
  <c r="M61" i="7"/>
  <c r="N61" i="7"/>
  <c r="O61" i="7"/>
  <c r="P61" i="7"/>
  <c r="I61" i="7"/>
  <c r="H61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<sst xmlns="http://schemas.openxmlformats.org/spreadsheetml/2006/main" count="28073" uniqueCount="9224">
  <si>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</si>
  <si>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</si>
  <si>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</si>
  <si>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</si>
  <si>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</si>
  <si>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</si>
  <si>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</si>
  <si>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</si>
  <si>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</si>
  <si>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</si>
  <si>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</si>
  <si>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</si>
  <si>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</si>
  <si>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</si>
  <si>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</si>
  <si>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</si>
  <si>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</si>
  <si>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</si>
  <si>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</si>
  <si>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</si>
  <si>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</si>
  <si>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</si>
  <si>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</si>
  <si>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</si>
  <si>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</si>
  <si>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</si>
  <si>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</si>
  <si>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</si>
  <si>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</si>
  <si>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</si>
  <si>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</si>
  <si>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</si>
  <si>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</si>
  <si>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</si>
  <si>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</si>
  <si>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</si>
  <si>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</si>
  <si>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</si>
  <si>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</si>
  <si>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</si>
  <si>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</si>
  <si>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</si>
  <si>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</si>
  <si>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</si>
  <si>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</si>
  <si>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</si>
  <si>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</si>
  <si>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</si>
  <si>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</si>
  <si>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</si>
  <si>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</si>
  <si>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</si>
  <si>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</si>
  <si>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</si>
  <si>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</si>
  <si>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</si>
  <si>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</si>
  <si>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</si>
  <si>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</si>
  <si>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</si>
  <si>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</si>
  <si>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</si>
  <si>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</si>
  <si>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</si>
  <si>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</si>
  <si>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</si>
  <si>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</si>
  <si>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</si>
  <si>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</si>
  <si>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</si>
  <si>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</si>
  <si>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</si>
  <si>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</si>
  <si>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</si>
  <si>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</si>
  <si>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</si>
  <si>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</si>
  <si>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</si>
  <si>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</si>
  <si>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</si>
  <si>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</si>
  <si>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</si>
  <si>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</si>
  <si>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</si>
  <si>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</si>
  <si>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</si>
  <si>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</si>
  <si>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</si>
  <si>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</si>
  <si>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</si>
  <si>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</si>
  <si>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</si>
  <si>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</si>
  <si>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</si>
  <si>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</si>
  <si>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</si>
  <si>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</si>
  <si>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</si>
  <si>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</si>
  <si>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</si>
  <si>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</si>
  <si>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</si>
  <si>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</si>
  <si>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</si>
  <si>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</si>
  <si>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</si>
  <si>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</si>
  <si>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</si>
  <si>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</si>
  <si>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</si>
  <si>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</si>
  <si>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</si>
  <si>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</si>
  <si>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</si>
  <si>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</si>
  <si>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</si>
  <si>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</si>
  <si>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</si>
  <si>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</si>
  <si>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</si>
  <si>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</si>
  <si>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</si>
  <si>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</si>
  <si>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</si>
  <si>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</si>
  <si>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</si>
  <si>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</si>
  <si>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</si>
  <si>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</si>
  <si>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</si>
  <si>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</si>
  <si>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</si>
  <si>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</si>
  <si>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</si>
  <si>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</si>
  <si>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</si>
  <si>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</si>
  <si>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</si>
  <si>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</si>
  <si>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</si>
  <si>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</si>
  <si>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</si>
  <si>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</si>
  <si>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</si>
  <si>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</si>
  <si>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</si>
  <si>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</si>
  <si>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</si>
  <si>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</si>
  <si>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</si>
  <si>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</si>
  <si>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</si>
  <si>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</si>
  <si>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</si>
  <si>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</si>
  <si>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</si>
  <si>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</si>
  <si>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</si>
  <si>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</si>
  <si>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</si>
  <si>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</si>
  <si>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</si>
  <si>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</si>
  <si>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</si>
  <si>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</si>
  <si>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</si>
  <si>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</si>
  <si>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</si>
  <si>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</si>
  <si>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</si>
  <si>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</si>
  <si>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</si>
  <si>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</si>
  <si>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</si>
  <si>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</si>
  <si>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</si>
  <si>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</si>
  <si>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</si>
  <si>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</si>
  <si>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</si>
  <si>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</si>
  <si>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</si>
  <si>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</si>
  <si>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</si>
  <si>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</si>
  <si>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</si>
  <si>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</si>
  <si>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</si>
  <si>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</si>
  <si>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</si>
  <si>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</si>
  <si>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</si>
  <si>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</si>
  <si>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</si>
  <si>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</si>
  <si>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</si>
  <si>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</si>
  <si>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</si>
  <si>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</si>
  <si>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</si>
  <si>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</si>
  <si>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</si>
  <si>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</si>
  <si>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</si>
  <si>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</si>
  <si>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</si>
  <si>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</si>
  <si>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</si>
  <si>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</si>
  <si>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</si>
  <si>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</si>
  <si>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</si>
  <si>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</si>
  <si>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</si>
  <si>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</si>
  <si>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</si>
  <si>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</si>
  <si>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</si>
  <si>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</si>
  <si>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</si>
  <si>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</si>
  <si>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</si>
  <si>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</si>
  <si>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</si>
  <si>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</si>
  <si>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</si>
  <si>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</si>
  <si>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</si>
  <si>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</si>
  <si>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</si>
  <si>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</si>
  <si>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</si>
  <si>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</si>
  <si>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</si>
  <si>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</si>
  <si>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</si>
  <si>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</si>
  <si>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</si>
  <si>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</si>
  <si>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</si>
  <si>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</si>
  <si>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</si>
  <si>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</si>
  <si>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</si>
  <si>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</si>
  <si>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</si>
  <si>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</si>
  <si>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</si>
  <si>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</si>
  <si>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</si>
  <si>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</si>
  <si>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</si>
  <si>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</si>
  <si>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</si>
  <si>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</si>
  <si>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</si>
  <si>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</si>
  <si>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</si>
  <si>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</si>
  <si>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</si>
  <si>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</si>
  <si>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</si>
  <si>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</si>
  <si>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</si>
  <si>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</si>
  <si>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</si>
  <si>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</si>
  <si>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</si>
  <si>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</si>
  <si>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</si>
  <si>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</si>
  <si>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</si>
  <si>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</si>
  <si>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</si>
  <si>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</si>
  <si>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</si>
  <si>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</si>
  <si>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</si>
  <si>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</si>
  <si>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</si>
  <si>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</si>
  <si>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</si>
  <si>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</si>
  <si>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</si>
  <si>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</si>
  <si>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</si>
  <si>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</si>
  <si>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</si>
  <si>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</si>
  <si>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</si>
  <si>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</si>
  <si>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</si>
  <si>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</si>
  <si>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</si>
  <si>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</si>
  <si>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</si>
  <si>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</si>
  <si>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</si>
  <si>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</si>
  <si>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</si>
  <si>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</si>
  <si>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</si>
  <si>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</si>
  <si>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</si>
  <si>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</si>
  <si>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</si>
  <si>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</si>
  <si>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</si>
  <si>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</si>
  <si>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</si>
  <si>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</si>
  <si>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</si>
  <si>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</si>
  <si>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</si>
  <si>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</si>
  <si>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</si>
  <si>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</si>
  <si>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</si>
  <si>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</si>
  <si>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</si>
  <si>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</si>
  <si>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</si>
  <si>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</si>
  <si>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</si>
  <si>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</si>
  <si>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</si>
  <si>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</si>
  <si>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</si>
  <si>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</si>
  <si>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</si>
  <si>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</si>
  <si>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</si>
  <si>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</si>
  <si>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</si>
  <si>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</si>
  <si>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</si>
  <si>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</si>
  <si>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</si>
  <si>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</si>
  <si>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</si>
  <si>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</si>
  <si>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</si>
  <si>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</si>
  <si>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</si>
  <si>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</si>
  <si>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</si>
  <si>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</si>
  <si>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</si>
  <si>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</si>
  <si>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</si>
  <si>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</si>
  <si>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</si>
  <si>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</si>
  <si>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</si>
  <si>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</si>
  <si>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</si>
  <si>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</si>
  <si>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</si>
  <si>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</si>
  <si>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</si>
  <si>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</si>
  <si>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</si>
  <si>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</si>
  <si>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</si>
  <si>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</si>
  <si>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</si>
  <si>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</si>
  <si>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</si>
  <si>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</si>
  <si>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</si>
  <si>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</si>
  <si>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</si>
  <si>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</si>
  <si>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</si>
  <si>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</si>
  <si>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</si>
  <si>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</si>
  <si>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</si>
  <si>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</si>
  <si>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</si>
  <si>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</si>
  <si>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</si>
  <si>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</si>
  <si>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</si>
  <si>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</si>
  <si>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</si>
  <si>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</si>
  <si>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</si>
  <si>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</si>
  <si>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</si>
  <si>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</si>
  <si>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</si>
  <si>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</si>
  <si>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</si>
  <si>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</si>
  <si>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</si>
  <si>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</si>
  <si>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</si>
  <si>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</si>
  <si>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</si>
  <si>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</si>
  <si>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</si>
  <si>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</si>
  <si>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</si>
  <si>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</si>
  <si>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</si>
  <si>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</si>
  <si>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</si>
  <si>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</si>
  <si>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</si>
  <si>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</si>
  <si>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</si>
  <si>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</si>
  <si>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</si>
  <si>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</si>
  <si>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</si>
  <si>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</si>
  <si>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</si>
  <si>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</si>
  <si>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</si>
  <si>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</si>
  <si>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</si>
  <si>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</si>
  <si>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</si>
  <si>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</si>
  <si>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</si>
  <si>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</si>
  <si>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</si>
  <si>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</si>
  <si>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</si>
  <si>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</si>
  <si>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</si>
  <si>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</si>
  <si>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</si>
  <si>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</si>
  <si>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</si>
  <si>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</si>
  <si>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</si>
  <si>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</si>
  <si>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</si>
  <si>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</si>
  <si>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</si>
  <si>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</si>
  <si>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</si>
  <si>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</si>
  <si>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</si>
  <si>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</si>
  <si>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</si>
  <si>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</si>
  <si>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</si>
  <si>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</si>
  <si>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</si>
  <si>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</si>
  <si>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</si>
  <si>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</si>
  <si>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</si>
  <si>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</si>
  <si>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</si>
  <si>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</si>
  <si>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</si>
  <si>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</si>
  <si>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</si>
  <si>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</si>
  <si>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</si>
  <si>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</si>
  <si>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</si>
  <si>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</si>
  <si>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</si>
  <si>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</si>
  <si>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</si>
  <si>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</si>
  <si>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</si>
  <si>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</si>
  <si>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</si>
  <si>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</si>
  <si>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</si>
  <si>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</si>
  <si>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</si>
  <si>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</si>
  <si>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</si>
  <si>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</si>
  <si>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</si>
  <si>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</si>
  <si>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</si>
  <si>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</si>
  <si>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</si>
  <si>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</si>
  <si>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</si>
  <si>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</si>
  <si>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</si>
  <si>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</si>
  <si>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</si>
  <si>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</si>
  <si>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</si>
  <si>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</si>
  <si>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</si>
  <si>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</si>
  <si>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</si>
  <si>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</si>
  <si>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</si>
  <si>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</si>
  <si>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</si>
  <si>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</si>
  <si>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</si>
  <si>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</si>
  <si>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</si>
  <si>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</si>
  <si>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</si>
  <si>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</si>
  <si>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</si>
  <si>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</si>
  <si>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</si>
  <si>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</si>
  <si>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</si>
  <si>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</si>
  <si>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</si>
  <si>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</si>
  <si>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</si>
  <si>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</si>
  <si>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</si>
  <si>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</si>
  <si>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</si>
  <si>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</si>
  <si>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</si>
  <si>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</si>
  <si>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</si>
  <si>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</si>
  <si>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</si>
  <si>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</si>
  <si>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</si>
  <si>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</si>
  <si>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</si>
  <si>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</si>
  <si>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</si>
  <si>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</si>
  <si>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</si>
  <si>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</si>
  <si>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</si>
  <si>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</si>
  <si>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</si>
  <si>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</si>
  <si>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</si>
  <si>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</si>
  <si>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</si>
  <si>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</si>
  <si>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</si>
  <si>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</si>
  <si>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</si>
  <si>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</si>
  <si>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</si>
  <si>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</si>
  <si>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</si>
  <si>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</si>
  <si>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</si>
  <si>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</si>
  <si>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</si>
  <si>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</si>
  <si>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</si>
  <si>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</si>
  <si>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</si>
  <si>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</si>
  <si>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</si>
  <si>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</si>
  <si>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</si>
  <si>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</si>
  <si>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</si>
  <si>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</si>
  <si>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</si>
  <si>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</si>
  <si>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</si>
  <si>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</si>
  <si>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</si>
  <si>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</si>
  <si>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</si>
  <si>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</si>
  <si>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</si>
  <si>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</si>
  <si>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</si>
  <si>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</si>
  <si>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</si>
  <si>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</si>
  <si>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</si>
  <si>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</si>
  <si>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</si>
  <si>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</si>
  <si>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</si>
  <si>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</si>
  <si>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</si>
  <si>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</si>
  <si>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</si>
  <si>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</si>
  <si>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</si>
  <si>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</si>
  <si>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</si>
  <si>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</si>
  <si>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</si>
  <si>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</si>
  <si>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</si>
  <si>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</si>
  <si>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</si>
  <si>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</si>
  <si>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</si>
  <si>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</si>
  <si>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</si>
  <si>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</si>
  <si>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</si>
  <si>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</si>
  <si>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</si>
  <si>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</si>
  <si>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</si>
  <si>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</si>
  <si>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</si>
  <si>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</si>
  <si>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</si>
  <si>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</si>
  <si>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</si>
  <si>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</si>
  <si>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</si>
  <si>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</si>
  <si>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</si>
  <si>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</si>
  <si>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</si>
  <si>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</si>
  <si>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</si>
  <si>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</si>
  <si>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</si>
  <si>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</si>
  <si>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</si>
  <si>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</si>
  <si>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</si>
  <si>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</si>
  <si>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</si>
  <si>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</si>
  <si>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</si>
  <si>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</si>
  <si>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</si>
  <si>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</si>
  <si>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</si>
  <si>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</si>
  <si>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</si>
  <si>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</si>
  <si>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</si>
  <si>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</si>
  <si>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</si>
  <si>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</si>
  <si>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</si>
  <si>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</si>
  <si>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</si>
  <si>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</si>
  <si>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</si>
  <si>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</si>
  <si>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</si>
  <si>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</si>
  <si>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</si>
  <si>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</si>
  <si>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</si>
  <si>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</si>
  <si>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</si>
  <si>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</si>
  <si>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</si>
  <si>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</si>
  <si>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</si>
  <si>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</si>
  <si>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</si>
  <si>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</si>
  <si>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</si>
  <si>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</si>
  <si>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</si>
  <si>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</si>
  <si>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</si>
  <si>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</si>
  <si>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</si>
  <si>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</si>
  <si>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</si>
  <si>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</si>
  <si>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</si>
  <si>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</si>
  <si>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</si>
  <si>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</si>
  <si>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</si>
  <si>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</si>
  <si>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</si>
  <si>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</si>
  <si>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</si>
  <si>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</si>
  <si>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</si>
  <si>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</si>
  <si>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</si>
  <si>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</si>
  <si>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</si>
  <si>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</si>
  <si>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</si>
  <si>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</si>
  <si>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</si>
  <si>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</si>
  <si>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</si>
  <si>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</si>
  <si>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</si>
  <si>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</si>
  <si>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</si>
  <si>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</si>
  <si>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</si>
  <si>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</si>
  <si>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</si>
  <si>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</si>
  <si>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</si>
  <si>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</si>
  <si>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</si>
  <si>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</si>
  <si>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</si>
  <si>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</si>
  <si>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</si>
  <si>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</si>
  <si>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</si>
  <si>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</si>
  <si>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</si>
  <si>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</si>
  <si>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</si>
  <si>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</si>
  <si>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</si>
  <si>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</si>
  <si>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</si>
  <si>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</si>
  <si>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</si>
  <si>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</si>
  <si>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</si>
  <si>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</si>
  <si>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</si>
  <si>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</si>
  <si>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</si>
  <si>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</si>
  <si>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</si>
  <si>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</si>
  <si>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</si>
  <si>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</si>
  <si>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</si>
  <si>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</si>
  <si>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</si>
  <si>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</si>
  <si>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</si>
  <si>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</si>
  <si>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</si>
  <si>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</si>
  <si>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</si>
  <si>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</si>
  <si>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</si>
  <si>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</si>
  <si>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</si>
  <si>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</si>
  <si>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</si>
  <si>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</si>
  <si>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</si>
  <si>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</si>
  <si>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</si>
  <si>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</si>
  <si>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</si>
  <si>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</si>
  <si>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</si>
  <si>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</si>
  <si>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</si>
  <si>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</si>
  <si>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</si>
  <si>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</si>
  <si>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</si>
  <si>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</si>
  <si>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</si>
  <si>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</si>
  <si>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</si>
  <si>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</si>
  <si>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</si>
  <si>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</si>
  <si>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</si>
  <si>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</si>
  <si>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</si>
  <si>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</si>
  <si>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</si>
  <si>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</si>
  <si>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</si>
  <si>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</si>
  <si>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</si>
  <si>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</si>
  <si>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</si>
  <si>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</si>
  <si>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</si>
  <si>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</si>
  <si>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</si>
  <si>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</si>
  <si>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</si>
  <si>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</si>
  <si>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</si>
  <si>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</si>
  <si>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</si>
  <si>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</si>
  <si>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</si>
  <si>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</si>
  <si>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</si>
  <si>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</si>
  <si>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</si>
  <si>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</si>
  <si>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</si>
  <si>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</si>
  <si>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</si>
  <si>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</si>
  <si>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</si>
  <si>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</si>
  <si>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</si>
  <si>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</si>
  <si>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</si>
  <si>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</si>
  <si>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</si>
  <si>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</si>
  <si>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</si>
  <si>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</si>
  <si>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</si>
  <si>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</si>
  <si>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</si>
  <si>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</si>
  <si>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</si>
  <si>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</si>
  <si>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</si>
  <si>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</si>
  <si>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</si>
  <si>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</si>
  <si>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</si>
  <si>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</si>
  <si>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</si>
  <si>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</si>
  <si>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</si>
  <si>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</si>
  <si>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</si>
  <si>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</si>
  <si>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</si>
  <si>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</si>
  <si>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</si>
  <si>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</si>
  <si>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</si>
  <si>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</si>
  <si>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</si>
  <si>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</si>
  <si>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</si>
  <si>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</si>
  <si>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</si>
  <si>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</si>
  <si>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</si>
  <si>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</si>
  <si>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</si>
  <si>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</si>
  <si>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</si>
  <si>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</si>
  <si>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</si>
  <si>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</si>
  <si>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</si>
  <si>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</si>
  <si>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</si>
  <si>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</si>
  <si>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</si>
  <si>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</si>
  <si>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</si>
  <si>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</si>
  <si>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</si>
  <si>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</si>
  <si>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</si>
  <si>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</si>
  <si>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</si>
  <si>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</si>
  <si>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</si>
  <si>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</si>
  <si>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</si>
  <si>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</si>
  <si>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</si>
  <si>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</si>
  <si>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</si>
  <si>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</si>
  <si>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</si>
  <si>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</si>
  <si>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</si>
  <si>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</si>
  <si>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</si>
  <si>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</si>
  <si>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</si>
  <si>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</si>
  <si>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</si>
  <si>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</si>
  <si>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</si>
  <si>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</si>
  <si>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</si>
  <si>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</si>
  <si>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</si>
  <si>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</si>
  <si>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</si>
  <si>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</si>
  <si>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</si>
  <si>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</si>
  <si>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</si>
  <si>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</si>
  <si>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</si>
  <si>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</si>
  <si>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</si>
  <si>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</si>
  <si>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</si>
  <si>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</si>
  <si>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</si>
  <si>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</si>
  <si>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</si>
  <si>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</si>
  <si>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</si>
  <si>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</si>
  <si>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</si>
  <si>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</si>
  <si>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</si>
  <si>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</si>
  <si>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</si>
  <si>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</si>
  <si>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</si>
  <si>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</si>
  <si>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</si>
  <si>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</si>
  <si>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</si>
  <si>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</si>
  <si>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</si>
  <si>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</si>
  <si>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</si>
  <si>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</si>
  <si>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</si>
  <si>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</si>
  <si>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</si>
  <si>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</si>
  <si>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</si>
  <si>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</si>
  <si>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</si>
  <si>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</si>
  <si>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</si>
  <si>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</si>
  <si>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</si>
  <si>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</si>
  <si>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</si>
  <si>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</si>
  <si>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</si>
  <si>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</si>
  <si>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</si>
  <si>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</si>
  <si>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</si>
  <si>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</si>
  <si>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</si>
  <si>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</si>
  <si>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</si>
  <si>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</si>
  <si>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</si>
  <si>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</si>
  <si>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</si>
  <si>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</si>
  <si>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</si>
  <si>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</si>
  <si>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</si>
  <si>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</si>
  <si>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</si>
  <si>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</si>
  <si>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</si>
  <si>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</si>
  <si>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</si>
  <si>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</si>
  <si>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</si>
  <si>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</si>
  <si>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</si>
  <si>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</si>
  <si>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</si>
  <si>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</si>
  <si>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</si>
  <si>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</si>
  <si>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</si>
  <si>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</si>
  <si>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</si>
  <si>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</si>
  <si>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</si>
  <si>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</si>
  <si>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</si>
  <si>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</si>
  <si>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</si>
  <si>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</si>
  <si>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</si>
  <si>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</si>
  <si>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</si>
  <si>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</si>
  <si>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</si>
  <si>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</si>
  <si>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</si>
  <si>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</si>
  <si>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</si>
  <si>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</si>
  <si>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</si>
  <si>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</si>
  <si>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</si>
  <si>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</si>
  <si>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</si>
  <si>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</si>
  <si>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</si>
  <si>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</si>
  <si>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</si>
  <si>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</si>
  <si>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</si>
  <si>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</si>
  <si>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</si>
  <si>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</si>
  <si>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</si>
  <si>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</si>
  <si>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</si>
  <si>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</si>
  <si>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</si>
  <si>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</si>
  <si>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</si>
  <si>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</si>
  <si>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</si>
  <si>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</si>
  <si>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</si>
  <si>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</si>
  <si>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</si>
  <si>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</si>
  <si>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</si>
  <si>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</si>
  <si>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</si>
  <si>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</si>
  <si>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</si>
  <si>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</si>
  <si>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</si>
  <si>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</si>
  <si>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</si>
  <si>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</si>
  <si>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</si>
  <si>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</si>
  <si>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</si>
  <si>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</si>
  <si>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</si>
  <si>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</si>
  <si>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</si>
  <si>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</si>
  <si>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</si>
  <si>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</si>
  <si>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</si>
  <si>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</si>
  <si>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</si>
  <si>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</si>
  <si>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</si>
  <si>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</si>
  <si>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</si>
  <si>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</si>
  <si>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</si>
  <si>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</si>
  <si>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</si>
  <si>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</si>
  <si>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</si>
  <si>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</si>
  <si>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</si>
  <si>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</si>
  <si>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</si>
  <si>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</si>
  <si>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</si>
  <si>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</si>
  <si>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</si>
  <si>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</si>
  <si>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</si>
  <si>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</si>
  <si>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</si>
  <si>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</si>
  <si>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</si>
  <si>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</si>
  <si>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</si>
  <si>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</si>
  <si>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</si>
  <si>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</si>
  <si>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</si>
  <si>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</si>
  <si>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</si>
  <si>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</si>
  <si>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</si>
  <si>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</si>
  <si>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</si>
  <si>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</si>
  <si>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</si>
  <si>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</si>
  <si>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</si>
  <si>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</si>
  <si>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</si>
  <si>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</si>
  <si>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</si>
  <si>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</si>
  <si>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</si>
  <si>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</si>
  <si>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</si>
  <si>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</si>
  <si>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</si>
  <si>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</si>
  <si>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</si>
  <si>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</si>
  <si>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</si>
  <si>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</si>
  <si>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</si>
  <si>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</si>
  <si>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</si>
  <si>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</si>
  <si>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</si>
  <si>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</si>
  <si>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</si>
  <si>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</si>
  <si>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</si>
  <si>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</si>
  <si>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</si>
  <si>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</si>
  <si>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</si>
  <si>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</si>
  <si>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</si>
  <si>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</si>
  <si>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</si>
  <si>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</si>
  <si>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</si>
  <si>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</si>
  <si>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</si>
  <si>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</si>
  <si>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</si>
  <si>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</si>
  <si>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</si>
  <si>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</si>
  <si>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</si>
  <si>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</si>
  <si>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</si>
  <si>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</si>
  <si>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</si>
  <si>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</si>
  <si>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</si>
  <si>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</si>
  <si>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</si>
  <si>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</si>
  <si>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</si>
  <si>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</si>
  <si>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</si>
  <si>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</si>
  <si>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</si>
  <si>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</si>
  <si>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</si>
  <si>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</si>
  <si>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</si>
  <si>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</si>
  <si>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</si>
  <si>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</si>
  <si>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</si>
  <si>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</si>
  <si>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</si>
  <si>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</si>
  <si>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</si>
  <si>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</si>
  <si>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</si>
  <si>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</si>
  <si>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</si>
  <si>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</si>
  <si>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</si>
  <si>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</si>
  <si>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</si>
  <si>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</si>
  <si>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</si>
  <si>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</si>
  <si>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</si>
  <si>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</si>
  <si>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</si>
  <si>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</si>
  <si>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</si>
  <si>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</si>
  <si>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</si>
  <si>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</si>
  <si>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</si>
  <si>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</si>
  <si>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</si>
  <si>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</si>
  <si>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</si>
  <si>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</si>
  <si>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</si>
  <si>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</si>
  <si>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</si>
  <si>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</si>
  <si>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</si>
  <si>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</si>
  <si>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</si>
  <si>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</si>
  <si>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</si>
  <si>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</si>
  <si>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</si>
  <si>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</si>
  <si>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</si>
  <si>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</si>
  <si>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</si>
  <si>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</si>
  <si>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</si>
  <si>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</si>
  <si>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</si>
  <si>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</si>
  <si>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</si>
  <si>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</si>
  <si>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</si>
  <si>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</si>
  <si>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</si>
  <si>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</si>
  <si>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</si>
  <si>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</si>
  <si>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</si>
  <si>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</si>
  <si>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</si>
  <si>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</si>
  <si>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</si>
  <si>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</si>
  <si>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</si>
  <si>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</si>
  <si>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</si>
  <si>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</si>
  <si>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</si>
  <si>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</si>
  <si>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</si>
  <si>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</si>
  <si>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</si>
  <si>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</si>
  <si>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</si>
  <si>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</si>
  <si>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</si>
  <si>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</si>
  <si>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</si>
  <si>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</si>
  <si>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</si>
  <si>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</si>
  <si>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</si>
  <si>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</si>
  <si>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</si>
  <si>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</si>
  <si>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</si>
  <si>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</si>
  <si>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</si>
  <si>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</si>
  <si>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</si>
  <si>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</si>
  <si>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</si>
  <si>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</si>
  <si>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</si>
  <si>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</si>
  <si>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</si>
  <si>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</si>
  <si>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</si>
  <si>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</si>
  <si>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</si>
  <si>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</si>
  <si>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</si>
  <si>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</si>
  <si>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</si>
  <si>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</si>
  <si>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</si>
  <si>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</si>
  <si>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</si>
  <si>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</si>
  <si>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</si>
  <si>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</si>
  <si>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</si>
  <si>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</si>
  <si>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</si>
  <si>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</si>
  <si>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</si>
  <si>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</si>
  <si>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</si>
  <si>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</si>
  <si>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</si>
  <si>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</si>
  <si>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</si>
  <si>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</si>
  <si>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</si>
  <si>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</si>
  <si>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</si>
  <si>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</si>
  <si>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</si>
  <si>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</si>
  <si>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</si>
  <si>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</si>
  <si>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</si>
  <si>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</si>
  <si>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</si>
  <si>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</si>
  <si>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</si>
  <si>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</si>
  <si>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</si>
  <si>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</si>
  <si>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</si>
  <si>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</si>
  <si>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</si>
  <si>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</si>
  <si>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</si>
  <si>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</si>
  <si>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</si>
  <si>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</si>
  <si>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</si>
  <si>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</si>
  <si>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</si>
  <si>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</si>
  <si>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</si>
  <si>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</si>
  <si>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</si>
  <si>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</si>
  <si>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</si>
  <si>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</si>
  <si>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</si>
  <si>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</si>
  <si>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</si>
  <si>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</si>
  <si>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</si>
  <si>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</si>
  <si>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</si>
  <si>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</si>
  <si>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</si>
  <si>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</si>
  <si>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</si>
  <si>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</si>
  <si>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</si>
  <si>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</si>
  <si>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</si>
  <si>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</si>
  <si>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</si>
  <si>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</si>
  <si>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</si>
  <si>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</si>
  <si>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</si>
  <si>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</si>
  <si>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</si>
  <si>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</si>
  <si>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</si>
  <si>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</si>
  <si>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</si>
  <si>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</si>
  <si>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</si>
  <si>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</si>
  <si>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</si>
  <si>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</si>
  <si>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</si>
  <si>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</si>
  <si>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</si>
  <si>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</si>
  <si>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</si>
  <si>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</si>
  <si>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</si>
  <si>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</si>
  <si>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</si>
  <si>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</si>
  <si>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</si>
  <si>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</si>
  <si>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</si>
  <si>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</si>
  <si>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</si>
  <si>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</si>
  <si>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</si>
  <si>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</si>
  <si>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</si>
  <si>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</si>
  <si>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</si>
  <si>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</si>
  <si>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</si>
  <si>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</si>
  <si>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</si>
  <si>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</si>
  <si>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</si>
  <si>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</si>
  <si>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</si>
  <si>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</si>
  <si>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</si>
  <si>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</si>
  <si>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</si>
  <si>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</si>
  <si>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</si>
  <si>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</si>
  <si>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</si>
  <si>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</si>
  <si>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</si>
  <si>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</si>
  <si>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</si>
  <si>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</si>
  <si>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</si>
  <si>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</si>
  <si>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</si>
  <si>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</si>
  <si>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</si>
  <si>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</si>
  <si>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</si>
  <si>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</si>
  <si>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</si>
  <si>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</si>
  <si>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</si>
  <si>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</si>
  <si>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</si>
  <si>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</si>
  <si>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</si>
  <si>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</si>
  <si>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</si>
  <si>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</si>
  <si>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</si>
  <si>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</si>
  <si>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</si>
  <si>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</si>
  <si>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</si>
  <si>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</si>
  <si>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</si>
  <si>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</si>
  <si>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</si>
  <si>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</si>
  <si>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</si>
  <si>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</si>
  <si>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</si>
  <si>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</si>
  <si>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</si>
  <si>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</si>
  <si>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</si>
  <si>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</si>
  <si>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</si>
  <si>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</si>
  <si>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</si>
  <si>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</si>
  <si>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</si>
  <si>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</si>
  <si>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</si>
  <si>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</si>
  <si>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</si>
  <si>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</si>
  <si>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</si>
  <si>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</si>
  <si>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</si>
  <si>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</si>
  <si>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</si>
  <si>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</si>
  <si>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</si>
  <si>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</si>
  <si>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</si>
  <si>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</si>
  <si>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</si>
  <si>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</si>
  <si>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</si>
  <si>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</si>
  <si>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</si>
  <si>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</si>
  <si>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</si>
  <si>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</si>
  <si>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</si>
  <si>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</si>
  <si>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</si>
  <si>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</si>
  <si>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</si>
  <si>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</si>
  <si>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</si>
  <si>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</si>
  <si>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</si>
  <si>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</si>
  <si>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</si>
  <si>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</si>
  <si>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</si>
  <si>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</si>
  <si>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</si>
  <si>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</si>
  <si>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</si>
  <si>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</si>
  <si>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</si>
  <si>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</si>
  <si>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</si>
  <si>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</si>
  <si>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</si>
  <si>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</si>
  <si>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</si>
  <si>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</si>
  <si>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</si>
  <si>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</si>
  <si>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</si>
  <si>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</si>
  <si>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</si>
  <si>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</si>
  <si>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</si>
  <si>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</si>
  <si>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</si>
  <si>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</si>
  <si>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</si>
  <si>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</si>
  <si>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</si>
  <si>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</si>
  <si>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</si>
  <si>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</si>
  <si>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</si>
  <si>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</si>
  <si>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</si>
  <si>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</si>
  <si>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</si>
  <si>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</si>
  <si>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</si>
  <si>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</si>
  <si>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</si>
  <si>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</si>
  <si>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</si>
  <si>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</si>
  <si>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</si>
  <si>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</si>
  <si>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</si>
  <si>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</si>
  <si>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</si>
  <si>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</si>
  <si>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</si>
  <si>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</si>
  <si>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</si>
  <si>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</si>
  <si>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</si>
  <si>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</si>
  <si>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</si>
  <si>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</si>
  <si>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</si>
  <si>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</si>
  <si>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</si>
  <si>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</si>
  <si>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</si>
  <si>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</si>
  <si>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</si>
  <si>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</si>
  <si>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</si>
  <si>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</si>
  <si>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</si>
  <si>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</si>
  <si>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</si>
  <si>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</si>
  <si>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</si>
  <si>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</si>
  <si>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</si>
  <si>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</si>
  <si>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</si>
  <si>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</si>
  <si>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</si>
  <si>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</si>
  <si>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</si>
  <si>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</si>
  <si>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</si>
  <si>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</si>
  <si>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</si>
  <si>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</si>
  <si>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</si>
  <si>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</si>
  <si>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</si>
  <si>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</si>
  <si>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</si>
  <si>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</si>
  <si>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</si>
  <si>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</si>
  <si>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</si>
  <si>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</si>
  <si>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</si>
  <si>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</si>
  <si>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</si>
  <si>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</si>
  <si>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</si>
  <si>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</si>
  <si>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</si>
  <si>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</si>
  <si>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</si>
  <si>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</si>
  <si>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</si>
  <si>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</si>
  <si>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</si>
  <si>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</si>
  <si>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</si>
  <si>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</si>
  <si>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</si>
  <si>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</si>
  <si>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</si>
  <si>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</si>
  <si>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</si>
  <si>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</si>
  <si>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</si>
  <si>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</si>
  <si>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</si>
  <si>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</si>
  <si>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</si>
  <si>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</si>
  <si>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</si>
  <si>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</si>
  <si>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</si>
  <si>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</si>
  <si>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</si>
  <si>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</si>
  <si>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</si>
  <si>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</si>
  <si>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</si>
  <si>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</si>
  <si>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</si>
  <si>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</si>
  <si>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</si>
  <si>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</si>
  <si>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</si>
  <si>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</si>
  <si>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</si>
  <si>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</si>
  <si>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</si>
  <si>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</si>
  <si>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</si>
  <si>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</si>
  <si>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</si>
  <si>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</si>
  <si>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</si>
  <si>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</si>
  <si>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</si>
  <si>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</si>
  <si>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</si>
  <si>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</si>
  <si>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</si>
  <si>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</si>
  <si>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</si>
  <si>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</si>
  <si>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</si>
  <si>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</si>
  <si>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</si>
  <si>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</si>
  <si>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</si>
  <si>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</si>
  <si>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</si>
  <si>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</si>
  <si>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</si>
  <si>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</si>
  <si>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</si>
  <si>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</si>
  <si>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</si>
  <si>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</si>
  <si>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</si>
  <si>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</si>
  <si>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</si>
  <si>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</si>
  <si>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</si>
  <si>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</si>
  <si>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</si>
  <si>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</si>
  <si>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</si>
  <si>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</si>
  <si>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</si>
  <si>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</si>
  <si>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</si>
  <si>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</si>
  <si>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</si>
  <si>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</si>
  <si>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</si>
  <si>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</si>
  <si>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</si>
  <si>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</si>
  <si>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</si>
  <si>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</si>
  <si>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</si>
  <si>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</si>
  <si>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</si>
  <si>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</si>
  <si>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</si>
  <si>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</si>
  <si>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</si>
  <si>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</si>
  <si>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</si>
  <si>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</si>
  <si>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</si>
  <si>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</si>
  <si>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</si>
  <si>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</si>
  <si>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</si>
  <si>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</si>
  <si>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</si>
  <si>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</si>
  <si>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</si>
  <si>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</si>
  <si>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</si>
  <si>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</si>
  <si>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</si>
  <si>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</si>
  <si>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</si>
  <si>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</si>
  <si>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</si>
  <si>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</si>
  <si>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</si>
  <si>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</si>
  <si>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</si>
  <si>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</si>
  <si>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</si>
  <si>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</si>
  <si>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</si>
  <si>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</si>
  <si>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</si>
  <si>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</si>
  <si>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</si>
  <si>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</si>
  <si>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</si>
  <si>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</si>
  <si>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</si>
  <si>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</si>
  <si>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</si>
  <si>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</si>
  <si>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</si>
  <si>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</si>
  <si>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</si>
  <si>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</si>
  <si>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</si>
  <si>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</si>
  <si>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</si>
  <si>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</si>
  <si>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</si>
  <si>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</si>
  <si>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</si>
  <si>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</si>
  <si>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</si>
  <si>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</si>
  <si>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</si>
  <si>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</si>
  <si>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</si>
  <si>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</si>
  <si>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</si>
  <si>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</si>
  <si>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</si>
  <si>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</si>
  <si>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</si>
  <si>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</si>
  <si>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</si>
  <si>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</si>
  <si>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</si>
  <si>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</si>
  <si>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</si>
  <si>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</si>
  <si>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</si>
  <si>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</si>
  <si>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</si>
  <si>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</si>
  <si>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</si>
  <si>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</si>
  <si>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</si>
  <si>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</si>
  <si>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</si>
  <si>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</si>
  <si>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</si>
  <si>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</si>
  <si>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</si>
  <si>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</si>
  <si>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</si>
  <si>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</si>
  <si>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</si>
  <si>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</si>
  <si>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</si>
  <si>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</si>
  <si>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</si>
  <si>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</si>
  <si>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</si>
  <si>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</si>
  <si>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</si>
  <si>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</si>
  <si>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</si>
  <si>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</si>
  <si>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</si>
  <si>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</si>
  <si>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</si>
  <si>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</si>
  <si>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</si>
  <si>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</si>
  <si>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</si>
  <si>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</si>
  <si>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</si>
  <si>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</si>
  <si>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</si>
  <si>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</si>
  <si>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</si>
  <si>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</si>
  <si>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</si>
  <si>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</si>
  <si>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</si>
  <si>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</si>
  <si>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</si>
  <si>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</si>
  <si>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</si>
  <si>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</si>
  <si>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</si>
  <si>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</si>
  <si>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</si>
  <si>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</si>
  <si>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</si>
  <si>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</si>
  <si>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</si>
  <si>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</si>
  <si>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</si>
  <si>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</si>
  <si>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</si>
  <si>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</si>
  <si>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</si>
  <si>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</si>
  <si>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</si>
  <si>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</si>
  <si>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</si>
  <si>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</si>
  <si>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</si>
  <si>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</si>
  <si>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</si>
  <si>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</si>
  <si>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</si>
  <si>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</si>
  <si>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</si>
  <si>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</si>
  <si>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</si>
  <si>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</si>
  <si>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</si>
  <si>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</si>
  <si>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</si>
  <si>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</si>
  <si>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</si>
  <si>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</si>
  <si>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</si>
  <si>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</si>
  <si>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</si>
  <si>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</si>
  <si>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</si>
  <si>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</si>
  <si>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</si>
  <si>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</si>
  <si>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</si>
  <si>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</si>
  <si>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</si>
  <si>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</si>
  <si>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</si>
  <si>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</si>
  <si>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</si>
  <si>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</si>
  <si>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</si>
  <si>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</si>
  <si>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</si>
  <si>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</si>
  <si>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</si>
  <si>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</si>
  <si>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</si>
  <si>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</si>
  <si>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</si>
  <si>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</si>
  <si>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</si>
  <si>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</si>
  <si>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</si>
  <si>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</si>
  <si>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</si>
  <si>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</si>
  <si>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</si>
  <si>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</si>
  <si>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</si>
  <si>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</si>
  <si>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</si>
  <si>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</si>
  <si>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</si>
  <si>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</si>
  <si>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</si>
  <si>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</si>
  <si>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</si>
  <si>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</si>
  <si>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</si>
  <si>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</si>
  <si>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</si>
  <si>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</si>
  <si>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</si>
  <si>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</si>
  <si>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</si>
  <si>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</si>
  <si>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</si>
  <si>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</si>
  <si>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</si>
  <si>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</si>
  <si>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</si>
  <si>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</si>
  <si>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</si>
  <si>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</si>
  <si>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</si>
  <si>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</si>
  <si>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</si>
  <si>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</si>
  <si>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</si>
  <si>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</si>
  <si>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</si>
  <si>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</si>
  <si>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</si>
  <si>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</si>
  <si>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</si>
  <si>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</si>
  <si>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</si>
  <si>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</si>
  <si>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</si>
  <si>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</si>
  <si>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</si>
  <si>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</si>
  <si>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</si>
  <si>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</si>
  <si>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</si>
  <si>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</si>
  <si>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</si>
  <si>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</si>
  <si>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</si>
  <si>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</si>
  <si>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</si>
  <si>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</si>
  <si>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</si>
  <si>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</si>
  <si>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</si>
  <si>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</si>
  <si>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</si>
  <si>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</si>
  <si>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</si>
  <si>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</si>
  <si>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</si>
  <si>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</si>
  <si>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</si>
  <si>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</si>
  <si>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</si>
  <si>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</si>
  <si>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</si>
  <si>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</si>
  <si>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</si>
  <si>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</si>
  <si>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</si>
  <si>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</si>
  <si>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</si>
  <si>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</si>
  <si>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</si>
  <si>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</si>
  <si>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</si>
  <si>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</si>
  <si>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</si>
  <si>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</si>
  <si>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</si>
  <si>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</si>
  <si>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</si>
  <si>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</si>
  <si>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</si>
  <si>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</si>
  <si>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</si>
  <si>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</si>
  <si>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</si>
  <si>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</si>
  <si>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</si>
  <si>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</si>
  <si>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</si>
  <si>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</si>
  <si>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</si>
  <si>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</si>
  <si>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</si>
  <si>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</si>
  <si>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</si>
  <si>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</si>
  <si>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</si>
  <si>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</si>
  <si>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</si>
  <si>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</si>
  <si>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</si>
  <si>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</si>
  <si>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</si>
  <si>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</si>
  <si>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</si>
  <si>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</si>
  <si>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</si>
  <si>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</si>
  <si>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</si>
  <si>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</si>
  <si>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</si>
  <si>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</si>
  <si>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</si>
  <si>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</si>
  <si>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</si>
  <si>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</si>
  <si>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</si>
  <si>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</si>
  <si>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</si>
  <si>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</si>
  <si>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</si>
  <si>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</si>
  <si>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</si>
  <si>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</si>
  <si>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</si>
  <si>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</si>
  <si>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</si>
  <si>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</si>
  <si>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</si>
  <si>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</si>
  <si>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</si>
  <si>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</si>
  <si>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</si>
  <si>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</si>
  <si>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</si>
  <si>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</si>
  <si>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</si>
  <si>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</si>
  <si>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</si>
  <si>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</si>
  <si>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</si>
  <si>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</si>
  <si>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</si>
  <si>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</si>
  <si>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</si>
  <si>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</si>
  <si>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</si>
  <si>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</si>
  <si>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</si>
  <si>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</si>
  <si>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</si>
  <si>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</si>
  <si>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</si>
  <si>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</si>
  <si>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</si>
  <si>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</si>
  <si>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</si>
  <si>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</si>
  <si>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</si>
  <si>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</si>
  <si>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</si>
  <si>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</si>
  <si>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</si>
  <si>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</si>
  <si>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</si>
  <si>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</si>
  <si>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</si>
  <si>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</si>
  <si>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</si>
  <si>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</si>
  <si>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</si>
  <si>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</si>
  <si>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</si>
  <si>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</si>
  <si>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</si>
  <si>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</si>
  <si>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</si>
  <si>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</si>
  <si>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</si>
  <si>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</si>
  <si>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</si>
  <si>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</si>
  <si>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</si>
  <si>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</si>
  <si>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</si>
  <si>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</si>
  <si>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</si>
  <si>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</si>
  <si>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</si>
  <si>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</si>
  <si>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</si>
  <si>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</si>
  <si>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</si>
  <si>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</si>
  <si>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</si>
  <si>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</si>
  <si>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</si>
  <si>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</si>
  <si>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</si>
  <si>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</si>
  <si>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</si>
  <si>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</si>
  <si>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</si>
  <si>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</si>
  <si>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</si>
  <si>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</si>
  <si>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</si>
  <si>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</si>
  <si>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</si>
  <si>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</si>
  <si>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</si>
  <si>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</si>
  <si>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</si>
  <si>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</si>
  <si>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</si>
  <si>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</si>
  <si>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</si>
  <si>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</si>
  <si>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</si>
  <si>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</si>
  <si>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</si>
  <si>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</si>
  <si>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</si>
  <si>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</si>
  <si>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</si>
  <si>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</si>
  <si>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</si>
  <si>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</si>
  <si>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</si>
  <si>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</si>
  <si>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</si>
  <si>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</si>
  <si>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</si>
  <si>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</si>
  <si>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</si>
  <si>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</si>
  <si>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</si>
  <si>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</si>
  <si>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</si>
  <si>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</si>
  <si>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</si>
  <si>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</si>
  <si>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</si>
  <si>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</si>
  <si>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</si>
  <si>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</si>
  <si>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</si>
  <si>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</si>
  <si>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</si>
  <si>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</si>
  <si>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</si>
  <si>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</si>
  <si>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</si>
  <si>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</si>
  <si>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</si>
  <si>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</si>
  <si>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</si>
  <si>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</si>
  <si>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</si>
  <si>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</si>
  <si>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</si>
  <si>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</si>
  <si>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</si>
  <si>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</si>
  <si>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</si>
  <si>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</si>
  <si>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</si>
  <si>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</si>
  <si>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</si>
  <si>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</si>
  <si>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</si>
  <si>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</si>
  <si>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</si>
  <si>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</si>
  <si>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</si>
  <si>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</si>
  <si>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</si>
  <si>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</si>
  <si>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</si>
  <si>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</si>
  <si>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</si>
  <si>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</si>
  <si>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</si>
  <si>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</si>
  <si>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</si>
  <si>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</si>
  <si>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</si>
  <si>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</si>
  <si>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</si>
  <si>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</si>
  <si>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</si>
  <si>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</si>
  <si>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</si>
  <si>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</si>
  <si>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</si>
  <si>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</si>
  <si>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</si>
  <si>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</si>
  <si>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</si>
  <si>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</si>
  <si>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</si>
  <si>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</si>
  <si>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</si>
  <si>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</si>
  <si>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</si>
  <si>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</si>
  <si>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</si>
  <si>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</si>
  <si>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</si>
  <si>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</si>
  <si>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</si>
  <si>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</si>
  <si>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</si>
  <si>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</si>
  <si>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</si>
  <si>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</si>
  <si>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</si>
  <si>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</si>
  <si>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</si>
  <si>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</si>
  <si>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</si>
  <si>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</si>
  <si>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</si>
  <si>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</si>
  <si>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</si>
  <si>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</si>
  <si>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</si>
  <si>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</si>
  <si>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</si>
  <si>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</si>
  <si>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</si>
  <si>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</si>
  <si>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</si>
  <si>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</si>
  <si>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</si>
  <si>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</si>
  <si>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</si>
  <si>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</si>
  <si>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</si>
  <si>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</si>
  <si>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</si>
  <si>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</si>
  <si>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</si>
  <si>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</si>
  <si>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</si>
  <si>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</si>
  <si>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</si>
  <si>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</si>
  <si>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</si>
  <si>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</si>
  <si>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</si>
  <si>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</si>
  <si>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</si>
  <si>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</si>
  <si>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</si>
  <si>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</si>
  <si>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</si>
  <si>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</si>
  <si>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</si>
  <si>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</si>
  <si>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</si>
  <si>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</si>
  <si>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</si>
  <si>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</si>
  <si>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</si>
  <si>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</si>
  <si>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</si>
  <si>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</si>
  <si>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</si>
  <si>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</si>
  <si>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</si>
  <si>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</si>
  <si>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</si>
  <si>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</si>
  <si>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</si>
  <si>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</si>
  <si>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</si>
  <si>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</si>
  <si>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</si>
  <si>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</si>
  <si>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</si>
  <si>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</si>
  <si>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</si>
  <si>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</si>
  <si>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</si>
  <si>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</si>
  <si>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</si>
  <si>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</si>
  <si>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</si>
  <si>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</si>
  <si>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</si>
  <si>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</si>
  <si>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</si>
  <si>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</si>
  <si>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</si>
  <si>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</si>
  <si>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</si>
  <si>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</si>
  <si>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</si>
  <si>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</si>
  <si>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</si>
  <si>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</si>
  <si>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</si>
  <si>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</si>
  <si>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</si>
  <si>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</si>
  <si>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</si>
  <si>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</si>
  <si>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</si>
  <si>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</si>
  <si>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</si>
  <si>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</si>
  <si>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</si>
  <si>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</si>
  <si>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</si>
  <si>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</si>
  <si>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</si>
  <si>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</si>
  <si>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</si>
  <si>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</si>
  <si>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</si>
  <si>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</si>
  <si>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</si>
  <si>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</si>
  <si>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</si>
  <si>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</si>
  <si>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</si>
  <si>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</si>
  <si>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</si>
  <si>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</si>
  <si>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</si>
  <si>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</si>
  <si>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</si>
  <si>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</si>
  <si>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</si>
  <si>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</si>
  <si>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</si>
  <si>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</si>
  <si>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</si>
  <si>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</si>
  <si>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</si>
  <si>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</si>
  <si>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</si>
  <si>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</si>
  <si>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</si>
  <si>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</si>
  <si>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</si>
  <si>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</si>
  <si>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</si>
  <si>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</si>
  <si>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</si>
  <si>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</si>
  <si>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</si>
  <si>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</si>
  <si>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</si>
  <si>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</si>
  <si>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</si>
  <si>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</si>
  <si>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</si>
  <si>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</si>
  <si>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</si>
  <si>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</si>
  <si>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</si>
  <si>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</si>
  <si>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</si>
  <si>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</si>
  <si>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</si>
  <si>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</si>
  <si>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</si>
  <si>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</si>
  <si>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</si>
  <si>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</si>
  <si>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</si>
  <si>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</si>
  <si>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</si>
  <si>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</si>
  <si>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</si>
  <si>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</si>
  <si>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</si>
  <si>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</si>
  <si>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</si>
  <si>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</si>
  <si>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</si>
  <si>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</si>
  <si>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</si>
  <si>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</si>
  <si>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</si>
  <si>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</si>
  <si>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</si>
  <si>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</si>
  <si>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</si>
  <si>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</si>
  <si>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</si>
  <si>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</si>
  <si>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</si>
  <si>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</si>
  <si>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</si>
  <si>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</si>
  <si>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</si>
  <si>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</si>
  <si>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</si>
  <si>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</si>
  <si>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</si>
  <si>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</si>
  <si>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</si>
  <si>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</si>
  <si>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</si>
  <si>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</si>
  <si>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</si>
  <si>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</si>
  <si>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</si>
  <si>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</si>
  <si>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</si>
  <si>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</si>
  <si>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</si>
  <si>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</si>
  <si>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</si>
  <si>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</si>
  <si>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</si>
  <si>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</si>
  <si>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</si>
  <si>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</si>
  <si>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</si>
  <si>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</si>
  <si>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</si>
  <si>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</si>
  <si>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</si>
  <si>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</si>
  <si>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</si>
  <si>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</si>
  <si>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</si>
  <si>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</si>
  <si>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</si>
  <si>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</si>
  <si>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</si>
  <si>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</si>
  <si>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</si>
  <si>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</si>
  <si>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</si>
  <si>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</si>
  <si>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</si>
  <si>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</si>
  <si>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</si>
  <si>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</si>
  <si>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</si>
  <si>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</si>
  <si>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</si>
  <si>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</si>
  <si>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</si>
  <si>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</si>
  <si>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</si>
  <si>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</si>
  <si>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</si>
  <si>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</si>
  <si>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</si>
  <si>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</si>
  <si>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</si>
  <si>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</si>
  <si>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</si>
  <si>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</si>
  <si>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</si>
  <si>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</si>
  <si>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</si>
  <si>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</si>
  <si>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</si>
  <si>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</si>
  <si>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</si>
  <si>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</si>
  <si>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</si>
  <si>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</si>
  <si>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</si>
  <si>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</si>
  <si>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</si>
  <si>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</si>
  <si>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</si>
  <si>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</si>
  <si>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</si>
  <si>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</si>
  <si>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</si>
  <si>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</si>
  <si>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</si>
  <si>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</si>
  <si>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</si>
  <si>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</si>
  <si>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</si>
  <si>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</si>
  <si>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</si>
  <si>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</si>
  <si>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</si>
  <si>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</si>
  <si>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</si>
  <si>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</si>
  <si>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</si>
  <si>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</si>
  <si>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</si>
  <si>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</si>
  <si>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</si>
  <si>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</si>
  <si>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</si>
  <si>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</si>
  <si>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</si>
  <si>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</si>
  <si>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</si>
  <si>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</si>
  <si>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</si>
  <si>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</si>
  <si>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</si>
  <si>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</si>
  <si>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</si>
  <si>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</si>
  <si>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</si>
  <si>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</si>
  <si>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</si>
  <si>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</si>
  <si>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</si>
  <si>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</si>
  <si>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</si>
  <si>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</si>
  <si>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</si>
  <si>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</si>
  <si>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</si>
  <si>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</si>
  <si>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</si>
  <si>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</si>
  <si>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</si>
  <si>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</si>
  <si>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</si>
  <si>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</si>
  <si>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</si>
  <si>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</si>
  <si>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</si>
  <si>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</si>
  <si>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</si>
  <si>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</si>
  <si>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</si>
  <si>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</si>
  <si>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</si>
  <si>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</si>
  <si>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</si>
  <si>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</si>
  <si>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</si>
  <si>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</si>
  <si>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</si>
  <si>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</si>
  <si>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</si>
  <si>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</si>
  <si>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</si>
  <si>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</si>
  <si>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</si>
  <si>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</si>
  <si>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</si>
  <si>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</si>
  <si>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</si>
  <si>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</si>
  <si>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</si>
  <si>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</si>
  <si>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</si>
  <si>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</si>
  <si>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</si>
  <si>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</si>
  <si>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</si>
  <si>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</si>
  <si>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</si>
  <si>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</si>
  <si>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</si>
  <si>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</si>
  <si>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</si>
  <si>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</si>
  <si>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</si>
  <si>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</si>
  <si>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</si>
  <si>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</si>
  <si>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</si>
  <si>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</si>
  <si>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</si>
  <si>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</si>
  <si>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</si>
  <si>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</si>
  <si>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</si>
  <si>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</si>
  <si>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</si>
  <si>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</si>
  <si>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</si>
  <si>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</si>
  <si>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</si>
  <si>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</si>
  <si>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</si>
  <si>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</si>
  <si>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</si>
  <si>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</si>
  <si>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</si>
  <si>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</si>
  <si>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</si>
  <si>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</si>
  <si>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</si>
  <si>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</si>
  <si>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</si>
  <si>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</si>
  <si>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</si>
  <si>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</si>
  <si>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</si>
  <si>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</si>
  <si>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</si>
  <si>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</si>
  <si>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</si>
  <si>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</si>
  <si>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</si>
  <si>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</si>
  <si>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</si>
  <si>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</si>
  <si>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</si>
  <si>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</si>
  <si>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</si>
  <si>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</si>
  <si>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</si>
  <si>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</si>
  <si>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</si>
  <si>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</si>
  <si>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</si>
  <si>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</si>
  <si>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</si>
  <si>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</si>
  <si>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</si>
  <si>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</si>
  <si>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</si>
  <si>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</si>
  <si>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</si>
  <si>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</si>
  <si>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</si>
  <si>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</si>
  <si>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</si>
  <si>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</si>
  <si>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</si>
  <si>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</si>
  <si>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</si>
  <si>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</si>
  <si>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</si>
  <si>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</si>
  <si>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</si>
  <si>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</si>
  <si>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</si>
  <si>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</si>
  <si>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</si>
  <si>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</si>
  <si>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</si>
  <si>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</si>
  <si>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</si>
  <si>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</si>
  <si>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</si>
  <si>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</si>
  <si>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</si>
  <si>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</si>
  <si>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</si>
  <si>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</si>
  <si>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</si>
  <si>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</si>
  <si>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</si>
  <si>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</si>
  <si>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</si>
  <si>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</si>
  <si>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</si>
  <si>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</si>
  <si>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</si>
  <si>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</si>
  <si>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</si>
  <si>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</si>
  <si>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</si>
  <si>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</si>
  <si>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</si>
  <si>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</si>
  <si>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</si>
  <si>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</si>
  <si>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</si>
  <si>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</si>
  <si>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</si>
  <si>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</si>
  <si>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</si>
  <si>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</si>
  <si>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</si>
  <si>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</si>
  <si>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</si>
  <si>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</si>
  <si>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</si>
  <si>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</si>
  <si>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</si>
  <si>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</si>
  <si>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</si>
  <si>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</si>
  <si>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</si>
  <si>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</si>
  <si>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</si>
  <si>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</si>
  <si>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</si>
  <si>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</si>
  <si>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</si>
  <si>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</si>
  <si>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</si>
  <si>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</si>
  <si>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</si>
  <si>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</si>
  <si>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</si>
  <si>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</si>
  <si>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</si>
  <si>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</si>
  <si>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</si>
  <si>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</si>
  <si>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</si>
  <si>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</si>
  <si>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</si>
  <si>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</si>
  <si>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</si>
  <si>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</si>
  <si>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</si>
  <si>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</si>
  <si>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</si>
  <si>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</si>
  <si>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</si>
  <si>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</si>
  <si>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</si>
  <si>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</si>
  <si>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</si>
  <si>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</si>
  <si>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</si>
  <si>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</si>
  <si>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</si>
  <si>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</si>
  <si>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</si>
  <si>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</si>
  <si>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</si>
  <si>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</si>
  <si>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</si>
  <si>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</si>
  <si>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</si>
  <si>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</si>
  <si>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</si>
  <si>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</si>
  <si>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</si>
  <si>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</si>
  <si>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</si>
  <si>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</si>
  <si>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</si>
  <si>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</si>
  <si>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</si>
  <si>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</si>
  <si>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</si>
  <si>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</si>
  <si>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</si>
  <si>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</si>
  <si>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</si>
  <si>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</si>
  <si>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</si>
  <si>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</si>
  <si>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</si>
  <si>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</si>
  <si>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</si>
  <si>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</si>
  <si>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</si>
  <si>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</si>
  <si>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</si>
  <si>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</si>
  <si>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</si>
  <si>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</si>
  <si>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</si>
  <si>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</si>
  <si>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</si>
  <si>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</si>
  <si>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</si>
  <si>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</si>
  <si>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</si>
  <si>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</si>
  <si>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</si>
  <si>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</si>
  <si>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</si>
  <si>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</si>
  <si>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</si>
  <si>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</si>
  <si>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</si>
  <si>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</si>
  <si>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</si>
  <si>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</si>
  <si>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</si>
  <si>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</si>
  <si>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</si>
  <si>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</si>
  <si>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</si>
  <si>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</si>
  <si>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</si>
  <si>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</si>
  <si>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</si>
  <si>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</si>
  <si>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</si>
  <si>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</si>
  <si>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</si>
  <si>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</si>
  <si>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</si>
  <si>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</si>
  <si>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</si>
  <si>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</si>
  <si>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</si>
  <si>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</si>
  <si>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</si>
  <si>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</si>
  <si>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</si>
  <si>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</si>
  <si>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</si>
  <si>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</si>
  <si>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</si>
  <si>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</si>
  <si>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</si>
  <si>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</si>
  <si>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</si>
  <si>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</si>
  <si>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</si>
  <si>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</si>
  <si>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</si>
  <si>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</si>
  <si>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</si>
  <si>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</si>
  <si>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</si>
  <si>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</si>
  <si>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</si>
  <si>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</si>
  <si>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</si>
  <si>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</si>
  <si>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</si>
  <si>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</si>
  <si>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</si>
  <si>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</si>
  <si>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</si>
  <si>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</si>
  <si>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</si>
  <si>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</si>
  <si>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</si>
  <si>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</si>
  <si>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</si>
  <si>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</si>
  <si>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</si>
  <si>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</si>
  <si>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</si>
  <si>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</si>
  <si>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</si>
  <si>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</si>
  <si>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</si>
  <si>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</si>
  <si>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</si>
  <si>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</si>
  <si>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</si>
  <si>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</si>
  <si>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</si>
  <si>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</si>
  <si>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</si>
  <si>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</si>
  <si>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</si>
  <si>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</si>
  <si>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</si>
  <si>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</si>
  <si>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</si>
  <si>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</si>
  <si>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</si>
  <si>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</si>
  <si>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</si>
  <si>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</si>
  <si>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</si>
  <si>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</si>
  <si>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</si>
  <si>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</si>
  <si>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</si>
  <si>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</si>
  <si>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</si>
  <si>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</si>
  <si>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</si>
  <si>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</si>
  <si>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</si>
  <si>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</si>
  <si>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</si>
  <si>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</si>
  <si>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</si>
  <si>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</si>
  <si>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</si>
  <si>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</si>
  <si>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</si>
  <si>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</si>
  <si>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</si>
  <si>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</si>
  <si>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</si>
  <si>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</si>
  <si>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</si>
  <si>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</si>
  <si>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</si>
  <si>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</si>
  <si>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</si>
  <si>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</si>
  <si>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</si>
  <si>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</si>
  <si>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</si>
  <si>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</si>
  <si>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</si>
  <si>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</si>
  <si>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</si>
  <si>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</si>
  <si>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</si>
  <si>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</si>
  <si>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</si>
  <si>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</si>
  <si>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</si>
  <si>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</si>
  <si>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</si>
  <si>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</si>
  <si>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</si>
  <si>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</si>
  <si>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</si>
  <si>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</si>
  <si>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</si>
  <si>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</si>
  <si>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</si>
  <si>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</si>
  <si>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</si>
  <si>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</si>
  <si>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</si>
  <si>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</si>
  <si>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</si>
  <si>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</si>
  <si>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</si>
  <si>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</si>
  <si>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</si>
  <si>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</si>
  <si>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</si>
  <si>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</si>
  <si>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</si>
  <si>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</si>
  <si>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</si>
  <si>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</si>
  <si>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</si>
  <si>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</si>
  <si>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</si>
  <si>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</si>
  <si>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</si>
  <si>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</si>
  <si>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</si>
  <si>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</si>
  <si>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</si>
  <si>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</si>
  <si>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</si>
  <si>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</si>
  <si>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</si>
  <si>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</si>
  <si>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</si>
  <si>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</si>
  <si>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</si>
  <si>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</si>
  <si>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</si>
  <si>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</si>
  <si>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</si>
  <si>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</si>
  <si>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</si>
  <si>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</si>
  <si>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</si>
  <si>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</si>
  <si>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</si>
  <si>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</si>
  <si>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</si>
  <si>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</si>
  <si>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</si>
  <si>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</si>
  <si>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</si>
  <si>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</si>
  <si>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</si>
  <si>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</si>
  <si>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</si>
  <si>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</si>
  <si>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</si>
  <si>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</si>
  <si>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</si>
  <si>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</si>
  <si>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</si>
  <si>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</si>
  <si>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</si>
  <si>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</si>
  <si>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</si>
  <si>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</si>
  <si>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</si>
  <si>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</si>
  <si>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</si>
  <si>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</si>
  <si>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</si>
  <si>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</si>
  <si>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</si>
  <si>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</si>
  <si>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</si>
  <si>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</si>
  <si>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</si>
  <si>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</si>
  <si>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</si>
  <si>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</si>
  <si>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</si>
  <si>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</si>
  <si>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</si>
  <si>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</si>
  <si>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</si>
  <si>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</si>
  <si>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</si>
  <si>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</si>
  <si>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</si>
  <si>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</si>
  <si>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</si>
  <si>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</si>
  <si>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</si>
  <si>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</si>
  <si>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</si>
  <si>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</si>
  <si>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</si>
  <si>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</si>
  <si>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</si>
  <si>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</si>
  <si>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</si>
  <si>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</si>
  <si>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</si>
  <si>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</si>
  <si>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</si>
  <si>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</si>
  <si>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</si>
  <si>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</si>
  <si>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</si>
  <si>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</si>
  <si>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</si>
  <si>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</si>
  <si>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</si>
  <si>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</si>
  <si>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</si>
  <si>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</si>
  <si>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</si>
  <si>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</si>
  <si>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</si>
  <si>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</si>
  <si>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</si>
  <si>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</si>
  <si>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</si>
  <si>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</si>
  <si>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</si>
  <si>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</si>
  <si>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</si>
  <si>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</si>
  <si>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</si>
  <si>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</si>
  <si>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</si>
  <si>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</si>
  <si>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</si>
  <si>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</si>
  <si>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</si>
  <si>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</si>
  <si>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</si>
  <si>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</si>
  <si>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</si>
  <si>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</si>
  <si>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</si>
  <si>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</si>
  <si>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</si>
  <si>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</si>
  <si>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</si>
  <si>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</si>
  <si>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</si>
  <si>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</si>
  <si>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</si>
  <si>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</si>
  <si>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</si>
  <si>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</si>
  <si>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</si>
  <si>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</si>
  <si>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</si>
  <si>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</si>
  <si>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</si>
  <si>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</si>
  <si>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</si>
  <si>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</si>
  <si>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</si>
  <si>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</si>
  <si>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</si>
  <si>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</si>
  <si>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</si>
  <si>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</si>
  <si>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</si>
  <si>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</si>
  <si>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</si>
  <si>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</si>
  <si>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</si>
  <si>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</si>
  <si>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</si>
  <si>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</si>
  <si>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</si>
  <si>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</si>
  <si>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</si>
  <si>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</si>
  <si>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</si>
  <si>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</si>
  <si>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</si>
  <si>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</si>
  <si>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</si>
  <si>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</si>
  <si>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</si>
  <si>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</si>
  <si>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</si>
  <si>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</si>
  <si>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</si>
  <si>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</si>
  <si>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</si>
  <si>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</si>
  <si>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</si>
  <si>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</si>
  <si>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</si>
  <si>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</si>
  <si>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</si>
  <si>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</si>
  <si>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</si>
  <si>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</si>
  <si>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</si>
  <si>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</si>
  <si>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</si>
  <si>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</si>
  <si>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</si>
  <si>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</si>
  <si>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</si>
  <si>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</si>
  <si>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</si>
  <si>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</si>
  <si>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</si>
  <si>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</si>
  <si>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</si>
  <si>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</si>
  <si>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</si>
  <si>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</si>
  <si>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</si>
  <si>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</si>
  <si>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</si>
  <si>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</si>
  <si>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</si>
  <si>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</si>
  <si>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</si>
  <si>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</si>
  <si>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</si>
  <si>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</si>
  <si>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</si>
  <si>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</si>
  <si>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</si>
  <si>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</si>
  <si>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</si>
  <si>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</si>
  <si>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</si>
  <si>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</si>
  <si>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</si>
  <si>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</si>
  <si>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</si>
  <si>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</si>
  <si>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</si>
  <si>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</si>
  <si>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</si>
  <si>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</si>
  <si>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</si>
  <si>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</si>
  <si>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</si>
  <si>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</si>
  <si>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</si>
  <si>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</si>
  <si>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</si>
  <si>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</si>
  <si>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</si>
  <si>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</si>
  <si>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</si>
  <si>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</si>
  <si>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</si>
  <si>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</si>
  <si>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</si>
  <si>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</si>
  <si>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</si>
  <si>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</si>
  <si>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</si>
  <si>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</si>
  <si>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</si>
  <si>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</si>
  <si>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</si>
  <si>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</si>
  <si>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</si>
  <si>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</si>
  <si>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</si>
  <si>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</si>
  <si>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</si>
  <si>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</si>
  <si>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</si>
  <si>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</si>
  <si>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</si>
  <si>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</si>
  <si>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</si>
  <si>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</si>
  <si>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</si>
  <si>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</si>
  <si>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</si>
  <si>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</si>
  <si>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</si>
  <si>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</si>
  <si>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</si>
  <si>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</si>
  <si>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</si>
  <si>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</si>
  <si>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</si>
  <si>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</si>
  <si>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</si>
  <si>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</si>
  <si>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</si>
  <si>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</si>
  <si>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</si>
  <si>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</si>
  <si>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</si>
  <si>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</si>
  <si>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</si>
  <si>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</si>
  <si>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</si>
  <si>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</si>
  <si>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</si>
  <si>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</si>
  <si>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</si>
  <si>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</si>
  <si>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</si>
  <si>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</si>
  <si>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</si>
  <si>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</si>
  <si>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</si>
  <si>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</si>
  <si>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</si>
  <si>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</si>
  <si>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</si>
  <si>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</si>
  <si>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</si>
  <si>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</si>
  <si>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</si>
  <si>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</si>
  <si>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</si>
  <si>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</si>
  <si>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</si>
  <si>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</si>
  <si>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</si>
  <si>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</si>
  <si>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</si>
  <si>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</si>
  <si>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</si>
  <si>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</si>
  <si>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</si>
  <si>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</si>
  <si>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</si>
  <si>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</si>
  <si>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</si>
  <si>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</si>
  <si>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</si>
  <si>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</si>
  <si>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</si>
  <si>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</si>
  <si>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</si>
  <si>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</si>
  <si>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</si>
  <si>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</si>
  <si>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</si>
  <si>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</si>
  <si>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</si>
  <si>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</si>
  <si>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</si>
  <si>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</si>
  <si>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</si>
  <si>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</si>
  <si>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</si>
  <si>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</si>
  <si>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</si>
  <si>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</si>
  <si>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</si>
  <si>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</si>
  <si>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</si>
  <si>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</si>
  <si>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</si>
  <si>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</si>
  <si>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</si>
  <si>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</si>
  <si>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</si>
  <si>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</si>
  <si>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</si>
  <si>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</si>
  <si>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</si>
  <si>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</si>
  <si>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</si>
  <si>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</si>
  <si>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</si>
  <si>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</si>
  <si>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</si>
  <si>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</si>
  <si>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</si>
  <si>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</si>
  <si>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</si>
  <si>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</si>
  <si>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</si>
  <si>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</si>
  <si>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</si>
  <si>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</si>
  <si>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</si>
  <si>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</si>
  <si>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</si>
  <si>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</si>
  <si>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</si>
  <si>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</si>
  <si>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</si>
  <si>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</si>
  <si>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</si>
  <si>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</si>
  <si>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</si>
  <si>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</si>
  <si>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</si>
  <si>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</si>
  <si>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</si>
  <si>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</si>
  <si>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</si>
  <si>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</si>
  <si>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</si>
  <si>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</si>
  <si>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</si>
  <si>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</si>
  <si>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</si>
  <si>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</si>
  <si>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</si>
  <si>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</si>
  <si>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</si>
  <si>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</si>
  <si>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</si>
  <si>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</si>
  <si>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</si>
  <si>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</si>
  <si>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</si>
  <si>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</si>
  <si>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</si>
  <si>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</si>
  <si>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</si>
  <si>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</si>
  <si>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</si>
  <si>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</si>
  <si>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</si>
  <si>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</si>
  <si>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</si>
  <si>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</si>
  <si>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</si>
  <si>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</si>
  <si>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</si>
  <si>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</si>
  <si>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</si>
  <si>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</si>
  <si>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</si>
  <si>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</si>
  <si>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</si>
  <si>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</si>
  <si>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</si>
  <si>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</si>
  <si>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</si>
  <si>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</si>
  <si>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</si>
  <si>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</si>
  <si>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</si>
  <si>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</si>
  <si>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</si>
  <si>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</si>
  <si>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</si>
  <si>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</si>
  <si>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</si>
  <si>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</si>
  <si>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</si>
  <si>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</si>
  <si>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</si>
  <si>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</si>
  <si>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</si>
  <si>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</si>
  <si>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</si>
  <si>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</si>
  <si>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</si>
  <si>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</si>
  <si>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</si>
  <si>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</si>
  <si>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</si>
  <si>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</si>
  <si>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</si>
  <si>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</si>
  <si>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</si>
  <si>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</si>
  <si>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</si>
  <si>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</si>
  <si>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</si>
  <si>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</si>
  <si>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</si>
  <si>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</si>
  <si>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</si>
  <si>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</si>
  <si>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</si>
  <si>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</si>
  <si>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</si>
  <si>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</si>
  <si>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</si>
  <si>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</si>
  <si>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</si>
  <si>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</si>
  <si>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</si>
  <si>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</si>
  <si>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</si>
  <si>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</si>
  <si>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</si>
  <si>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</si>
  <si>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</si>
  <si>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</si>
  <si>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</si>
  <si>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</si>
  <si>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</si>
  <si>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</si>
  <si>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</si>
  <si>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</si>
  <si>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</si>
  <si>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</si>
  <si>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</si>
  <si>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</si>
  <si>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</si>
  <si>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</si>
  <si>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</si>
  <si>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</si>
  <si>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</si>
  <si>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</si>
  <si>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</si>
  <si>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</si>
  <si>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</si>
  <si>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</si>
  <si>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</si>
  <si>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</si>
  <si>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</si>
  <si>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</si>
  <si>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</si>
  <si>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</si>
  <si>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</si>
  <si>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</si>
  <si>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</si>
  <si>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</si>
  <si>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</si>
  <si>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</si>
  <si>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</si>
  <si>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</si>
  <si>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</si>
  <si>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</si>
  <si>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</si>
  <si>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</si>
  <si>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</si>
  <si>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</si>
  <si>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</si>
  <si>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</si>
  <si>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</si>
  <si>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</si>
  <si>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</si>
  <si>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</si>
  <si>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</si>
  <si>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</si>
  <si>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</si>
  <si>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</si>
  <si>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</si>
  <si>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</si>
  <si>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</si>
  <si>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</si>
  <si>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</si>
  <si>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</si>
  <si>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</si>
  <si>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</si>
  <si>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</si>
  <si>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</si>
  <si>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</si>
  <si>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</si>
  <si>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</si>
  <si>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</si>
  <si>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</si>
  <si>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</si>
  <si>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</si>
  <si>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</si>
  <si>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</si>
  <si>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</si>
  <si>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</si>
  <si>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</si>
  <si>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</si>
  <si>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</si>
  <si>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</si>
  <si>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</si>
  <si>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</si>
  <si>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</si>
  <si>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</si>
  <si>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</si>
  <si>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</si>
  <si>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</si>
  <si>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</si>
  <si>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</si>
  <si>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</si>
  <si>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</si>
  <si>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</si>
  <si>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</si>
  <si>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</si>
  <si>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</si>
  <si>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</si>
  <si>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</si>
  <si>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</si>
  <si>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</si>
  <si>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</si>
  <si>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</si>
  <si>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</si>
  <si>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</si>
  <si>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</si>
  <si>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</si>
  <si>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</si>
  <si>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</si>
  <si>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</si>
  <si>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</si>
  <si>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</si>
  <si>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</si>
  <si>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</si>
  <si>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</si>
  <si>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</si>
  <si>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</si>
  <si>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</si>
  <si>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</si>
  <si>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</si>
  <si>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</si>
  <si>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</si>
  <si>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</si>
  <si>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</si>
  <si>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</si>
  <si>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</si>
  <si>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</si>
  <si>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</si>
  <si>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</si>
  <si>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</si>
  <si>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</si>
  <si>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</si>
  <si>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</si>
  <si>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</si>
  <si>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</si>
  <si>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</si>
  <si>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</si>
  <si>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</si>
  <si>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</si>
  <si>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</si>
  <si>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</si>
  <si>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</si>
  <si>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</si>
  <si>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</si>
  <si>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</si>
  <si>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</si>
  <si>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</si>
  <si>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</si>
  <si>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</si>
  <si>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</si>
  <si>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</si>
  <si>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</si>
  <si>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</si>
  <si>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</si>
  <si>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</si>
  <si>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</si>
  <si>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</si>
  <si>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</si>
  <si>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</si>
  <si>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</si>
  <si>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</si>
  <si>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</si>
  <si>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</si>
  <si>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</si>
  <si>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</si>
  <si>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</si>
  <si>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</si>
  <si>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</si>
  <si>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</si>
  <si>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</si>
  <si>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</si>
  <si>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</si>
  <si>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</si>
  <si>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</si>
  <si>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</si>
  <si>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</si>
  <si>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</si>
  <si>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</si>
  <si>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</si>
  <si>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</si>
  <si>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</si>
  <si>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</si>
  <si>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</si>
  <si>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</si>
  <si>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</si>
  <si>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</si>
  <si>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</si>
  <si>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</si>
  <si>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</si>
  <si>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</si>
  <si>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</si>
  <si>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</si>
  <si>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</si>
  <si>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</si>
  <si>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</si>
  <si>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</si>
  <si>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</si>
  <si>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</si>
  <si>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</si>
  <si>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</si>
  <si>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</si>
  <si>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</si>
  <si>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</si>
  <si>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</si>
  <si>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</si>
  <si>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</si>
  <si>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</si>
  <si>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</si>
  <si>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</si>
  <si>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</si>
  <si>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</si>
  <si>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</si>
  <si>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</si>
  <si>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</si>
  <si>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</si>
  <si>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</si>
  <si>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</si>
  <si>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</si>
  <si>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</si>
  <si>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</si>
  <si>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</si>
  <si>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</si>
  <si>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</si>
  <si>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</si>
  <si>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</si>
  <si>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</si>
  <si>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</si>
  <si>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</si>
  <si>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</si>
  <si>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</si>
  <si>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</si>
  <si>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</si>
  <si>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</si>
  <si>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</si>
  <si>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</si>
  <si>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</si>
  <si>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</si>
  <si>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</si>
  <si>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</si>
  <si>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</si>
  <si>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</si>
  <si>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</si>
  <si>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</si>
  <si>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</si>
  <si>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</si>
  <si>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</si>
  <si>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</si>
  <si>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</si>
  <si>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</si>
  <si>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</si>
  <si>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</si>
  <si>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</si>
  <si>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</si>
  <si>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</si>
  <si>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</si>
  <si>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</si>
  <si>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</si>
  <si>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</si>
  <si>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</si>
  <si>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</si>
  <si>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</si>
  <si>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</si>
  <si>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</si>
  <si>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</si>
  <si>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</si>
  <si>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</si>
  <si>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</si>
  <si>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</si>
  <si>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</si>
  <si>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</si>
  <si>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</si>
  <si>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</si>
  <si>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</si>
  <si>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</si>
  <si>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</si>
  <si>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</si>
  <si>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</si>
  <si>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</si>
  <si>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</si>
  <si>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</si>
  <si>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</si>
  <si>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</si>
  <si>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</si>
  <si>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</si>
  <si>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</si>
  <si>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</si>
  <si>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</si>
  <si>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</si>
  <si>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</si>
  <si>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</si>
  <si>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</si>
  <si>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</si>
  <si>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</si>
  <si>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</si>
  <si>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</si>
  <si>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</si>
  <si>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</si>
  <si>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</si>
  <si>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</si>
  <si>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</si>
  <si>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</si>
  <si>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</si>
  <si>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</si>
  <si>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</si>
  <si>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</si>
  <si>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</si>
  <si>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</si>
  <si>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</si>
  <si>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</si>
  <si>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</si>
  <si>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</si>
  <si>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</si>
  <si>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</si>
  <si>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</si>
  <si>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</si>
  <si>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</si>
  <si>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</si>
  <si>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</si>
  <si>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</si>
  <si>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</si>
  <si>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</si>
  <si>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</si>
  <si>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</si>
  <si>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</si>
  <si>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</si>
  <si>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</si>
  <si>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</si>
  <si>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</si>
  <si>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</si>
  <si>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</si>
  <si>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</si>
  <si>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</si>
  <si>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</si>
  <si>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</si>
  <si>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</si>
  <si>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</si>
  <si>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</si>
  <si>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</si>
  <si>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</si>
  <si>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</si>
  <si>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</si>
  <si>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</si>
  <si>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</si>
  <si>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</si>
  <si>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</si>
  <si>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</si>
  <si>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</si>
  <si>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</si>
  <si>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</si>
  <si>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</si>
  <si>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</si>
  <si>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</si>
  <si>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</si>
  <si>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</si>
  <si>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</si>
  <si>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</si>
  <si>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</si>
  <si>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</si>
  <si>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</si>
  <si>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</si>
  <si>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</si>
  <si>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</si>
  <si>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</si>
  <si>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</si>
  <si>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</si>
  <si>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</si>
  <si>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</si>
  <si>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</si>
  <si>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</si>
  <si>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</si>
  <si>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</si>
  <si>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</si>
  <si>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</si>
  <si>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</si>
  <si>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</si>
  <si>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</si>
  <si>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</si>
  <si>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</si>
  <si>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</si>
  <si>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</si>
  <si>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</si>
  <si>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</si>
  <si>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</si>
  <si>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</si>
  <si>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</si>
  <si>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</si>
  <si>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</si>
  <si>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</si>
  <si>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</si>
  <si>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</si>
  <si>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</si>
  <si>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</si>
  <si>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</si>
  <si>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</si>
  <si>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</si>
  <si>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</si>
  <si>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</si>
  <si>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</si>
  <si>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</si>
  <si>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</si>
  <si>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</si>
  <si>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</si>
  <si>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</si>
  <si>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</si>
  <si>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</si>
  <si>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</si>
  <si>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</si>
  <si>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</si>
  <si>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</si>
  <si>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</si>
  <si>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</si>
  <si>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</si>
  <si>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</si>
  <si>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</si>
  <si>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</si>
  <si>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</si>
  <si>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</si>
  <si>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</si>
  <si>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</si>
  <si>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</si>
  <si>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</si>
  <si>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</si>
  <si>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</si>
  <si>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</si>
  <si>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</si>
  <si>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</si>
  <si>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</si>
  <si>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</si>
  <si>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</si>
  <si>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</si>
  <si>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</si>
  <si>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</si>
  <si>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</si>
  <si>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</si>
  <si>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</si>
  <si>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</si>
  <si>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</si>
  <si>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</si>
  <si>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</si>
  <si>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</si>
  <si>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</si>
  <si>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</si>
  <si>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</si>
  <si>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</si>
  <si>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</si>
  <si>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</si>
  <si>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</si>
  <si>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</si>
  <si>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</si>
  <si>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</si>
  <si>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</si>
  <si>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</si>
  <si>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</si>
  <si>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</si>
  <si>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</si>
  <si>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</si>
  <si>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</si>
  <si>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</si>
  <si>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</si>
  <si>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</si>
  <si>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</si>
  <si>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</si>
  <si>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</si>
  <si>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</si>
  <si>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</si>
  <si>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</si>
  <si>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</si>
  <si>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</si>
  <si>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</si>
  <si>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</si>
  <si>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</si>
  <si>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</si>
  <si>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</si>
  <si>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</si>
  <si>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</si>
  <si>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</si>
  <si>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</si>
  <si>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</si>
  <si>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</si>
  <si>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</si>
  <si>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</si>
  <si>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</si>
  <si>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</si>
  <si>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</si>
  <si>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</si>
  <si>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</si>
  <si>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</si>
  <si>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</si>
  <si>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</si>
  <si>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</si>
  <si>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</si>
  <si>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</si>
  <si>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</si>
  <si>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</si>
  <si>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</si>
  <si>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</si>
  <si>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</si>
  <si>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</si>
  <si>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</si>
  <si>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</si>
  <si>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</si>
  <si>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</si>
  <si>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</si>
  <si>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</si>
  <si>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</si>
  <si>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</si>
  <si>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</si>
  <si>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</si>
  <si>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</si>
  <si>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</si>
  <si>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</si>
  <si>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</si>
  <si>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</si>
  <si>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</si>
  <si>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</si>
  <si>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</si>
  <si>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</si>
  <si>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</si>
  <si>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</si>
  <si>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</si>
  <si>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</si>
  <si>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</si>
  <si>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</si>
  <si>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</si>
  <si>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</si>
  <si>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</si>
  <si>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</si>
  <si>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</si>
  <si>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</si>
  <si>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</si>
  <si>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</si>
  <si>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</si>
  <si>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</si>
  <si>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</si>
  <si>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</si>
  <si>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</si>
  <si>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</si>
  <si>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</si>
  <si>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</si>
  <si>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</si>
  <si>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</si>
  <si>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</si>
  <si>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</si>
  <si>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</si>
  <si>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</si>
  <si>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</si>
  <si>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</si>
  <si>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</si>
  <si>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</si>
  <si>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</si>
  <si>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</si>
  <si>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</si>
  <si>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</si>
  <si>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</si>
  <si>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</si>
  <si>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</si>
  <si>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</si>
  <si>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</si>
  <si>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</si>
  <si>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</si>
  <si>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</si>
  <si>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</si>
  <si>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</si>
  <si>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</si>
  <si>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</si>
  <si>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</si>
  <si>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</si>
  <si>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</si>
  <si>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</si>
  <si>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</si>
  <si>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</si>
  <si>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</si>
  <si>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</si>
  <si>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</si>
  <si>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</si>
  <si>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</si>
  <si>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</si>
  <si>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</si>
  <si>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</si>
  <si>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</si>
  <si>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</si>
  <si>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</si>
  <si>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</si>
  <si>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</si>
  <si>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</si>
  <si>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</si>
  <si>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</si>
  <si>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</si>
  <si>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</si>
  <si>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</si>
  <si>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</si>
  <si>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</si>
  <si>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</si>
  <si>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</si>
  <si>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</si>
  <si>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</si>
  <si>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</si>
  <si>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</si>
  <si>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</si>
  <si>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</si>
  <si>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</si>
  <si>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</si>
  <si>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</si>
  <si>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</si>
  <si>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</si>
  <si>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</si>
  <si>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</si>
  <si>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</si>
  <si>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</si>
  <si>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</si>
  <si>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</si>
  <si>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</si>
  <si>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</si>
  <si>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</si>
  <si>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</si>
  <si>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</si>
  <si>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</si>
  <si>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</si>
  <si>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</si>
  <si>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</si>
  <si>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</si>
  <si>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</si>
  <si>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</si>
  <si>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</si>
  <si>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</si>
  <si>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</si>
  <si>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</si>
  <si>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</si>
  <si>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</si>
  <si>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</si>
  <si>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</si>
  <si>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</si>
  <si>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</si>
  <si>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</si>
  <si>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</si>
  <si>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</si>
  <si>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</si>
  <si>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</si>
  <si>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</si>
  <si>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</si>
  <si>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</si>
  <si>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</si>
  <si>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</si>
  <si>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</si>
  <si>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</si>
  <si>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</si>
  <si>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</si>
  <si>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</si>
  <si>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</si>
  <si>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</si>
  <si>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</si>
  <si>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</si>
  <si>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</si>
  <si>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</si>
  <si>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</si>
  <si>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</si>
  <si>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</si>
  <si>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</si>
  <si>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</si>
  <si>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</si>
  <si>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</si>
  <si>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</si>
  <si>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</si>
  <si>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</si>
  <si>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</si>
  <si>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</si>
  <si>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</si>
  <si>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</si>
  <si>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</si>
  <si>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</si>
  <si>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</si>
  <si>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</si>
  <si>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</si>
  <si>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</si>
  <si>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</si>
  <si>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</si>
  <si>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</si>
  <si>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</si>
  <si>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</si>
  <si>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</si>
  <si>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</si>
  <si>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</si>
  <si>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</si>
  <si>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</si>
  <si>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</si>
  <si>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</si>
  <si>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</si>
  <si>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</si>
  <si>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</si>
  <si>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</si>
  <si>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</si>
  <si>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</si>
  <si>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</si>
  <si>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</si>
  <si>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</si>
  <si>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</si>
  <si>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</si>
  <si>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</si>
  <si>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</si>
  <si>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</si>
  <si>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</si>
  <si>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</si>
  <si>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</si>
  <si>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</si>
  <si>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</si>
  <si>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</si>
  <si>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</si>
  <si>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</si>
  <si>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</si>
  <si>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</si>
  <si>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</si>
  <si>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</si>
  <si>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</si>
  <si>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</si>
  <si>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</si>
  <si>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</si>
  <si>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</si>
  <si>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</si>
  <si>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</si>
  <si>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</si>
  <si>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</si>
  <si>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</si>
  <si>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</si>
  <si>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</si>
  <si>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</si>
  <si>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</si>
  <si>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</si>
  <si>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</si>
  <si>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</si>
  <si>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</si>
  <si>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</si>
  <si>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</si>
  <si>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</si>
  <si>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</si>
  <si>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</si>
  <si>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</si>
  <si>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</si>
  <si>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</si>
  <si>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</si>
  <si>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</si>
  <si>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</si>
  <si>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</si>
  <si>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</si>
  <si>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</si>
  <si>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</si>
  <si>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</si>
  <si>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</si>
  <si>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</si>
  <si>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</si>
  <si>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</si>
  <si>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</si>
  <si>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</si>
  <si>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</si>
  <si>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</si>
  <si>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</si>
  <si>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</si>
  <si>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</si>
  <si>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</si>
  <si>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</si>
  <si>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</si>
  <si>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</si>
  <si>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</si>
  <si>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</si>
  <si>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</si>
  <si>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</si>
  <si>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</si>
  <si>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</si>
  <si>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</si>
  <si>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</si>
  <si>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</si>
  <si>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</si>
  <si>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</si>
  <si>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</si>
  <si>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</si>
  <si>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</si>
  <si>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</si>
  <si>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</si>
  <si>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</si>
  <si>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</si>
  <si>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</si>
  <si>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</si>
  <si>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</si>
  <si>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</si>
  <si>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</si>
  <si>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</si>
  <si>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</si>
  <si>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</si>
  <si>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</si>
  <si>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</si>
  <si>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</si>
  <si>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</si>
  <si>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</si>
  <si>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</si>
  <si>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</si>
  <si>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</si>
  <si>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</si>
  <si>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</si>
  <si>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</si>
  <si>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</si>
  <si>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</si>
  <si>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</si>
  <si>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</si>
  <si>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</si>
  <si>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</si>
  <si>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</si>
  <si>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</si>
  <si>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</si>
  <si>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</si>
  <si>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</si>
  <si>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</si>
  <si>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</si>
  <si>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</si>
  <si>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</si>
  <si>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</si>
  <si>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</si>
  <si>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</si>
  <si>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</si>
  <si>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</si>
  <si>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</si>
  <si>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</si>
  <si>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</si>
  <si>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</si>
  <si>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</si>
  <si>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</si>
  <si>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</si>
  <si>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</si>
  <si>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</si>
  <si>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</si>
  <si>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</si>
  <si>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</si>
  <si>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</si>
  <si>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</si>
  <si>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</si>
  <si>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</si>
  <si>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</si>
  <si>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</si>
  <si>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</si>
  <si>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</si>
  <si>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</si>
  <si>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</si>
  <si>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</si>
  <si>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</si>
  <si>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</si>
  <si>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</si>
  <si>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</si>
  <si>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</si>
  <si>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</si>
  <si>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</si>
  <si>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</si>
  <si>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</si>
  <si>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</si>
  <si>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</si>
  <si>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</si>
  <si>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</si>
  <si>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</si>
  <si>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</si>
  <si>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</si>
  <si>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</si>
  <si>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</si>
  <si>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</si>
  <si>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</si>
  <si>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</si>
  <si>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</si>
  <si>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</si>
  <si>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</si>
  <si>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</si>
  <si>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</si>
  <si>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</si>
  <si>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</si>
  <si>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</si>
  <si>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</si>
  <si>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</si>
  <si>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</si>
  <si>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</si>
  <si>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</si>
  <si>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</si>
  <si>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</si>
  <si>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</si>
  <si>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</si>
  <si>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</si>
  <si>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</si>
  <si>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</si>
  <si>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</si>
  <si>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</si>
  <si>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</si>
  <si>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</si>
  <si>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</si>
  <si>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</si>
  <si>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</si>
  <si>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</si>
  <si>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</si>
  <si>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</si>
  <si>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</si>
  <si>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</si>
  <si>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</si>
  <si>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</si>
  <si>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</si>
  <si>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</si>
  <si>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</si>
  <si>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</si>
  <si>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</si>
  <si>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</si>
  <si>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</si>
  <si>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</si>
  <si>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</si>
  <si>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</si>
  <si>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</si>
  <si>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</si>
  <si>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</si>
  <si>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</si>
  <si>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</si>
  <si>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</si>
  <si>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</si>
  <si>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</si>
  <si>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</si>
  <si>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</si>
  <si>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</si>
  <si>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</si>
  <si>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</si>
  <si>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</si>
  <si>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</si>
  <si>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</si>
  <si>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</si>
  <si>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</si>
  <si>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</si>
  <si>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</si>
  <si>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</si>
  <si>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</si>
  <si>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</si>
  <si>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</si>
  <si>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</si>
  <si>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</si>
  <si>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</si>
  <si>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</si>
  <si>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</si>
  <si>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</si>
  <si>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</si>
  <si>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</si>
  <si>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</si>
  <si>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</si>
  <si>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</si>
  <si>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</si>
  <si>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</si>
  <si>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</si>
  <si>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</si>
  <si>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</si>
  <si>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</si>
  <si>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</si>
  <si>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</si>
  <si>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</si>
  <si>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</si>
  <si>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</si>
  <si>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</si>
  <si>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</si>
  <si>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</si>
  <si>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</si>
  <si>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</si>
  <si>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</si>
  <si>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</si>
  <si>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</si>
  <si>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</si>
  <si>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</si>
  <si>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</si>
  <si>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</si>
  <si>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</si>
  <si>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</si>
  <si>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</si>
  <si>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</si>
  <si>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</si>
  <si>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</si>
  <si>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</si>
  <si>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</si>
  <si>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</si>
  <si>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</si>
  <si>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</si>
  <si>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</si>
  <si>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</si>
  <si>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</si>
  <si>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</si>
  <si>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</si>
  <si>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</si>
  <si>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</si>
  <si>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</si>
  <si>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</si>
  <si>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</si>
  <si>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</si>
  <si>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</si>
  <si>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</si>
  <si>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</si>
  <si>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</si>
  <si>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</si>
  <si>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</si>
  <si>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</si>
  <si>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</si>
  <si>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</si>
  <si>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</si>
  <si>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</si>
  <si>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</si>
  <si>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</si>
  <si>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</si>
  <si>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</si>
  <si>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</si>
  <si>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</si>
  <si>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</si>
  <si>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</si>
  <si>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</si>
  <si>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</si>
  <si>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</si>
  <si>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</si>
  <si>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</si>
  <si>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</si>
  <si>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</si>
  <si>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</si>
  <si>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</si>
  <si>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</si>
  <si>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</si>
  <si>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</si>
  <si>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</si>
  <si>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</si>
  <si>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</si>
  <si>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</si>
  <si>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</si>
  <si>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</si>
  <si>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</si>
  <si>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</si>
  <si>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</si>
  <si>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</si>
  <si>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</si>
  <si>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</si>
  <si>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</si>
  <si>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</si>
  <si>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</si>
  <si>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</si>
  <si>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</si>
  <si>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</si>
  <si>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</si>
  <si>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</si>
  <si>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</si>
  <si>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</si>
  <si>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</si>
  <si>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</si>
  <si>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</si>
  <si>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</si>
  <si>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</si>
  <si>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</si>
  <si>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</si>
  <si>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</si>
  <si>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</si>
  <si>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</si>
  <si>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</si>
  <si>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</si>
  <si>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</si>
  <si>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</si>
  <si>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</si>
  <si>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</si>
  <si>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</si>
  <si>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</si>
  <si>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</si>
  <si>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</si>
  <si>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</si>
  <si>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</si>
  <si>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</si>
  <si>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</si>
  <si>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</si>
  <si>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</si>
  <si>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</si>
  <si>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</si>
  <si>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</si>
  <si>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</si>
  <si>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</si>
  <si>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</si>
  <si>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</si>
  <si>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</si>
  <si>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</si>
  <si>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</si>
  <si>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</si>
  <si>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</si>
  <si>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</si>
  <si>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</si>
  <si>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</si>
  <si>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</si>
  <si>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</si>
  <si>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</si>
  <si>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</si>
  <si>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</si>
  <si>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</si>
  <si>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</si>
  <si>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</si>
  <si>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</si>
  <si>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</si>
  <si>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</si>
  <si>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</si>
  <si>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</si>
  <si>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</si>
  <si>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</si>
  <si>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</si>
  <si>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</si>
  <si>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</si>
  <si>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</si>
  <si>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</si>
  <si>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</si>
  <si>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</si>
  <si>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</si>
  <si>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</si>
  <si>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</si>
  <si>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</si>
  <si>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</si>
  <si>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</si>
  <si>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</si>
  <si>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</si>
  <si>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</si>
  <si>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</si>
  <si>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</si>
  <si>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</si>
  <si>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</si>
  <si>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</si>
  <si>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</si>
  <si>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</si>
  <si>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</si>
  <si>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</si>
  <si>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</si>
  <si>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</si>
  <si>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</si>
  <si>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</si>
  <si>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</si>
  <si>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</si>
  <si>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</si>
  <si>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</si>
  <si>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</si>
  <si>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</si>
  <si>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</si>
  <si>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</si>
  <si>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</si>
  <si>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</si>
  <si>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</si>
  <si>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</si>
  <si>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</si>
  <si>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</si>
  <si>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</si>
  <si>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</si>
  <si>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</si>
  <si>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</si>
  <si>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</si>
  <si>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</si>
  <si>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</si>
  <si>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</si>
  <si>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</si>
  <si>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</si>
  <si>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</si>
  <si>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</si>
  <si>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</si>
  <si>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</si>
  <si>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</si>
  <si>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</si>
  <si>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</si>
  <si>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</si>
  <si>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</si>
  <si>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</si>
  <si>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</si>
  <si>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</si>
  <si>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</si>
  <si>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</si>
  <si>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</si>
  <si>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</si>
  <si>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</si>
  <si>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</si>
  <si>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</si>
  <si>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</si>
  <si>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</si>
  <si>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</si>
  <si>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</si>
  <si>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</si>
  <si>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</si>
  <si>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</si>
  <si>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</si>
  <si>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</si>
  <si>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</si>
  <si>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</si>
  <si>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</si>
  <si>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</si>
  <si>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</si>
  <si>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</si>
  <si>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</si>
  <si>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</si>
  <si>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</si>
  <si>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</si>
  <si>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</si>
  <si>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</si>
  <si>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</si>
  <si>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</si>
  <si>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</si>
  <si>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</si>
  <si>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</si>
  <si>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</si>
  <si>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</si>
  <si>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</si>
  <si>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</si>
  <si>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</si>
  <si>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</si>
  <si>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</si>
  <si>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</si>
  <si>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</si>
  <si>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</si>
  <si>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</si>
  <si>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</si>
  <si>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</si>
  <si>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</si>
  <si>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</si>
  <si>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</si>
  <si>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</si>
  <si>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</si>
  <si>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</si>
  <si>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</si>
  <si>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</si>
  <si>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</si>
  <si>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</si>
  <si>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</si>
  <si>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</si>
  <si>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</si>
  <si>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</si>
  <si>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</si>
  <si>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</si>
  <si>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</si>
  <si>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</si>
  <si>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</si>
  <si>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</si>
  <si>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</si>
  <si>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</si>
  <si>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</si>
  <si>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</si>
  <si>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</si>
  <si>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</si>
  <si>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</si>
  <si>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</si>
  <si>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</si>
  <si>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</si>
  <si>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</si>
  <si>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</si>
  <si>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</si>
  <si>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</si>
  <si>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</si>
  <si>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</si>
  <si>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</si>
  <si>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</si>
  <si>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</si>
  <si>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</si>
  <si>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</si>
  <si>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</si>
  <si>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</si>
  <si>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</si>
  <si>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</si>
  <si>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</si>
  <si>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</si>
  <si>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</si>
  <si>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</si>
  <si>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</si>
  <si>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</si>
  <si>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</si>
  <si>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</si>
  <si>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</si>
  <si>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</si>
  <si>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</si>
  <si>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</si>
  <si>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</si>
  <si>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</si>
  <si>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</si>
  <si>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</si>
  <si>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</si>
  <si>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</si>
  <si>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</si>
  <si>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</si>
  <si>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</si>
  <si>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</si>
  <si>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</si>
  <si>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</si>
  <si>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</si>
  <si>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</si>
  <si>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</si>
  <si>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</si>
  <si>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</si>
  <si>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</si>
  <si>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</si>
  <si>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</si>
  <si>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</si>
  <si>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</si>
  <si>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</si>
  <si>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</si>
  <si>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</si>
  <si>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</si>
  <si>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</si>
  <si>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</si>
  <si>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</si>
  <si>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</si>
  <si>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</si>
  <si>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</si>
  <si>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</si>
  <si>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</si>
  <si>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</si>
  <si>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</si>
  <si>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</si>
  <si>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</si>
  <si>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</si>
  <si>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</si>
  <si>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</si>
  <si>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</si>
  <si>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</si>
  <si>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</si>
  <si>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</si>
  <si>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</si>
  <si>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</si>
  <si>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</si>
  <si>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</si>
  <si>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</si>
  <si>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</si>
  <si>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</si>
  <si>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</si>
  <si>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</si>
  <si>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</si>
  <si>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</si>
  <si>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</si>
  <si>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</si>
  <si>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</si>
  <si>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</si>
  <si>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</si>
  <si>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</si>
  <si>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</si>
  <si>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</si>
  <si>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</si>
  <si>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</si>
  <si>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</si>
  <si>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</si>
  <si>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</si>
  <si>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</si>
  <si>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</si>
  <si>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</si>
  <si>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</si>
  <si>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</si>
  <si>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</si>
  <si>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</si>
  <si>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</si>
  <si>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</si>
  <si>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</si>
  <si>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</si>
  <si>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</si>
  <si>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</si>
  <si>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</si>
  <si>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</si>
  <si>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</si>
  <si>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</si>
  <si>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</si>
  <si>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</si>
  <si>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</si>
  <si>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</si>
  <si>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</si>
  <si>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</si>
  <si>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</si>
  <si>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</si>
  <si>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</si>
  <si>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</si>
  <si>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</si>
  <si>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</si>
  <si>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</si>
  <si>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</si>
  <si>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</si>
  <si>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</si>
  <si>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</si>
  <si>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</si>
  <si>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</si>
  <si>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</si>
  <si>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</si>
  <si>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</si>
  <si>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</si>
  <si>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</si>
  <si>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</si>
  <si>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</si>
  <si>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</si>
  <si>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</si>
  <si>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</si>
  <si>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</si>
  <si>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</si>
  <si>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</si>
  <si>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</si>
  <si>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</si>
  <si>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</si>
  <si>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</si>
  <si>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</si>
  <si>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</si>
  <si>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</si>
  <si>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</si>
  <si>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</si>
  <si>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</si>
  <si>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</si>
  <si>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</si>
  <si>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</si>
  <si>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</si>
  <si>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</si>
  <si>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</si>
  <si>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</si>
  <si>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</si>
  <si>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</si>
  <si>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</si>
  <si>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</si>
  <si>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</si>
  <si>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</si>
  <si>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</si>
  <si>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</si>
  <si>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</si>
  <si>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</si>
  <si>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</si>
  <si>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</si>
  <si>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</si>
  <si>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</si>
  <si>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</si>
  <si>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</si>
  <si>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</si>
  <si>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</si>
  <si>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</si>
  <si>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</si>
  <si>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</si>
  <si>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</si>
  <si>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</si>
  <si>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</si>
  <si>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</si>
  <si>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</si>
  <si>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</si>
  <si>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</si>
  <si>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</si>
  <si>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</si>
  <si>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</si>
  <si>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</si>
  <si>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</si>
  <si>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</si>
  <si>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</si>
  <si>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</si>
  <si>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</si>
  <si>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</si>
  <si>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</si>
  <si>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</si>
  <si>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</si>
  <si>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</si>
  <si>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</si>
  <si>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</si>
  <si>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</si>
  <si>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</si>
  <si>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</si>
  <si>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</si>
  <si>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</si>
  <si>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</si>
  <si>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</si>
  <si>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</si>
  <si>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</si>
  <si>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</si>
  <si>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</si>
  <si>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</si>
  <si>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</si>
  <si>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</si>
  <si>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</si>
  <si>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</si>
  <si>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</si>
  <si>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</si>
  <si>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</si>
  <si>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</si>
  <si>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</si>
  <si>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</si>
  <si>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</si>
  <si>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</si>
  <si>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</si>
  <si>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</si>
  <si>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</si>
  <si>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</si>
  <si>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</si>
  <si>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</si>
  <si>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</si>
  <si>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</si>
  <si>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</si>
  <si>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</si>
  <si>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</si>
  <si>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</si>
  <si>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</si>
  <si>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</si>
  <si>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</si>
  <si>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</si>
  <si>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</si>
  <si>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</si>
  <si>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</si>
  <si>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</si>
  <si>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</si>
  <si>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</si>
  <si>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</si>
  <si>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</si>
  <si>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</si>
  <si>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</si>
  <si>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</si>
  <si>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</si>
  <si>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</si>
  <si>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</si>
  <si>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</si>
  <si>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</si>
  <si>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</si>
  <si>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</si>
  <si>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</si>
  <si>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</si>
  <si>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</si>
  <si>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</si>
  <si>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</si>
  <si>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</si>
  <si>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</si>
  <si>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</si>
  <si>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</si>
  <si>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</si>
  <si>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</si>
  <si>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</si>
  <si>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</si>
  <si>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</si>
  <si>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</si>
  <si>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</si>
  <si>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</si>
  <si>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</si>
  <si>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</si>
  <si>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</si>
  <si>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</si>
  <si>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</si>
  <si>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</si>
  <si>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</si>
  <si>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</si>
  <si>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</si>
  <si>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</si>
  <si>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</si>
  <si>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</si>
  <si>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</si>
  <si>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</si>
  <si>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</si>
  <si>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</si>
  <si>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</si>
  <si>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</si>
  <si>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</si>
  <si>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</si>
  <si>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</si>
  <si>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</si>
  <si>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</si>
  <si>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</si>
  <si>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</si>
  <si>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</si>
  <si>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</si>
  <si>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</si>
  <si>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</si>
  <si>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</si>
  <si>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</si>
  <si>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</si>
  <si>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</si>
  <si>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</si>
  <si>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</si>
  <si>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</si>
  <si>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</si>
  <si>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</si>
  <si>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</si>
  <si>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</si>
  <si>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</si>
  <si>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</si>
  <si>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</si>
  <si>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</si>
  <si>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</si>
  <si>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</si>
  <si>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</si>
  <si>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</si>
  <si>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</si>
  <si>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</si>
  <si>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</si>
  <si>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</si>
  <si>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</si>
  <si>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</si>
  <si>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</si>
  <si>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</si>
  <si>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</si>
  <si>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</si>
  <si>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</si>
  <si>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</si>
  <si>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</si>
  <si>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</si>
  <si>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</si>
  <si>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</si>
  <si>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</si>
  <si>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</si>
  <si>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</si>
  <si>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</si>
  <si>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</si>
  <si>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</si>
  <si>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</si>
  <si>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</si>
  <si>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</si>
  <si>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</si>
  <si>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</si>
  <si>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</si>
  <si>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</si>
  <si>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</si>
  <si>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</si>
  <si>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</si>
  <si>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</si>
  <si>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</si>
  <si>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</si>
  <si>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</si>
  <si>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</si>
  <si>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</si>
  <si>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</si>
  <si>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</si>
  <si>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</si>
  <si>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</si>
  <si>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</si>
  <si>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</si>
  <si>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</si>
  <si>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</si>
  <si>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</si>
  <si>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</si>
  <si>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</si>
  <si>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</si>
  <si>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</si>
  <si>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</si>
  <si>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</si>
  <si>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</si>
  <si>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</si>
  <si>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</si>
  <si>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</si>
  <si>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</si>
  <si>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</si>
  <si>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</si>
  <si>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</si>
  <si>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</si>
  <si>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</si>
  <si>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</si>
  <si>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</si>
  <si>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</si>
  <si>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</si>
  <si>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</si>
  <si>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</si>
  <si>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</si>
  <si>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</si>
  <si>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</si>
  <si>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</si>
  <si>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</si>
  <si>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</si>
  <si>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</si>
  <si>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</si>
  <si>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</si>
  <si>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</si>
  <si>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</si>
  <si>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</si>
  <si>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</si>
  <si>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</si>
  <si>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</si>
  <si>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</si>
  <si>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</si>
  <si>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</si>
  <si>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</si>
  <si>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</si>
  <si>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</si>
  <si>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</si>
  <si>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</si>
  <si>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</si>
  <si>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</si>
  <si>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</si>
  <si>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</si>
  <si>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</si>
  <si>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</si>
  <si>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</si>
  <si>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</si>
  <si>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</si>
  <si>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</si>
  <si>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</si>
  <si>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</si>
  <si>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</si>
  <si>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</si>
  <si>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</si>
  <si>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</si>
  <si>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</si>
  <si>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</si>
  <si>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</si>
  <si>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</si>
  <si>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</si>
  <si>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</si>
  <si>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</si>
  <si>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</si>
  <si>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</si>
  <si>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</si>
  <si>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</si>
  <si>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</si>
  <si>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</si>
  <si>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</si>
  <si>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</si>
  <si>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</si>
  <si>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</si>
  <si>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</si>
  <si>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</si>
  <si>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</si>
  <si>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</si>
  <si>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</si>
  <si>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</si>
  <si>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</si>
  <si>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</si>
  <si>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</si>
  <si>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</si>
  <si>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</si>
  <si>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</si>
  <si>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</si>
  <si>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</si>
  <si>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</si>
  <si>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</si>
  <si>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</si>
  <si>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</si>
  <si>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</si>
  <si>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</si>
  <si>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</si>
  <si>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</si>
  <si>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</si>
  <si>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</si>
  <si>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</si>
  <si>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</si>
  <si>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</si>
  <si>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</si>
  <si>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</si>
  <si>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</si>
  <si>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</si>
  <si>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</si>
  <si>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</si>
  <si>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</si>
  <si>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</si>
  <si>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</si>
  <si>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</si>
  <si>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</si>
  <si>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</si>
  <si>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</si>
  <si>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</si>
  <si>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</si>
  <si>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</si>
  <si>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</si>
  <si>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</si>
  <si>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</si>
  <si>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</si>
  <si>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</si>
  <si>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</si>
  <si>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</si>
  <si>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</si>
  <si>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</si>
  <si>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</si>
  <si>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</si>
  <si>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</si>
  <si>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</si>
  <si>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</si>
  <si>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</si>
  <si>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</si>
  <si>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</si>
  <si>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</si>
  <si>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</si>
  <si>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</si>
  <si>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</si>
  <si>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</si>
  <si>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</si>
  <si>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</si>
  <si>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</si>
  <si>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</si>
  <si>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</si>
  <si>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</si>
  <si>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</si>
  <si>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</si>
  <si>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</si>
  <si>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</si>
  <si>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</si>
  <si>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</si>
  <si>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</si>
  <si>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</si>
  <si>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</si>
  <si>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</si>
  <si>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</si>
  <si>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</si>
  <si>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</si>
  <si>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</si>
  <si>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</si>
  <si>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</si>
  <si>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</si>
  <si>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</si>
  <si>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</si>
  <si>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</si>
  <si>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</si>
  <si>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</si>
  <si>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</si>
  <si>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</si>
  <si>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</si>
  <si>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</si>
  <si>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</si>
  <si>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</si>
  <si>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</si>
  <si>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</si>
  <si>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</si>
  <si>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</si>
  <si>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</si>
  <si>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</si>
  <si>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</si>
  <si>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</si>
  <si>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</si>
  <si>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</si>
  <si>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</si>
  <si>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</si>
  <si>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</si>
  <si>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</si>
  <si>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</si>
  <si>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</si>
  <si>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</si>
  <si>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</si>
  <si>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</si>
  <si>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</si>
  <si>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</si>
  <si>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</si>
  <si>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</si>
  <si>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</si>
  <si>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</si>
  <si>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</si>
  <si>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</si>
  <si>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</si>
  <si>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</si>
  <si>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</si>
  <si>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</si>
  <si>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</si>
  <si>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</si>
  <si>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</si>
  <si>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</si>
  <si>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</si>
  <si>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</si>
  <si>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</si>
  <si>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</si>
  <si>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</si>
  <si>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</si>
  <si>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</si>
  <si>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</si>
  <si>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</si>
  <si>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</si>
  <si>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</si>
  <si>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</si>
  <si>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</si>
  <si>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</si>
  <si>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</si>
  <si>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</si>
  <si>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</si>
  <si>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</si>
  <si>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</si>
  <si>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</si>
  <si>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</si>
  <si>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</si>
  <si>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</si>
  <si>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</si>
  <si>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</si>
  <si>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</si>
  <si>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</si>
  <si>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</si>
  <si>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</si>
  <si>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</si>
  <si>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</si>
  <si>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</si>
  <si>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</si>
  <si>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</si>
  <si>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</si>
  <si>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</si>
  <si>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</si>
  <si>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</si>
  <si>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</si>
  <si>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</si>
  <si>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</si>
  <si>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</si>
  <si>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</si>
  <si>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</si>
  <si>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</si>
  <si>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</si>
  <si>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</si>
  <si>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</si>
  <si>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</si>
  <si>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</si>
  <si>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</si>
  <si>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</si>
  <si>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</si>
  <si>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</si>
  <si>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</si>
  <si>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</si>
  <si>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</si>
  <si>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</si>
  <si>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</si>
  <si>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</si>
  <si>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</si>
  <si>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</si>
  <si>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</si>
  <si>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</si>
  <si>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</si>
  <si>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</si>
  <si>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</si>
  <si>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</si>
  <si>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</si>
  <si>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</si>
  <si>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</si>
  <si>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</si>
  <si>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</si>
  <si>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</si>
  <si>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</si>
  <si>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</si>
  <si>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</si>
  <si>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</si>
  <si>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</si>
  <si>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</si>
  <si>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</si>
  <si>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</si>
  <si>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</si>
  <si>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</si>
  <si>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</si>
  <si>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</si>
  <si>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</si>
  <si>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</si>
  <si>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</si>
  <si>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</si>
  <si>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</si>
  <si>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</si>
  <si>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</si>
  <si>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</si>
  <si>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</si>
  <si>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</si>
  <si>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</si>
  <si>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</si>
  <si>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</si>
  <si>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</si>
  <si>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</si>
  <si>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</si>
  <si>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</si>
  <si>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</si>
  <si>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</si>
  <si>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</si>
  <si>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</si>
  <si>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</si>
  <si>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</si>
  <si>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</si>
  <si>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</si>
  <si>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</si>
  <si>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</si>
  <si>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</si>
  <si>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</si>
  <si>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</si>
  <si>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</si>
  <si>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</si>
  <si>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</si>
  <si>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</si>
  <si>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</si>
  <si>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</si>
  <si>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</si>
  <si>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</si>
  <si>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</si>
  <si>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</si>
  <si>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</si>
  <si>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</si>
  <si>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</si>
  <si>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</si>
  <si>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</si>
  <si>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</si>
  <si>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</si>
  <si>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</si>
  <si>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</si>
  <si>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</si>
  <si>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</si>
  <si>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</si>
  <si>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</si>
  <si>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</si>
  <si>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</si>
  <si>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</si>
  <si>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</si>
  <si>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</si>
  <si>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</si>
  <si>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</si>
  <si>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</si>
  <si>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</si>
  <si>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</si>
  <si>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</si>
  <si>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</si>
  <si>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</si>
  <si>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</si>
  <si>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</si>
  <si>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</si>
  <si>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</si>
  <si>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</si>
  <si>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</si>
  <si>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</si>
  <si>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</si>
  <si>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</si>
  <si>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</si>
  <si>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</si>
  <si>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</si>
  <si>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</si>
  <si>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</si>
  <si>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</si>
  <si>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</si>
  <si>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</si>
  <si>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</si>
  <si>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</si>
  <si>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</si>
  <si>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</si>
  <si>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</si>
  <si>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</si>
  <si>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</si>
  <si>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</si>
  <si>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</si>
  <si>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</si>
  <si>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</si>
  <si>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</si>
  <si>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</si>
  <si>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</si>
  <si>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</si>
  <si>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</si>
  <si>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</si>
  <si>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</si>
  <si>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</si>
  <si>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</si>
  <si>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</si>
  <si>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</si>
  <si>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</si>
  <si>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</si>
  <si>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</si>
  <si>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</si>
  <si>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</si>
  <si>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</si>
  <si>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</si>
  <si>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</si>
  <si>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</si>
  <si>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</si>
  <si>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</si>
  <si>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</si>
  <si>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</si>
  <si>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</si>
  <si>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</si>
  <si>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</si>
  <si>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</si>
  <si>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</si>
  <si>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</si>
  <si>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</si>
  <si>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</si>
  <si>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</si>
  <si>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</si>
  <si>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</si>
  <si>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</si>
  <si>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</si>
  <si>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</si>
  <si>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</si>
  <si>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</si>
  <si>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</si>
  <si>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</si>
  <si>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</si>
  <si>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</si>
  <si>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</si>
  <si>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</si>
  <si>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</si>
  <si>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</si>
  <si>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</si>
  <si>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</si>
  <si>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</si>
  <si>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</si>
  <si>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</si>
  <si>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</si>
  <si>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</si>
  <si>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</si>
  <si>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</si>
  <si>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</si>
  <si>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</si>
  <si>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</si>
  <si>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</si>
  <si>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</si>
  <si>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</si>
  <si>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</si>
  <si>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</si>
  <si>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</si>
  <si>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</si>
  <si>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</si>
  <si>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</si>
  <si>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</si>
  <si>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</si>
  <si>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</si>
  <si>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</si>
  <si>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</si>
  <si>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</si>
  <si>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</si>
  <si>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</si>
  <si>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</si>
  <si>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</si>
  <si>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</si>
  <si>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</si>
  <si>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</si>
  <si>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</si>
  <si>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</si>
  <si>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</si>
  <si>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</si>
  <si>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</si>
  <si>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</si>
  <si>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</si>
  <si>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</si>
  <si>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</si>
  <si>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</si>
  <si>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</si>
  <si>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</si>
  <si>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</si>
  <si>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</si>
  <si>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</si>
  <si>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</si>
  <si>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</si>
  <si>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</si>
  <si>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</si>
  <si>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</si>
  <si>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</si>
  <si>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</si>
  <si>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</si>
  <si>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</si>
  <si>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</si>
  <si>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</si>
  <si>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</si>
  <si>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</si>
  <si>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</si>
  <si>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</si>
  <si>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</si>
  <si>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</si>
  <si>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</si>
  <si>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</si>
  <si>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</si>
  <si>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</si>
  <si>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</si>
  <si>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</si>
  <si>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</si>
  <si>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</si>
  <si>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</si>
  <si>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</si>
  <si>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</si>
  <si>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</si>
  <si>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</si>
  <si>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</si>
  <si>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</si>
  <si>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</si>
  <si>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</si>
  <si>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</si>
  <si>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</si>
  <si>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</si>
  <si>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</si>
  <si>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</si>
  <si>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</si>
  <si>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</si>
  <si>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</si>
  <si>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</si>
  <si>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</si>
  <si>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</si>
  <si>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</si>
  <si>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</si>
  <si>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</si>
  <si>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</si>
  <si>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</si>
  <si>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</si>
  <si>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</si>
  <si>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</si>
  <si>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</si>
  <si>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</si>
  <si>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</si>
  <si>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</si>
  <si>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</si>
  <si>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</si>
  <si>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</si>
  <si>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</si>
  <si>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</si>
  <si>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</si>
  <si>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</si>
  <si>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</si>
  <si>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</si>
  <si>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</si>
  <si>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</si>
  <si>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</si>
  <si>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</si>
  <si>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</si>
  <si>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</si>
  <si>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</si>
  <si>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</si>
  <si>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</si>
  <si>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</si>
  <si>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</si>
  <si>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</si>
  <si>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</si>
  <si>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</si>
  <si>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</si>
  <si>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</si>
  <si>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</si>
  <si>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</si>
  <si>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</si>
  <si>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</si>
  <si>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</si>
  <si>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</si>
  <si>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</si>
  <si>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</si>
  <si>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</si>
  <si>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</si>
  <si>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</si>
  <si>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</si>
  <si>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</si>
  <si>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</si>
  <si>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</si>
  <si>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</si>
  <si>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</si>
  <si>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</si>
  <si>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</si>
  <si>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</si>
  <si>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</si>
  <si>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</si>
  <si>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</si>
  <si>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</si>
  <si>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</si>
  <si>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</si>
  <si>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</si>
  <si>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</si>
  <si>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</si>
  <si>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</si>
  <si>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</si>
  <si>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</si>
  <si>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</si>
  <si>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</si>
  <si>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</si>
  <si>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</si>
  <si>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</si>
  <si>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</si>
  <si>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</si>
  <si>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</si>
  <si>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</si>
  <si>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</si>
  <si>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</si>
  <si>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</si>
  <si>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</si>
  <si>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</si>
  <si>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</si>
  <si>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</si>
  <si>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</si>
  <si>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</si>
  <si>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</si>
  <si>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</si>
  <si>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</si>
  <si>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</si>
  <si>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</si>
  <si>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</si>
  <si>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</si>
  <si>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</si>
  <si>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</si>
  <si>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</si>
  <si>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</si>
  <si>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</si>
  <si>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</si>
  <si>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</si>
  <si>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</si>
  <si>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</si>
  <si>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</si>
  <si>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</si>
  <si>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</si>
  <si>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</si>
  <si>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</si>
  <si>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</si>
  <si>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</si>
  <si>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</si>
  <si>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</si>
  <si>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</si>
  <si>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</si>
  <si>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</si>
  <si>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</si>
  <si>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</si>
  <si>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</si>
  <si>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</si>
  <si>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</si>
  <si>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</si>
  <si>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</si>
  <si>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</si>
  <si>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</si>
  <si>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</si>
  <si>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</si>
  <si>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</si>
  <si>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</si>
  <si>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</si>
  <si>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</si>
  <si>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</si>
  <si>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</si>
  <si>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</si>
  <si>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</si>
  <si>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</si>
  <si>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</si>
  <si>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</si>
  <si>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</si>
  <si>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</si>
  <si>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</si>
  <si>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</si>
  <si>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</si>
  <si>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</si>
  <si>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</si>
  <si>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</si>
  <si>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</si>
  <si>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</si>
  <si>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</si>
  <si>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</si>
  <si>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</si>
  <si>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</si>
  <si>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</si>
  <si>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</si>
  <si>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</si>
  <si>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</si>
  <si>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</si>
  <si>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</si>
  <si>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</si>
  <si>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</si>
  <si>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</si>
  <si>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</si>
  <si>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</si>
  <si>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</si>
  <si>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</si>
  <si>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</si>
  <si>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</si>
  <si>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</si>
  <si>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</si>
  <si>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</si>
  <si>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</si>
  <si>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</si>
  <si>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</si>
  <si>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</si>
  <si>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</si>
  <si>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</si>
  <si>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</si>
  <si>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</si>
  <si>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</si>
  <si>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</si>
  <si>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</si>
  <si>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</si>
  <si>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</si>
  <si>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</si>
  <si>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</si>
  <si>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</si>
  <si>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</si>
  <si>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</si>
  <si>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</si>
  <si>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</si>
  <si>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</si>
  <si>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</si>
  <si>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</si>
  <si>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</si>
  <si>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</si>
  <si>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</si>
  <si>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</si>
  <si>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</si>
  <si>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</si>
  <si>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</si>
  <si>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</si>
  <si>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</si>
  <si>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</si>
  <si>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</si>
  <si>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</si>
  <si>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</si>
  <si>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</si>
  <si>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</si>
  <si>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</si>
  <si>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</si>
  <si>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</si>
  <si>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</si>
  <si>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</si>
  <si>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</si>
  <si>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</si>
  <si>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</si>
  <si>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</si>
  <si>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</si>
  <si>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</si>
  <si>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</si>
  <si>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</si>
  <si>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</si>
  <si>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</si>
  <si>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</si>
  <si>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</si>
  <si>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</si>
  <si>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</si>
  <si>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</si>
  <si>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</si>
  <si>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</si>
  <si>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</si>
  <si>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</si>
  <si>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</si>
  <si>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</si>
  <si>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</si>
  <si>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</si>
  <si>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</si>
  <si>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</si>
  <si>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</si>
  <si>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</si>
  <si>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</si>
  <si>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</si>
  <si>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</si>
  <si>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</si>
  <si>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</si>
  <si>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</si>
  <si>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</si>
  <si>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</si>
  <si>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</si>
  <si>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</si>
  <si>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</si>
  <si>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</si>
  <si>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</si>
  <si>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</si>
  <si>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</si>
  <si>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</si>
  <si>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</si>
  <si>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</si>
  <si>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</si>
  <si>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</si>
  <si>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</si>
  <si>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</si>
  <si>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</si>
  <si>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</si>
  <si>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</si>
  <si>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</si>
  <si>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</si>
  <si>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</si>
  <si>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</si>
  <si>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</si>
  <si>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</si>
  <si>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</si>
  <si>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</si>
  <si>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</si>
  <si>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</si>
  <si>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</si>
  <si>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</si>
  <si>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</si>
  <si>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</si>
  <si>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</si>
  <si>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</si>
  <si>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</si>
  <si>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</si>
  <si>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</si>
  <si>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</si>
  <si>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</si>
  <si>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</si>
  <si>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</si>
  <si>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</si>
  <si>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</si>
  <si>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</si>
  <si>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</si>
  <si>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</si>
  <si>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</si>
  <si>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</si>
  <si>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</si>
  <si>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</si>
  <si>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</si>
  <si>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</si>
  <si>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</si>
  <si>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</si>
  <si>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</si>
  <si>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</si>
  <si>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</si>
  <si>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</si>
  <si>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</si>
  <si>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</si>
  <si>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</si>
  <si>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</si>
  <si>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</si>
  <si>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</si>
  <si>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</si>
  <si>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</si>
  <si>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</si>
  <si>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</si>
  <si>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</si>
  <si>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</si>
  <si>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</si>
  <si>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</si>
  <si>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</si>
  <si>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</si>
  <si>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</si>
  <si>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</si>
  <si>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</si>
  <si>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</si>
  <si>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</si>
  <si>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</si>
  <si>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</si>
  <si>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</si>
  <si>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</si>
  <si>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</si>
  <si>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</si>
  <si>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</si>
  <si>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</si>
  <si>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</si>
  <si>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</si>
  <si>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</si>
  <si>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</si>
  <si>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</si>
  <si>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</si>
  <si>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</si>
  <si>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</si>
  <si>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</si>
  <si>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</si>
  <si>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</si>
  <si>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</si>
  <si>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</si>
  <si>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</si>
  <si>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</si>
  <si>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</si>
  <si>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</si>
  <si>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</si>
  <si>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</si>
  <si>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</si>
  <si>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</si>
  <si>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</si>
  <si>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</si>
  <si>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</si>
  <si>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</si>
  <si>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</si>
  <si>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</si>
  <si>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</si>
  <si>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</si>
  <si>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</si>
  <si>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</si>
  <si>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</si>
  <si>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</si>
  <si>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</si>
  <si>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</si>
  <si>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</si>
  <si>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</si>
  <si>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</si>
  <si>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</si>
  <si>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</si>
  <si>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</si>
  <si>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</si>
  <si>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</si>
  <si>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</si>
  <si>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</si>
  <si>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</si>
  <si>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</si>
  <si>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</si>
  <si>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</si>
  <si>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</si>
  <si>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</si>
  <si>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</si>
  <si>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</si>
  <si>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</si>
  <si>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</si>
  <si>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</si>
  <si>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</si>
  <si>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</si>
  <si>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</si>
  <si>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</si>
  <si>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</si>
  <si>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</si>
  <si>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</si>
  <si>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</si>
  <si>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</si>
  <si>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</si>
  <si>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</si>
  <si>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</si>
  <si>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</si>
  <si>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</si>
  <si>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</si>
  <si>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</si>
  <si>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</si>
  <si>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</si>
  <si>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</si>
  <si>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</si>
  <si>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</si>
  <si>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</si>
  <si>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</si>
  <si>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</si>
  <si>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</si>
  <si>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</si>
  <si>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</si>
  <si>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</si>
  <si>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</si>
  <si>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</si>
  <si>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</si>
  <si>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</si>
  <si>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</si>
  <si>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</si>
  <si>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</si>
  <si>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</si>
  <si>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</si>
  <si>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</si>
  <si>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</si>
  <si>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</si>
  <si>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</si>
  <si>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</si>
  <si>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</si>
  <si>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</si>
  <si>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</si>
  <si>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</si>
  <si>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</si>
  <si>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</si>
  <si>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</si>
  <si>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</si>
  <si>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</si>
  <si>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</si>
  <si>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</si>
  <si>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</si>
  <si>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</si>
  <si>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</si>
  <si>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</si>
  <si>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</si>
  <si>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</si>
  <si>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</si>
  <si>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</si>
  <si>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</si>
  <si>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</si>
  <si>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</si>
  <si>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</si>
  <si>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</si>
  <si>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</si>
  <si>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</si>
  <si>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</si>
  <si>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</si>
  <si>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</si>
  <si>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</si>
  <si>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</si>
  <si>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</si>
  <si>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</si>
  <si>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</si>
  <si>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</si>
  <si>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</si>
  <si>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</si>
  <si>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</si>
  <si>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</si>
  <si>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</si>
  <si>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</si>
  <si>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</si>
  <si>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</si>
  <si>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</si>
  <si>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</si>
  <si>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</si>
  <si>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</si>
  <si>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</si>
  <si>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</si>
  <si>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</si>
  <si>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</si>
  <si>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</si>
  <si>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</si>
  <si>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</si>
  <si>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</si>
  <si>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</si>
  <si>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</si>
  <si>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</si>
  <si>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</si>
  <si>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</si>
  <si>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</si>
  <si>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</si>
  <si>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</si>
  <si>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</si>
  <si>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</si>
  <si>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</si>
  <si>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</si>
  <si>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</si>
  <si>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</si>
  <si>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</si>
  <si>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</si>
  <si>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</si>
  <si>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</si>
  <si>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</si>
  <si>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</si>
  <si>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</si>
  <si>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</si>
  <si>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</si>
  <si>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</si>
  <si>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</si>
  <si>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</si>
  <si>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</si>
  <si>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</si>
  <si>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</si>
  <si>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</si>
  <si>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</si>
  <si>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</si>
  <si>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</si>
  <si>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</si>
  <si>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</si>
  <si>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</si>
  <si>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</si>
  <si>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</si>
  <si>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</si>
  <si>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</si>
  <si>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</si>
  <si>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</si>
  <si>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</si>
  <si>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</si>
  <si>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</si>
  <si>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</si>
  <si>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</si>
  <si>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</si>
  <si>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</si>
  <si>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</si>
  <si>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</si>
  <si>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</si>
  <si>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</si>
  <si>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</si>
  <si>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</si>
  <si>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</si>
  <si>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</si>
  <si>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</si>
  <si>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</si>
  <si>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</si>
  <si>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</si>
  <si>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</si>
  <si>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</si>
  <si>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</si>
  <si>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</si>
  <si>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</si>
  <si>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</si>
  <si>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</si>
  <si>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</si>
  <si>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</si>
  <si>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</si>
  <si>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</si>
  <si>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</si>
  <si>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</si>
  <si>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</si>
  <si>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</si>
  <si>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</si>
  <si>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</si>
  <si>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</si>
  <si>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</si>
  <si>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</si>
  <si>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</si>
  <si>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</si>
  <si>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</si>
  <si>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</si>
  <si>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</si>
  <si>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</si>
  <si>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</si>
  <si>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</si>
  <si>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</si>
  <si>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</si>
  <si>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</si>
  <si>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</si>
  <si>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</si>
  <si>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</si>
  <si>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</si>
  <si>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</si>
  <si>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</si>
  <si>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</si>
  <si>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</si>
  <si>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</si>
  <si>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</si>
  <si>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</si>
  <si>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</si>
  <si>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</si>
  <si>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</si>
  <si>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</si>
  <si>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</si>
  <si>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</si>
  <si>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</si>
  <si>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</si>
  <si>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</si>
  <si>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</si>
  <si>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</si>
  <si>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</si>
  <si>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</si>
  <si>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</si>
  <si>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</si>
  <si>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</si>
  <si>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</si>
  <si>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</si>
  <si>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</si>
  <si>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</si>
  <si>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</si>
  <si>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</si>
  <si>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</si>
  <si>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</si>
  <si>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</si>
  <si>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</si>
  <si>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</si>
  <si>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</si>
  <si>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</si>
  <si>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</si>
  <si>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</si>
  <si>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</si>
  <si>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</si>
  <si>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</si>
  <si>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</si>
  <si>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</si>
  <si>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</si>
  <si>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</si>
  <si>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</si>
  <si>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</si>
  <si>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</si>
  <si>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</si>
  <si>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</si>
  <si>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</si>
  <si>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</si>
  <si>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</si>
  <si>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</si>
  <si>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</si>
  <si>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</si>
  <si>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</si>
  <si>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</si>
  <si>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</si>
  <si>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</si>
  <si>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</si>
  <si>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</si>
  <si>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</si>
  <si>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</si>
  <si>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</si>
  <si>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</si>
  <si>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</si>
  <si>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</si>
  <si>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</si>
  <si>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</si>
  <si>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</si>
  <si>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</si>
  <si>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</si>
  <si>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</si>
  <si>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</si>
  <si>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</si>
  <si>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</si>
  <si>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</si>
  <si>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</si>
  <si>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</si>
  <si>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</si>
  <si>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</si>
  <si>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</si>
  <si>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</si>
  <si>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</si>
  <si>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</si>
  <si>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</si>
  <si>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</si>
  <si>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</si>
  <si>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</si>
  <si>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</si>
  <si>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</si>
  <si>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</si>
  <si>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</si>
  <si>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</si>
  <si>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</si>
  <si>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</si>
  <si>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</si>
  <si>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</si>
  <si>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</si>
  <si>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</si>
  <si>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</si>
  <si>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</si>
  <si>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</si>
  <si>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</si>
  <si>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</si>
  <si>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</si>
  <si>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</si>
  <si>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</si>
  <si>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</si>
  <si>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</si>
  <si>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</si>
  <si>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</si>
  <si>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</si>
  <si>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</si>
  <si>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</si>
  <si>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</si>
  <si>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</si>
  <si>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</si>
  <si>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</si>
  <si>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</si>
  <si>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</si>
  <si>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</si>
  <si>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</si>
  <si>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</si>
  <si>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</si>
  <si>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</si>
  <si>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</si>
  <si>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</si>
  <si>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</si>
  <si>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</si>
  <si>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</si>
  <si>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</si>
  <si>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</si>
  <si>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</si>
  <si>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</si>
  <si>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</si>
  <si>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</si>
  <si>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</si>
  <si>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</si>
  <si>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</si>
  <si>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</si>
  <si>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</si>
  <si>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</si>
  <si>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</si>
  <si>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</si>
  <si>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</si>
  <si>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</si>
  <si>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</si>
  <si>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</si>
  <si>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</si>
  <si>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</si>
  <si>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</si>
  <si>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</si>
  <si>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</si>
  <si>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</si>
  <si>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</si>
  <si>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</si>
  <si>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</si>
  <si>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</si>
  <si>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</si>
  <si>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</si>
  <si>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</si>
  <si>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</si>
  <si>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</si>
  <si>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</si>
  <si>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</si>
  <si>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</si>
  <si>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</si>
  <si>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</si>
  <si>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</si>
  <si>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</si>
  <si>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</si>
  <si>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</si>
  <si>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</si>
  <si>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</si>
  <si>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</si>
  <si>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</si>
  <si>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</si>
  <si>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</si>
  <si>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</si>
  <si>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</si>
  <si>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</si>
  <si>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</si>
  <si>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</si>
  <si>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</si>
  <si>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</si>
  <si>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</si>
  <si>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</si>
  <si>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</si>
  <si>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</si>
  <si>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</si>
  <si>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</si>
  <si>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</si>
  <si>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</si>
  <si>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</si>
  <si>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</si>
  <si>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</si>
  <si>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</si>
  <si>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</si>
  <si>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</si>
  <si>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</si>
  <si>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</si>
  <si>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</si>
  <si>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</si>
  <si>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</si>
  <si>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</si>
  <si>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</si>
  <si>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</si>
  <si>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</si>
  <si>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</si>
  <si>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</si>
  <si>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</si>
  <si>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</si>
  <si>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</si>
  <si>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</si>
  <si>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</si>
  <si>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</si>
  <si>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</si>
  <si>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</si>
  <si>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</si>
  <si>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</si>
  <si>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</si>
  <si>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</si>
  <si>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</si>
  <si>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</si>
  <si>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</si>
  <si>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</si>
  <si>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</si>
  <si>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</si>
  <si>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</si>
  <si>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</si>
  <si>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</si>
  <si>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</si>
  <si>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</si>
  <si>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</si>
  <si>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</si>
  <si>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</si>
  <si>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</si>
  <si>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</si>
  <si>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</si>
  <si>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</si>
  <si>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</si>
  <si>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</si>
  <si>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</si>
  <si>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</si>
  <si>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</si>
  <si>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</si>
  <si>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</si>
  <si>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</si>
  <si>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</si>
  <si>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</si>
  <si>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</si>
  <si>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</si>
  <si>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</si>
  <si>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</si>
  <si>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</si>
  <si>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</si>
  <si>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</si>
  <si>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</si>
  <si>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</si>
  <si>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</si>
  <si>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</si>
  <si>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</si>
  <si>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</si>
  <si>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</si>
  <si>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</si>
  <si>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</si>
  <si>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</si>
  <si>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</si>
  <si>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</si>
  <si>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</si>
  <si>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</si>
  <si>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</si>
  <si>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</si>
  <si>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</si>
  <si>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</si>
  <si>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</si>
  <si>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</si>
  <si>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</si>
  <si>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</si>
  <si>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</si>
  <si>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</si>
  <si>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</si>
  <si>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</si>
  <si>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</si>
  <si>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</si>
  <si>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</si>
  <si>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</si>
  <si>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</si>
  <si>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</si>
  <si>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</si>
  <si>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</si>
  <si>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</si>
  <si>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</si>
  <si>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</si>
  <si>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</si>
  <si>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</si>
  <si>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</si>
  <si>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</si>
  <si>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</si>
  <si>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</si>
  <si>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</si>
  <si>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</si>
  <si>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</si>
  <si>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</si>
  <si>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</si>
  <si>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</si>
  <si>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</si>
  <si>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</si>
  <si>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</si>
  <si>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</si>
  <si>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</si>
  <si>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</si>
  <si>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</si>
  <si>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</si>
  <si>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</si>
  <si>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</si>
  <si>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</si>
  <si>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</si>
  <si>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</si>
  <si>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</si>
  <si>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</si>
  <si>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</si>
  <si>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</si>
  <si>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</si>
  <si>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</si>
  <si>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</si>
  <si>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</si>
  <si>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</si>
  <si>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</si>
  <si>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</si>
  <si>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</si>
  <si>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</si>
  <si>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</si>
  <si>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</si>
  <si>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</si>
  <si>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</si>
  <si>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</si>
  <si>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</si>
  <si>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</si>
  <si>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</si>
  <si>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</si>
  <si>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</si>
  <si>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</si>
  <si>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</si>
  <si>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</si>
  <si>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</si>
  <si>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</si>
  <si>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</si>
  <si>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</si>
  <si>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</si>
  <si>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</si>
  <si>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</si>
  <si>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</si>
  <si>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</si>
  <si>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</si>
  <si>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</si>
  <si>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</si>
  <si>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</si>
  <si>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</si>
  <si>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</si>
  <si>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</si>
  <si>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</si>
  <si>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</si>
  <si>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</si>
  <si>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</si>
  <si>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</si>
  <si>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</si>
  <si>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</si>
  <si>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</si>
  <si>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</si>
  <si>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</si>
  <si>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</si>
  <si>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</si>
  <si>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</si>
  <si>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</si>
  <si>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</si>
  <si>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</si>
  <si>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</si>
  <si>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</si>
  <si>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</si>
  <si>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</si>
  <si>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</si>
  <si>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</si>
  <si>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</si>
  <si>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</si>
  <si>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</si>
  <si>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</si>
  <si>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</si>
  <si>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</si>
  <si>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</si>
  <si>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</si>
  <si>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</si>
  <si>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</si>
  <si>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</si>
  <si>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</si>
  <si>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</si>
  <si>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</si>
  <si>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</si>
  <si>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</si>
  <si>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</si>
  <si>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</si>
  <si>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</si>
  <si>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</si>
  <si>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</si>
  <si>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</si>
  <si>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</si>
  <si>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</si>
  <si>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</si>
  <si>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</si>
  <si>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</si>
  <si>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</si>
  <si>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</si>
  <si>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</si>
  <si>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</si>
  <si>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</si>
  <si>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</si>
  <si>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</si>
  <si>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</si>
  <si>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</si>
  <si>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</si>
  <si>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</si>
  <si>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</si>
  <si>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</si>
  <si>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</si>
  <si>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</si>
  <si>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</si>
  <si>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</si>
  <si>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</si>
  <si>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</si>
  <si>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</si>
  <si>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</si>
  <si>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</si>
  <si>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</si>
  <si>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</si>
  <si>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</si>
  <si>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</si>
  <si>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</si>
  <si>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</si>
  <si>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</si>
  <si>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</si>
  <si>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</si>
  <si>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</si>
  <si>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</si>
  <si>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</si>
  <si>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</si>
  <si>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</si>
  <si>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</si>
  <si>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</si>
  <si>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</si>
  <si>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</si>
  <si>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</si>
  <si>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</si>
  <si>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</si>
  <si>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</si>
  <si>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</si>
  <si>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</si>
  <si>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</si>
  <si>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</si>
  <si>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</si>
  <si>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</si>
  <si>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</si>
  <si>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</si>
  <si>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</si>
  <si>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</si>
  <si>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</si>
  <si>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</si>
  <si>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</si>
  <si>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</si>
  <si>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</si>
  <si>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</si>
  <si>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</si>
  <si>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</si>
  <si>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</si>
  <si>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</si>
  <si>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</si>
  <si>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</si>
  <si>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</si>
  <si>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</si>
  <si>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</si>
  <si>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</si>
  <si>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</si>
  <si>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</si>
  <si>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</si>
  <si>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</si>
  <si>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</si>
  <si>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</si>
  <si>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</si>
  <si>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</si>
  <si>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</si>
  <si>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</si>
  <si>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</si>
  <si>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</si>
  <si>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</si>
  <si>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</si>
  <si>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</si>
  <si>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</si>
  <si>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</si>
  <si>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</si>
  <si>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</si>
  <si>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</si>
  <si>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</si>
  <si>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</si>
  <si>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</si>
  <si>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</si>
  <si>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</si>
  <si>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</si>
  <si>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</si>
  <si>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</si>
  <si>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</si>
  <si>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</si>
  <si>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</si>
  <si>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</si>
  <si>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</si>
  <si>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</si>
  <si>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</si>
  <si>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</si>
  <si>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</si>
  <si>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</si>
  <si>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</si>
  <si>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</si>
  <si>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</si>
  <si>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</si>
  <si>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</si>
  <si>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</si>
  <si>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</si>
  <si>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</si>
  <si>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</si>
  <si>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</si>
  <si>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</si>
  <si>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</si>
  <si>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</si>
  <si>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</si>
  <si>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</si>
  <si>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</si>
  <si>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</si>
  <si>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</si>
  <si>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</si>
  <si>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</si>
  <si>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</si>
  <si>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</si>
  <si>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</si>
  <si>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</si>
  <si>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</si>
  <si>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</si>
  <si>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</si>
  <si>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</si>
  <si>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</si>
  <si>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</si>
  <si>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</si>
  <si>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</si>
  <si>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</si>
  <si>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</si>
  <si>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</si>
  <si>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</si>
  <si>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</si>
  <si>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</si>
  <si>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</si>
  <si>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</si>
  <si>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</si>
  <si>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</si>
  <si>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</si>
  <si>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</si>
  <si>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</si>
  <si>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</si>
  <si>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</si>
  <si>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</si>
  <si>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</si>
  <si>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</si>
  <si>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</si>
  <si>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</si>
  <si>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</si>
  <si>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</si>
  <si>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</si>
  <si>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</si>
  <si>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</si>
  <si>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</si>
  <si>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</si>
  <si>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</si>
  <si>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</si>
  <si>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</si>
  <si>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</si>
  <si>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</si>
  <si>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</si>
  <si>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</si>
  <si>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</si>
  <si>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</si>
  <si>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</si>
  <si>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</si>
  <si>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</si>
  <si>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</si>
  <si>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</si>
  <si>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</si>
  <si>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</si>
  <si>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</si>
  <si>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</si>
  <si>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</si>
  <si>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</si>
  <si>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</si>
  <si>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</si>
  <si>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</si>
  <si>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</si>
  <si>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</si>
  <si>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</si>
  <si>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</si>
  <si>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</si>
  <si>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</si>
  <si>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</si>
  <si>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</si>
  <si>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</si>
  <si>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</si>
  <si>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</si>
  <si>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</si>
  <si>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</si>
  <si>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</si>
  <si>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</si>
  <si>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</si>
  <si>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</si>
  <si>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</si>
  <si>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</si>
  <si>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</si>
  <si>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</si>
  <si>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</si>
  <si>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</si>
  <si>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</si>
  <si>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</si>
  <si>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</si>
  <si>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</si>
  <si>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</si>
  <si>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</si>
  <si>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</si>
  <si>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</si>
  <si>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</si>
  <si>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</si>
  <si>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</si>
  <si>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</si>
  <si>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</si>
  <si>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</si>
  <si>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</si>
  <si>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</si>
  <si>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</si>
  <si>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</si>
  <si>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</si>
  <si>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</si>
  <si>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</si>
  <si>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</si>
  <si>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</si>
  <si>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</si>
  <si>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</si>
  <si>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</si>
  <si>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</si>
  <si>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</si>
  <si>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</si>
  <si>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</si>
  <si>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</si>
  <si>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</si>
  <si>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</si>
  <si>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</si>
  <si>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</si>
  <si>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</si>
  <si>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</si>
  <si>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</si>
  <si>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</si>
  <si>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</si>
  <si>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</si>
  <si>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</si>
  <si>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</si>
  <si>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</si>
  <si>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</si>
  <si>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</si>
  <si>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</si>
  <si>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</si>
  <si>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</si>
  <si>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</si>
  <si>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</si>
  <si>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</si>
  <si>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</si>
  <si>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</si>
  <si>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</si>
  <si>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</si>
  <si>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</si>
  <si>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</si>
  <si>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</si>
  <si>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</si>
  <si>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</si>
  <si>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</si>
  <si>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</si>
  <si>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</si>
  <si>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</si>
  <si>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</si>
  <si>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</si>
  <si>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</si>
  <si>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</si>
  <si>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</si>
  <si>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</si>
  <si>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</si>
  <si>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</si>
  <si>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</si>
  <si>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</si>
  <si>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</si>
  <si>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</si>
  <si>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</si>
  <si>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</si>
  <si>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</si>
  <si>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</si>
  <si>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</si>
  <si>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</si>
  <si>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</si>
  <si>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</si>
  <si>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</si>
  <si>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</si>
  <si>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</si>
  <si>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</si>
  <si>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</si>
  <si>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</si>
  <si>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</si>
  <si>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</si>
  <si>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</si>
  <si>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</si>
  <si>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</si>
  <si>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</si>
  <si>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</si>
  <si>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</si>
  <si>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</si>
  <si>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</si>
  <si>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</si>
  <si>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</si>
  <si>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</si>
  <si>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</si>
  <si>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</si>
  <si>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</si>
  <si>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</si>
  <si>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</si>
  <si>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</si>
  <si>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</si>
  <si>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</si>
  <si>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</si>
  <si>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</si>
  <si>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</si>
  <si>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</si>
  <si>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</si>
  <si>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</si>
  <si>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</si>
  <si>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</si>
  <si>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</si>
  <si>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</si>
  <si>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</si>
  <si>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</si>
  <si>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</si>
  <si>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</si>
  <si>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</si>
  <si>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</si>
  <si>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</si>
  <si>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</si>
  <si>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</si>
  <si>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</si>
  <si>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</si>
  <si>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</si>
  <si>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</si>
  <si>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</si>
  <si>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</si>
  <si>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</si>
  <si>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</si>
  <si>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</si>
  <si>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</si>
  <si>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</si>
  <si>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</si>
  <si>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</si>
  <si>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</si>
  <si>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</si>
  <si>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</si>
  <si>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</si>
  <si>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</si>
  <si>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</si>
  <si>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</si>
  <si>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</si>
  <si>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</si>
  <si>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</si>
  <si>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</si>
  <si>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</si>
  <si>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</si>
  <si>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</si>
  <si>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</si>
  <si>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</si>
  <si>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</si>
  <si>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</si>
  <si>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</si>
  <si>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</si>
  <si>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</si>
  <si>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</si>
  <si>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</si>
  <si>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</si>
  <si>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</si>
  <si>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</si>
  <si>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</si>
  <si>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</si>
  <si>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</si>
  <si>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</si>
  <si>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</si>
  <si>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</si>
  <si>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</si>
  <si>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</si>
  <si>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</si>
  <si>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</si>
  <si>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</si>
  <si>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</si>
  <si>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</si>
  <si>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</si>
  <si>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</si>
  <si>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</si>
  <si>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</si>
  <si>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</si>
  <si>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</si>
  <si>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</si>
  <si>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</si>
  <si>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</si>
  <si>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</si>
  <si>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</si>
  <si>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</si>
  <si>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</si>
  <si>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</si>
  <si>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</si>
  <si>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</si>
  <si>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</si>
  <si>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</si>
  <si>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</si>
  <si>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</si>
  <si>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</si>
  <si>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</si>
  <si>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</si>
  <si>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</si>
  <si>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</si>
  <si>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</si>
  <si>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</si>
  <si>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</si>
  <si>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</si>
  <si>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</si>
  <si>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</si>
  <si>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</si>
  <si>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</si>
  <si>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</si>
  <si>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</si>
  <si>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</si>
  <si>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</si>
  <si>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</si>
  <si>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</si>
  <si>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</si>
  <si>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</si>
  <si>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</si>
  <si>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</si>
  <si>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</si>
  <si>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</si>
  <si>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</si>
  <si>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</si>
  <si>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</si>
  <si>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</si>
  <si>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</si>
  <si>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</si>
  <si>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</si>
  <si>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</si>
  <si>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</si>
  <si>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</si>
  <si>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</si>
  <si>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</si>
  <si>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</si>
  <si>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</si>
  <si>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</si>
  <si>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</si>
  <si>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</si>
  <si>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</si>
  <si>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</si>
  <si>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</si>
  <si>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</si>
  <si>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</si>
  <si>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</si>
  <si>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</si>
  <si>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</si>
  <si>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</si>
  <si>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</si>
  <si>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</si>
  <si>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</si>
  <si>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</si>
  <si>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</si>
  <si>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</si>
  <si>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</si>
  <si>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</si>
  <si>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</si>
  <si>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</si>
  <si>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</si>
  <si>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</si>
  <si>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</si>
  <si>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</si>
  <si>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</si>
  <si>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</si>
  <si>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</si>
  <si>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</si>
  <si>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</si>
  <si>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</si>
  <si>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</si>
  <si>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</si>
  <si>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</si>
  <si>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</si>
  <si>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</si>
  <si>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</si>
  <si>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</si>
  <si>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</si>
  <si>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</si>
  <si>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</si>
  <si>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</si>
  <si>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</si>
  <si>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</si>
  <si>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</si>
  <si>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</si>
  <si>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</si>
  <si>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</si>
  <si>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</si>
  <si>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</si>
  <si>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</si>
  <si>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</si>
  <si>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</si>
  <si>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</si>
  <si>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</si>
  <si>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</si>
  <si>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</si>
  <si>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</si>
  <si>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</si>
  <si>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</si>
  <si>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</si>
  <si>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</si>
  <si>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</si>
  <si>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</si>
  <si>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</si>
  <si>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</si>
  <si>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</si>
  <si>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</si>
  <si>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</si>
  <si>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</si>
  <si>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</si>
  <si>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</si>
  <si>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</si>
  <si>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</si>
  <si>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</si>
  <si>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</si>
  <si>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</si>
  <si>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</si>
  <si>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</si>
  <si>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</si>
  <si>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</si>
  <si>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</si>
  <si>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</si>
  <si>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</si>
  <si>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</si>
  <si>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</si>
  <si>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</si>
  <si>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</si>
  <si>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</si>
  <si>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</si>
  <si>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</si>
  <si>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</si>
  <si>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</si>
  <si>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</si>
  <si>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</si>
  <si>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</si>
  <si>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</si>
  <si>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</si>
  <si>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</si>
  <si>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</si>
  <si>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</si>
  <si>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</si>
  <si>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</si>
  <si>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</si>
  <si>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</si>
  <si>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</si>
  <si>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</si>
  <si>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</si>
  <si>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</si>
  <si>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</si>
  <si>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</si>
  <si>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</si>
  <si>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</si>
  <si>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</si>
  <si>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</si>
  <si>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</si>
  <si>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</si>
  <si>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</si>
  <si>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</si>
  <si>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</si>
  <si>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</si>
  <si>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</si>
  <si>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</si>
  <si>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</si>
  <si>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</si>
  <si>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</si>
  <si>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</si>
  <si>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</si>
  <si>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</si>
  <si>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</si>
  <si>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</si>
  <si>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</si>
  <si>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</si>
  <si>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</si>
  <si>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</si>
  <si>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</si>
  <si>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</si>
  <si>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</si>
  <si>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</si>
  <si>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</si>
  <si>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</si>
  <si>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</si>
  <si>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</si>
  <si>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</si>
  <si>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</si>
  <si>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</si>
  <si>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</si>
  <si>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</si>
  <si>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</si>
  <si>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</si>
  <si>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</si>
  <si>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</si>
  <si>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</si>
  <si>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</si>
  <si>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</si>
  <si>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</si>
  <si>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</si>
  <si>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</si>
  <si>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</si>
  <si>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</si>
  <si>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</si>
  <si>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</si>
  <si>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</si>
  <si>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</si>
  <si>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</si>
  <si>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</si>
  <si>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</si>
  <si>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</si>
  <si>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</si>
  <si>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</si>
  <si>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</si>
  <si>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</si>
  <si>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</si>
  <si>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</si>
  <si>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</si>
  <si>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</si>
  <si>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</si>
  <si>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</si>
  <si>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</si>
  <si>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</si>
  <si>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</si>
  <si>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</si>
  <si>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</si>
  <si>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</si>
  <si>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</si>
  <si>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</si>
  <si>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</si>
  <si>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</si>
  <si>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</si>
  <si>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</si>
  <si>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</si>
  <si>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</si>
  <si>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</si>
  <si>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</si>
  <si>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</si>
  <si>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</si>
  <si>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</si>
  <si>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</si>
  <si>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</si>
  <si>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</si>
  <si>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</si>
  <si>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</si>
  <si>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</si>
  <si>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</si>
  <si>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</si>
  <si>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</si>
  <si>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</si>
  <si>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</si>
  <si>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</si>
  <si>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</si>
  <si>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</si>
  <si>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</si>
  <si>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</si>
  <si>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</si>
  <si>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</si>
  <si>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</si>
  <si>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</si>
  <si>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</si>
  <si>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</si>
  <si>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</si>
  <si>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</si>
  <si>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</si>
  <si>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</si>
  <si>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</si>
  <si>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</si>
  <si>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</si>
  <si>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</si>
  <si>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</si>
  <si>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</si>
  <si>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</si>
  <si>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</si>
  <si>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</si>
  <si>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</si>
  <si>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</si>
  <si>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</si>
  <si>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</si>
  <si>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</si>
  <si>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</si>
  <si>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</si>
  <si>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</si>
  <si>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</si>
  <si>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</si>
  <si>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</si>
  <si>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</si>
  <si>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</si>
  <si>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</si>
  <si>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</si>
  <si>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</si>
  <si>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</si>
  <si>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</si>
  <si>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</si>
  <si>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</si>
  <si>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</si>
  <si>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</si>
  <si>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</si>
  <si>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</si>
  <si>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</si>
  <si>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</si>
  <si>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</si>
  <si>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</si>
  <si>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</si>
  <si>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</si>
  <si>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</si>
  <si>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</si>
  <si>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</si>
  <si>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</si>
  <si>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</si>
  <si>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</si>
  <si>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</si>
  <si>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</si>
  <si>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</si>
  <si>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</si>
  <si>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</si>
  <si>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</si>
  <si>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</si>
  <si>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</si>
  <si>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</si>
  <si>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</si>
  <si>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</si>
  <si>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</si>
  <si>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</si>
  <si>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</si>
  <si>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</si>
  <si>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</si>
  <si>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</si>
  <si>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</si>
  <si>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</si>
  <si>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</si>
  <si>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</si>
  <si>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</si>
  <si>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</si>
  <si>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</si>
  <si>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</si>
  <si>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</si>
  <si>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</si>
  <si>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</si>
  <si>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</si>
  <si>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</si>
  <si>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</si>
  <si>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</si>
  <si>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</si>
  <si>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</si>
  <si>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</si>
  <si>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</si>
  <si>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</si>
  <si>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</si>
  <si>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</si>
  <si>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</si>
  <si>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</si>
  <si>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</si>
  <si>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</si>
  <si>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</si>
  <si>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</si>
  <si>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</si>
  <si>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</si>
  <si>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</si>
  <si>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</si>
  <si>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</si>
  <si>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</si>
  <si>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</si>
  <si>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</si>
  <si>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</si>
  <si>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</si>
  <si>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</si>
  <si>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</si>
  <si>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</si>
  <si>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</si>
  <si>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</si>
  <si>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</si>
  <si>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</si>
  <si>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</si>
  <si>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</si>
  <si>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</si>
  <si>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</si>
  <si>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</si>
  <si>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</si>
  <si>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</si>
  <si>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</si>
  <si>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</si>
  <si>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</si>
  <si>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</si>
  <si>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</si>
  <si>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</si>
  <si>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</si>
  <si>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</si>
  <si>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</si>
  <si>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</si>
  <si>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</si>
  <si>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</si>
  <si>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</si>
  <si>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</si>
  <si>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</si>
  <si>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</si>
  <si>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</si>
  <si>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</si>
  <si>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</si>
  <si>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</si>
  <si>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</si>
  <si>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</si>
  <si>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</si>
  <si>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</si>
  <si>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</si>
  <si>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</si>
  <si>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</si>
  <si>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</si>
  <si>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</si>
  <si>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</si>
  <si>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</si>
  <si>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</si>
  <si>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</si>
  <si>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</si>
  <si>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</si>
  <si>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</si>
  <si>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</si>
  <si>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</si>
  <si>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</si>
  <si>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</si>
  <si>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</si>
  <si>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</si>
  <si>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</si>
  <si>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</si>
  <si>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</si>
  <si>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</si>
  <si>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</si>
  <si>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</si>
  <si>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</si>
  <si>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</si>
  <si>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</si>
  <si>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</si>
  <si>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</si>
  <si>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</si>
  <si>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</si>
  <si>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</si>
  <si>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</si>
  <si>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</si>
  <si>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</si>
  <si>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</si>
  <si>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</si>
  <si>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</si>
  <si>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</si>
  <si>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</si>
  <si>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</si>
  <si>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</si>
  <si>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</si>
  <si>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</si>
  <si>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</si>
  <si>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</si>
  <si>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</si>
  <si>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</si>
  <si>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</si>
  <si>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</si>
  <si>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</si>
  <si>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</si>
  <si>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</si>
  <si>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</si>
  <si>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</si>
  <si>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</si>
  <si>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</si>
  <si>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</si>
  <si>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</si>
  <si>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</si>
  <si>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</si>
  <si>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</si>
  <si>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</si>
  <si>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</si>
  <si>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</si>
  <si>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</si>
  <si>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</si>
  <si>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</si>
  <si>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</si>
  <si>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</si>
  <si>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</si>
  <si>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</si>
  <si>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</si>
  <si>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</si>
  <si>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</si>
  <si>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</si>
  <si>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</si>
  <si>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</si>
  <si>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</si>
  <si>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</si>
  <si>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</si>
  <si>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</si>
  <si>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</si>
  <si>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</si>
  <si>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</si>
  <si>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</si>
  <si>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</si>
  <si>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</si>
  <si>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</si>
  <si>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</si>
  <si>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</si>
  <si>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</si>
  <si>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</si>
  <si>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</si>
  <si>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</si>
  <si>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</si>
  <si>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</si>
  <si>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</si>
  <si>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</si>
  <si>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</si>
  <si>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</si>
  <si>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</si>
  <si>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</si>
  <si>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</si>
  <si>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</si>
  <si>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</si>
  <si>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</si>
  <si>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</si>
  <si>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</si>
  <si>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</si>
  <si>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</si>
  <si>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</si>
  <si>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</si>
  <si>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</si>
  <si>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</si>
  <si>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</si>
  <si>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</si>
  <si>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</si>
  <si>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</si>
  <si>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</si>
  <si>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</si>
  <si>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</si>
  <si>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</si>
  <si>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</si>
  <si>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</si>
  <si>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</si>
  <si>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</si>
  <si>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</si>
  <si>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</si>
  <si>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</si>
  <si>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</si>
  <si>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</si>
  <si>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</si>
  <si>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</si>
  <si>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</si>
  <si>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</si>
  <si>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</si>
  <si>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</si>
  <si>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</si>
  <si>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</si>
  <si>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</si>
  <si>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</si>
  <si>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</si>
  <si>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</si>
  <si>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</si>
  <si>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</si>
  <si>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</si>
  <si>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</si>
  <si>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</si>
  <si>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</si>
  <si>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</si>
  <si>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</si>
  <si>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</si>
  <si>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</si>
  <si>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</si>
  <si>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</si>
  <si>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</si>
  <si>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</si>
  <si>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</si>
  <si>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</si>
  <si>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</si>
  <si>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</si>
  <si>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</si>
  <si>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</si>
  <si>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</si>
  <si>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</si>
  <si>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</si>
  <si>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</si>
  <si>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</si>
  <si>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</si>
  <si>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</si>
  <si>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</si>
  <si>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</si>
  <si>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</si>
  <si>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</si>
  <si>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</si>
  <si>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</si>
  <si>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</si>
  <si>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</si>
  <si>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</si>
  <si>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</si>
  <si>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</si>
  <si>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</si>
  <si>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</si>
  <si>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</si>
  <si>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</si>
  <si>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</si>
  <si>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</si>
  <si>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</si>
  <si>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</si>
  <si>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</si>
  <si>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</si>
  <si>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</si>
  <si>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</si>
  <si>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</si>
  <si>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</si>
  <si>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</si>
  <si>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</si>
  <si>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</si>
  <si>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</si>
  <si>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</si>
  <si>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</si>
  <si>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</si>
  <si>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</si>
  <si>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</si>
  <si>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</si>
  <si>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</si>
  <si>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</si>
  <si>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</si>
  <si>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</si>
  <si>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</si>
  <si>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</si>
  <si>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</si>
  <si>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</si>
  <si>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</si>
  <si>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</si>
  <si>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</si>
  <si>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</si>
  <si>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</si>
  <si>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</si>
  <si>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</si>
  <si>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</si>
  <si>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</si>
  <si>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</si>
  <si>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</si>
  <si>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</si>
  <si>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</si>
  <si>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</si>
  <si>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</si>
  <si>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</si>
  <si>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</si>
  <si>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</si>
  <si>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</si>
  <si>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</si>
  <si>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</si>
  <si>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</si>
  <si>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</si>
  <si>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</si>
  <si>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</si>
  <si>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</si>
  <si>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</si>
  <si>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</si>
  <si>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</si>
  <si>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</si>
  <si>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</si>
  <si>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</si>
  <si>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</si>
  <si>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</si>
  <si>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</si>
  <si>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</si>
  <si>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</si>
  <si>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</si>
  <si>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</si>
  <si>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</si>
  <si>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</si>
  <si>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</si>
  <si>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</si>
  <si>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</si>
  <si>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</si>
  <si>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</si>
  <si>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</si>
  <si>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</si>
  <si>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</si>
  <si>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</si>
  <si>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</si>
  <si>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</si>
  <si>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</si>
  <si>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</si>
  <si>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</si>
  <si>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</si>
  <si>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</si>
  <si>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</si>
  <si>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</si>
  <si>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</si>
  <si>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</si>
  <si>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</si>
  <si>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</si>
  <si>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</si>
  <si>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</si>
  <si>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</si>
  <si>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</si>
  <si>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</si>
  <si>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</si>
  <si>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</si>
  <si>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</si>
  <si>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</si>
  <si>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</si>
  <si>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</si>
  <si>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</si>
  <si>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</si>
  <si>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</si>
  <si>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</si>
  <si>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</si>
  <si>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</si>
  <si>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</si>
  <si>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</si>
  <si>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</si>
  <si>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</si>
  <si>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</si>
  <si>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</si>
  <si>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</si>
  <si>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</si>
  <si>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</si>
  <si>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</si>
  <si>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</si>
  <si>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</si>
  <si>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</si>
  <si>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</si>
  <si>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</si>
  <si>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</si>
  <si>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</si>
  <si>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</si>
  <si>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</si>
  <si>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</si>
  <si>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</si>
  <si>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</si>
  <si>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</si>
  <si>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</si>
  <si>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</si>
  <si>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</si>
  <si>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</si>
  <si>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</si>
  <si>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</si>
  <si>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</si>
  <si>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</si>
  <si>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</si>
  <si>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</si>
  <si>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</si>
  <si>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</si>
  <si>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</si>
  <si>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</si>
  <si>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</si>
  <si>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</si>
  <si>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</si>
  <si>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</si>
  <si>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</si>
  <si>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</si>
  <si>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</si>
  <si>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</si>
  <si>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</si>
  <si>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</si>
  <si>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</si>
  <si>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</si>
  <si>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</si>
  <si>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</si>
  <si>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</si>
  <si>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</si>
  <si>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</si>
  <si>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</si>
  <si>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</si>
  <si>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</si>
  <si>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</si>
  <si>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</si>
  <si>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</si>
  <si>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</si>
  <si>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</si>
  <si>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</si>
  <si>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</si>
  <si>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</si>
  <si>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</si>
  <si>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</si>
  <si>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</si>
  <si>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</si>
  <si>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</si>
  <si>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</si>
  <si>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</si>
  <si>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</si>
  <si>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</si>
  <si>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</si>
  <si>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</si>
  <si>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</si>
  <si>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</si>
  <si>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</si>
  <si>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</si>
  <si>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</si>
  <si>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</si>
  <si>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</si>
  <si>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</si>
  <si>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</si>
  <si>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</si>
  <si>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</si>
  <si>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</si>
  <si>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</si>
  <si>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</si>
  <si>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</si>
  <si>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</si>
  <si>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</si>
  <si>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</si>
  <si>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</si>
  <si>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</si>
  <si>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</si>
  <si>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</si>
  <si>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</si>
  <si>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</si>
  <si>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</si>
  <si>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</si>
  <si>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</si>
  <si>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</si>
  <si>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</si>
  <si>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</si>
  <si>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</si>
  <si>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</si>
  <si>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</si>
  <si>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</si>
  <si>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</si>
  <si>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</si>
  <si>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</si>
  <si>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</si>
  <si>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</si>
  <si>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</si>
  <si>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</si>
  <si>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</si>
  <si>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</si>
  <si>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</si>
  <si>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</si>
  <si>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</si>
  <si>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</si>
  <si>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</si>
  <si>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</si>
  <si>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</si>
  <si>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</si>
  <si>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</si>
  <si>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</si>
  <si>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</si>
  <si>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</si>
  <si>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</si>
  <si>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</si>
  <si>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</si>
  <si>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</si>
  <si>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</si>
  <si>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</si>
  <si>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</si>
  <si>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</si>
  <si>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</si>
  <si>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</si>
  <si>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</si>
  <si>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</si>
  <si>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</si>
  <si>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</si>
  <si>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</si>
  <si>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</si>
  <si>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</si>
  <si>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</si>
  <si>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</si>
  <si>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</si>
  <si>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</si>
  <si>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</si>
  <si>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</si>
  <si>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</si>
  <si>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</si>
  <si>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</si>
  <si>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</si>
  <si>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</si>
  <si>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</si>
  <si>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</si>
  <si>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</si>
  <si>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</si>
  <si>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</si>
  <si>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</si>
  <si>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</si>
  <si>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</si>
  <si>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</si>
  <si>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</si>
  <si>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</si>
  <si>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</si>
  <si>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</si>
  <si>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</si>
  <si>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</si>
  <si>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</si>
  <si>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</si>
  <si>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</si>
  <si>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</si>
  <si>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</si>
  <si>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</si>
  <si>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</si>
  <si>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</si>
  <si>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</si>
  <si>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</si>
  <si>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</si>
  <si>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</si>
  <si>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</si>
  <si>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</si>
  <si>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</si>
  <si>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</si>
  <si>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</si>
  <si>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</si>
  <si>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</si>
  <si>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</si>
  <si>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</si>
  <si>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</si>
  <si>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</si>
  <si>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</si>
  <si>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</si>
  <si>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</si>
  <si>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</si>
  <si>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</si>
  <si>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</si>
  <si>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</si>
  <si>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</si>
  <si>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</si>
  <si>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</si>
  <si>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</si>
  <si>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</si>
  <si>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</si>
  <si>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</si>
  <si>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</si>
  <si>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</si>
  <si>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</si>
  <si>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</si>
  <si>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</si>
  <si>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</si>
  <si>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</si>
  <si>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</si>
  <si>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</si>
  <si>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</si>
  <si>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</si>
  <si>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</si>
  <si>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</si>
  <si>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</si>
  <si>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</si>
  <si>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</si>
  <si>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</si>
  <si>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</si>
  <si>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</si>
  <si>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</si>
  <si>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</si>
  <si>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</si>
  <si>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</si>
  <si>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</si>
  <si>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</si>
  <si>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</si>
  <si>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</si>
  <si>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</si>
  <si>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</si>
  <si>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</si>
  <si>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</si>
  <si>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</si>
  <si>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</si>
  <si>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</si>
  <si>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</si>
  <si>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</si>
  <si>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</si>
  <si>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</si>
  <si>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</si>
  <si>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</si>
  <si>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</si>
  <si>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</si>
  <si>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</si>
  <si>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</si>
  <si>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</si>
  <si>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</si>
  <si>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</si>
  <si>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</si>
  <si>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</si>
  <si>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</si>
  <si>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</si>
  <si>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</si>
  <si>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</si>
  <si>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</si>
  <si>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</si>
  <si>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</si>
  <si>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</si>
  <si>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</si>
  <si>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</si>
  <si>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</si>
  <si>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</si>
  <si>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</si>
  <si>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</si>
  <si>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</si>
  <si>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</si>
  <si>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</si>
  <si>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</si>
  <si>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</si>
  <si>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</si>
  <si>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</si>
  <si>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</si>
  <si>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</si>
  <si>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</si>
  <si>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</si>
  <si>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</si>
  <si>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</si>
  <si>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</si>
  <si>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</si>
  <si>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</si>
  <si>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</si>
  <si>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</si>
  <si>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</si>
  <si>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</si>
  <si>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</si>
  <si>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</si>
  <si>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</si>
  <si>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</si>
  <si>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</si>
  <si>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</si>
  <si>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</si>
  <si>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</si>
  <si>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</si>
  <si>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</si>
  <si>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</si>
  <si>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</si>
  <si>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</si>
  <si>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</si>
  <si>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</si>
  <si>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</si>
  <si>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</si>
  <si>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</si>
  <si>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</si>
  <si>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</si>
  <si>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</si>
  <si>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</si>
  <si>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</si>
  <si>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</si>
  <si>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</si>
  <si>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</si>
  <si>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</si>
  <si>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</si>
  <si>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</si>
  <si>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</si>
  <si>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</si>
  <si>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</si>
  <si>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</si>
  <si>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</si>
  <si>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</si>
  <si>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</si>
  <si>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</si>
  <si>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</si>
  <si>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</si>
  <si>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</si>
  <si>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</si>
  <si>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</si>
  <si>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</si>
  <si>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</si>
  <si>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</si>
  <si>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</si>
  <si>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</si>
  <si>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</si>
  <si>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</si>
  <si>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</si>
  <si>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</si>
  <si>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</si>
  <si>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</si>
  <si>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</si>
  <si>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</si>
  <si>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</si>
  <si>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</si>
  <si>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</si>
  <si>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</si>
  <si>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</si>
  <si>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</si>
  <si>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</si>
  <si>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</si>
  <si>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</si>
  <si>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</si>
  <si>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</si>
  <si>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</si>
  <si>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</si>
  <si>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</si>
  <si>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</si>
  <si>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</si>
  <si>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</si>
  <si>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</si>
  <si>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</si>
  <si>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</si>
  <si>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</si>
  <si>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</si>
  <si>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</si>
  <si>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</si>
  <si>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</si>
  <si>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</si>
  <si>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</si>
  <si>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</si>
  <si>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</si>
  <si>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</si>
  <si>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</si>
  <si>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</si>
  <si>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</si>
  <si>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</si>
  <si>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</si>
  <si>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</si>
  <si>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</si>
  <si>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</si>
  <si>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</si>
  <si>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</si>
  <si>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</si>
  <si>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</si>
  <si>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</si>
  <si>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</si>
  <si>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</si>
  <si>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</si>
  <si>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</si>
  <si>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</si>
  <si>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</si>
  <si>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</si>
  <si>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</si>
  <si>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</si>
  <si>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</si>
  <si>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</si>
  <si>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</si>
  <si>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</si>
  <si>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</si>
  <si>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</si>
  <si>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</si>
  <si>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</si>
  <si>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</si>
  <si>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</si>
  <si>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</si>
  <si>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</si>
  <si>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</si>
  <si>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</si>
  <si>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</si>
  <si>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</si>
  <si>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</si>
  <si>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</si>
  <si>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</si>
  <si>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</si>
  <si>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</si>
  <si>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</si>
  <si>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</si>
  <si>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</si>
  <si>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</si>
  <si>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</si>
  <si>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</si>
  <si>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</si>
  <si>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</si>
  <si>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</si>
  <si>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</si>
  <si>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</si>
  <si>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</si>
  <si>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</si>
  <si>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</si>
  <si>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</si>
  <si>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</si>
  <si>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</si>
  <si>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</si>
  <si>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</si>
  <si>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</si>
  <si>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</si>
  <si>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</si>
  <si>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</si>
  <si>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</si>
  <si>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</si>
  <si>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</si>
  <si>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</si>
  <si>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</si>
  <si>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</si>
  <si>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</si>
  <si>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</si>
  <si>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</si>
  <si>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</si>
  <si>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</si>
  <si>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</si>
  <si>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</si>
  <si>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</si>
  <si>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</si>
  <si>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</si>
  <si>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</si>
  <si>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</si>
  <si>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</si>
  <si>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</si>
  <si>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</si>
  <si>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</si>
  <si>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</si>
  <si>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</si>
  <si>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</si>
  <si>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</si>
  <si>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</si>
  <si>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</si>
  <si>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</si>
  <si>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</si>
  <si>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</si>
  <si>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</si>
  <si>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</si>
  <si>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</si>
  <si>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</si>
  <si>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</si>
  <si>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</si>
  <si>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</si>
  <si>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</si>
  <si>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</si>
  <si>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</si>
  <si>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</si>
  <si>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</si>
  <si>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</si>
  <si>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</si>
  <si>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</si>
  <si>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</si>
  <si>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</si>
  <si>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</si>
  <si>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</si>
  <si>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</si>
  <si>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</si>
  <si>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</si>
  <si>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</si>
  <si>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</si>
  <si>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</si>
  <si>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</si>
  <si>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</si>
  <si>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</si>
  <si>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</si>
  <si>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</si>
  <si>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</si>
  <si>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</si>
  <si>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</si>
  <si>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</si>
  <si>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</si>
  <si>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</si>
  <si>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</si>
  <si>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</si>
  <si>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</si>
  <si>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</si>
  <si>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</si>
  <si>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</si>
  <si>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</si>
  <si>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</si>
  <si>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</si>
  <si>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</si>
  <si>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</si>
  <si>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</si>
  <si>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</si>
  <si>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</si>
  <si>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</si>
  <si>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</si>
  <si>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</si>
  <si>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</si>
  <si>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</si>
  <si>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</si>
  <si>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</si>
  <si>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</si>
  <si>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</si>
  <si>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</si>
  <si>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</si>
  <si>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</si>
  <si>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</si>
  <si>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</si>
  <si>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</si>
  <si>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</si>
  <si>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</si>
  <si>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</si>
  <si>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</si>
  <si>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</si>
  <si>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</si>
  <si>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</si>
  <si>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</si>
  <si>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</si>
  <si>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</si>
  <si>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</si>
  <si>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</si>
  <si>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</si>
  <si>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</si>
  <si>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</si>
  <si>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</si>
  <si>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</si>
  <si>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</si>
  <si>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</si>
  <si>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</si>
  <si>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</si>
  <si>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</si>
  <si>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</si>
  <si>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</si>
  <si>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</si>
  <si>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</si>
  <si>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</si>
  <si>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</si>
  <si>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</si>
  <si>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</si>
  <si>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</si>
  <si>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</si>
  <si>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</si>
  <si>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</si>
  <si>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</si>
  <si>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</si>
  <si>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</si>
  <si>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</si>
  <si>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</si>
  <si>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</si>
  <si>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</si>
  <si>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</si>
  <si>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</si>
  <si>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</si>
  <si>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</si>
  <si>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</si>
  <si>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</si>
  <si>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</si>
  <si>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</si>
  <si>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</si>
  <si>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</si>
  <si>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</si>
  <si>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</si>
  <si>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</si>
  <si>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</si>
  <si>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</si>
  <si>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</si>
  <si>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</si>
  <si>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</si>
  <si>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</si>
  <si>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</si>
  <si>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</si>
  <si>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</si>
  <si>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</si>
  <si>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</si>
  <si>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</si>
  <si>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</si>
  <si>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</si>
  <si>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</si>
  <si>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</si>
  <si>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</si>
  <si>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</si>
  <si>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</si>
  <si>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</si>
  <si>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</si>
  <si>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</si>
  <si>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</si>
  <si>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</si>
  <si>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</si>
  <si>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</si>
  <si>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</si>
  <si>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</si>
  <si>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</si>
  <si>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</si>
  <si>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</si>
  <si>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</si>
  <si>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</si>
  <si>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</si>
  <si>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</si>
  <si>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</si>
  <si>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</si>
  <si>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</si>
  <si>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</si>
  <si>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</si>
  <si>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</si>
  <si>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</si>
  <si>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</si>
  <si>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</si>
  <si>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</si>
  <si>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</si>
  <si>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</si>
  <si>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</si>
  <si>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</si>
  <si>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</si>
  <si>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</si>
  <si>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</si>
  <si>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</si>
  <si>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</si>
  <si>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</si>
  <si>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</si>
  <si>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</si>
  <si>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</si>
  <si>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</si>
  <si>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</si>
  <si>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</si>
  <si>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</si>
  <si>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</si>
  <si>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</si>
  <si>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</si>
  <si>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</si>
  <si>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</si>
  <si>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</si>
  <si>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</si>
  <si>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</si>
  <si>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</si>
  <si>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</si>
  <si>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</si>
  <si>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</si>
  <si>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</si>
  <si>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</si>
  <si>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</si>
  <si>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</si>
  <si>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</si>
  <si>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</si>
  <si>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</si>
  <si>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</si>
  <si>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</si>
  <si>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</si>
  <si>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</si>
  <si>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</si>
  <si>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</si>
  <si>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</si>
  <si>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</si>
  <si>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</si>
  <si>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</si>
  <si>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</si>
  <si>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</si>
  <si>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</si>
  <si>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</si>
  <si>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</si>
  <si>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</si>
  <si>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</si>
  <si>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</si>
  <si>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</si>
  <si>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</si>
  <si>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</si>
  <si>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</si>
  <si>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</si>
  <si>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</si>
  <si>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</si>
  <si>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</si>
  <si>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</si>
  <si>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</si>
  <si>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</si>
  <si>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</si>
  <si>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</si>
  <si>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</si>
  <si>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</si>
  <si>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</si>
  <si>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</si>
  <si>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</si>
  <si>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</si>
  <si>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</si>
  <si>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</si>
  <si>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</si>
  <si>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</si>
  <si>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</si>
  <si>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</si>
  <si>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</si>
  <si>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</si>
  <si>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</si>
  <si>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</si>
  <si>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</si>
  <si>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</si>
  <si>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</si>
  <si>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</si>
  <si>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</si>
  <si>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</si>
  <si>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</si>
  <si>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</si>
  <si>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</si>
  <si>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</si>
  <si>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</si>
  <si>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</si>
  <si>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</si>
  <si>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</si>
  <si>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</si>
  <si>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</si>
  <si>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</si>
  <si>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</si>
  <si>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</si>
  <si>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</si>
  <si>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</si>
  <si>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</si>
  <si>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</si>
  <si>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</si>
  <si>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</si>
  <si>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</si>
  <si>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</si>
  <si>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</si>
  <si>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</si>
  <si>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</si>
  <si>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</si>
  <si>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</si>
  <si>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</si>
  <si>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</si>
  <si>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</si>
  <si>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</si>
  <si>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</si>
  <si>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</si>
  <si>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</si>
  <si>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</si>
  <si>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</si>
  <si>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</si>
  <si>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</si>
  <si>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</si>
  <si>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</si>
  <si>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</si>
  <si>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</si>
  <si>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</si>
  <si>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</si>
  <si>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</si>
  <si>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</si>
  <si>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</si>
  <si>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</si>
  <si>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</si>
  <si>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</si>
  <si>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</si>
  <si>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</si>
  <si>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</si>
  <si>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</si>
  <si>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</si>
  <si>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</si>
  <si>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</si>
  <si>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</si>
  <si>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</si>
  <si>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</si>
  <si>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</si>
  <si>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</si>
  <si>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</si>
  <si>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</si>
  <si>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</si>
  <si>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</si>
  <si>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</si>
  <si>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</si>
  <si>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</si>
  <si>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</si>
  <si>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</si>
  <si>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</si>
  <si>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</si>
  <si>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</si>
  <si>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</si>
  <si>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</si>
  <si>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</si>
  <si>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</si>
  <si>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</si>
  <si>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</si>
  <si>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</si>
  <si>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</si>
  <si>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</si>
  <si>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</si>
  <si>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</si>
  <si>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</si>
  <si>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</si>
  <si>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</si>
  <si>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</si>
  <si>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</si>
  <si>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</si>
  <si>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</si>
  <si>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</si>
  <si>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</si>
  <si>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</si>
  <si>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</si>
  <si>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</si>
  <si>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</si>
  <si>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</si>
  <si>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</si>
  <si>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</si>
  <si>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</si>
  <si>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</si>
  <si>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</si>
  <si>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</si>
  <si>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</si>
  <si>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</si>
  <si>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</si>
  <si>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</si>
  <si>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</si>
  <si>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</si>
  <si>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</si>
  <si>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</si>
  <si>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</si>
  <si>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</si>
  <si>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</si>
  <si>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</si>
  <si>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</si>
  <si>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</si>
  <si>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</si>
  <si>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</si>
  <si>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</si>
  <si>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</si>
  <si>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</si>
  <si>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</si>
  <si>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</si>
  <si>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</si>
  <si>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</si>
  <si>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</si>
  <si>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</si>
  <si>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</si>
  <si>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</si>
  <si>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</si>
  <si>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</si>
  <si>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</si>
  <si>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</si>
  <si>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</si>
  <si>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</si>
  <si>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</si>
  <si>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</si>
  <si>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</si>
  <si>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</si>
  <si>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</si>
  <si>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</si>
  <si>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</si>
  <si>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</si>
  <si>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</si>
  <si>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</si>
  <si>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</si>
  <si>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</si>
  <si>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</si>
  <si>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</si>
  <si>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</si>
  <si>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</si>
  <si>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</si>
  <si>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</si>
  <si>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</si>
  <si>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</si>
  <si>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</si>
  <si>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</si>
  <si>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</si>
  <si>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</si>
  <si>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</si>
  <si>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</si>
  <si>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</si>
  <si>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</si>
  <si>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</si>
  <si>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</si>
  <si>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</si>
  <si>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</si>
  <si>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</si>
  <si>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</si>
  <si>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</si>
  <si>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</si>
  <si>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</si>
  <si>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</si>
  <si>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</si>
  <si>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</si>
  <si>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</si>
  <si>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</si>
  <si>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</si>
  <si>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</si>
  <si>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</si>
  <si>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</si>
  <si>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</si>
  <si>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</si>
  <si>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</si>
  <si>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</si>
  <si>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</si>
  <si>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</si>
  <si>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</si>
  <si>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</si>
  <si>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</si>
  <si>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</si>
  <si>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</si>
  <si>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</si>
  <si>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</si>
  <si>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</si>
  <si>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</si>
  <si>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</si>
  <si>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</si>
  <si>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</si>
  <si>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</si>
  <si>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</si>
  <si>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</si>
  <si>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</si>
  <si>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</si>
  <si>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</si>
  <si>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</si>
  <si>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</si>
  <si>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</si>
  <si>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</si>
  <si>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</si>
  <si>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</si>
  <si>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</si>
  <si>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</si>
  <si>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</si>
  <si>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</si>
  <si>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</si>
  <si>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</si>
  <si>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</si>
  <si>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</si>
  <si>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</si>
  <si>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</si>
  <si>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</si>
  <si>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</si>
  <si>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</si>
  <si>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</si>
  <si>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</si>
  <si>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</si>
  <si>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</si>
  <si>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</si>
  <si>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</si>
  <si>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</si>
  <si>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</si>
  <si>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</si>
  <si>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</si>
  <si>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</si>
  <si>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</si>
  <si>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</si>
  <si>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</si>
  <si>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</si>
  <si>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</si>
  <si>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</si>
  <si>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</si>
  <si>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</si>
  <si>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</si>
  <si>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</si>
  <si>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</si>
  <si>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</si>
  <si>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</si>
  <si>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</si>
  <si>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</si>
  <si>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</si>
  <si>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</si>
  <si>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</si>
  <si>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</si>
  <si>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</si>
  <si>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</si>
  <si>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</si>
  <si>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</si>
  <si>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</si>
  <si>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</si>
  <si>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</si>
  <si>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</si>
  <si>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</si>
  <si>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</si>
  <si>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</si>
  <si>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</si>
  <si>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</si>
  <si>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</si>
  <si>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</si>
  <si>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</si>
  <si>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</si>
  <si>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</si>
  <si>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</si>
  <si>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</si>
  <si>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</si>
  <si>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</si>
  <si>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</si>
  <si>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</si>
  <si>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</si>
  <si>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</si>
  <si>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</si>
  <si>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</si>
  <si>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</si>
  <si>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</si>
  <si>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</si>
  <si>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</si>
  <si>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</si>
  <si>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</si>
  <si>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</si>
  <si>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</si>
  <si>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</si>
  <si>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</si>
  <si>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</si>
  <si>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</si>
  <si>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</si>
  <si>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</si>
  <si>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</si>
  <si>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</si>
  <si>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</si>
  <si>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</si>
  <si>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</si>
  <si>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</si>
  <si>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</si>
  <si>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</si>
  <si>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</si>
  <si>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</si>
  <si>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</si>
  <si>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</si>
  <si>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</si>
  <si>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</si>
  <si>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</si>
  <si>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</si>
  <si>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</si>
  <si>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</si>
  <si>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</si>
  <si>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</si>
  <si>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</si>
  <si>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</si>
  <si>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</si>
  <si>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</si>
  <si>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</si>
  <si>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</si>
  <si>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</si>
  <si>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</si>
  <si>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</si>
  <si>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</si>
  <si>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</si>
  <si>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</si>
  <si>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</si>
  <si>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</si>
  <si>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</si>
  <si>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</si>
  <si>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</si>
  <si>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</si>
  <si>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</si>
  <si>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</si>
  <si>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</si>
  <si>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</si>
  <si>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</si>
  <si>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</si>
  <si>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</si>
  <si>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</si>
  <si>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</si>
  <si>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</si>
  <si>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</si>
  <si>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</si>
  <si>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</si>
  <si>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</si>
  <si>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</si>
  <si>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</si>
  <si>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</si>
  <si>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</si>
  <si>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</si>
  <si>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</si>
  <si>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</si>
  <si>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</si>
  <si>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</si>
  <si>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</si>
  <si>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</si>
  <si>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</si>
  <si>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</si>
  <si>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</si>
  <si>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</si>
  <si>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</si>
  <si>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</si>
  <si>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</si>
  <si>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</si>
  <si>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</si>
  <si>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</si>
  <si>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</si>
  <si>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</si>
  <si>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</si>
  <si>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</si>
  <si>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</si>
  <si>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</si>
  <si>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</si>
  <si>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</si>
  <si>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</si>
  <si>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</si>
  <si>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</si>
  <si>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</si>
  <si>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</si>
  <si>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</si>
  <si>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</si>
  <si>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</si>
  <si>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</si>
  <si>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</si>
  <si>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</si>
  <si>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</si>
  <si>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</si>
  <si>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</si>
  <si>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</si>
  <si>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</si>
  <si>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</si>
  <si>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</si>
  <si>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</si>
  <si>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</si>
  <si>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</si>
  <si>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</si>
  <si>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</si>
  <si>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</si>
  <si>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</si>
  <si>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</si>
  <si>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</si>
  <si>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</si>
  <si>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</si>
  <si>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</si>
  <si>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</si>
  <si>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</si>
  <si>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</si>
  <si>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</si>
  <si>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</si>
  <si>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</si>
  <si>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</si>
  <si>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</si>
  <si>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</si>
  <si>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</si>
  <si>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</si>
  <si>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</si>
  <si>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</si>
  <si>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</si>
  <si>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</si>
  <si>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</si>
  <si>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</si>
  <si>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</si>
  <si>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</si>
  <si>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</si>
  <si>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</si>
  <si>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</si>
  <si>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</si>
  <si>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</si>
  <si>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</si>
  <si>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</si>
  <si>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</si>
  <si>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</si>
  <si>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</si>
  <si>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</si>
  <si>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</si>
  <si>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</si>
  <si>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</si>
  <si>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</si>
  <si>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</si>
  <si>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</si>
  <si>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</si>
  <si>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</si>
  <si>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</si>
  <si>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</si>
  <si>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</si>
  <si>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</si>
  <si>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</si>
  <si>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</si>
  <si>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</si>
  <si>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</si>
  <si>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</si>
  <si>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</si>
  <si>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</si>
  <si>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</si>
  <si>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</si>
  <si>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</si>
  <si>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</si>
  <si>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</si>
  <si>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</si>
  <si>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</si>
  <si>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</si>
  <si>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</si>
  <si>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</si>
  <si>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</si>
  <si>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</si>
  <si>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</si>
  <si>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</si>
  <si>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</si>
  <si>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</si>
  <si>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</si>
  <si>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</si>
  <si>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</si>
  <si>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</si>
  <si>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</si>
  <si>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</si>
  <si>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</si>
  <si>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</si>
  <si>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</si>
  <si>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</si>
  <si>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</si>
  <si>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</si>
  <si>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</si>
  <si>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</si>
  <si>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</si>
  <si>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</si>
  <si>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</si>
  <si>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</si>
  <si>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</si>
  <si>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</si>
  <si>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</si>
  <si>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</si>
  <si>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</si>
  <si>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</si>
  <si>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</si>
  <si>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</si>
  <si>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</si>
  <si>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</si>
  <si>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</si>
  <si>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</si>
  <si>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</si>
  <si>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</si>
  <si>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</si>
  <si>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</si>
  <si>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</si>
  <si>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</si>
  <si>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</si>
  <si>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</si>
  <si>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</si>
  <si>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</si>
  <si>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</si>
  <si>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</si>
  <si>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</si>
  <si>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</si>
  <si>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</si>
  <si>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</si>
  <si>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</si>
  <si>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</si>
  <si>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</si>
  <si>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</si>
  <si>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</si>
  <si>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</si>
  <si>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</si>
  <si>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</si>
  <si>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</si>
  <si>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</si>
  <si>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</si>
  <si>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</si>
  <si>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</si>
  <si>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</si>
  <si>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</si>
  <si>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</si>
  <si>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</si>
  <si>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</si>
  <si>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</si>
  <si>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</si>
  <si>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</si>
  <si>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</si>
  <si>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</si>
  <si>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</si>
  <si>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</si>
  <si>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</si>
  <si>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</si>
  <si>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</si>
  <si>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</si>
  <si>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</si>
  <si>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</si>
  <si>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</si>
  <si>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</si>
  <si>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</si>
  <si>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</si>
  <si>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</si>
  <si>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</si>
  <si>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</si>
  <si>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</si>
  <si>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</si>
  <si>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</si>
  <si>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</si>
  <si>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</si>
  <si>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</si>
  <si>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</si>
  <si>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</si>
  <si>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</si>
  <si>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</si>
  <si>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</si>
  <si>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</si>
  <si>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</si>
  <si>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</si>
  <si>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</si>
  <si>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</si>
  <si>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</si>
  <si>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</si>
  <si>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</si>
  <si>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</si>
  <si>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</si>
  <si>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</si>
  <si>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</si>
  <si>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</si>
  <si>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</si>
  <si>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</si>
  <si>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</si>
  <si>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</si>
  <si>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</si>
  <si>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</si>
  <si>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</si>
  <si>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</si>
  <si>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</si>
  <si>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</si>
  <si>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</si>
  <si>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</si>
  <si>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</si>
  <si>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</si>
  <si>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</si>
  <si>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</si>
  <si>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</si>
  <si>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</si>
  <si>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</si>
  <si>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</si>
  <si>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</si>
  <si>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</si>
  <si>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</si>
  <si>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</si>
  <si>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</si>
  <si>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</si>
  <si>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</si>
  <si>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</si>
  <si>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</si>
  <si>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</si>
  <si>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</si>
  <si>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</si>
  <si>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</si>
  <si>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</si>
  <si>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</si>
  <si>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</si>
  <si>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</si>
  <si>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</si>
  <si>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</si>
  <si>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</si>
  <si>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</si>
  <si>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</si>
  <si>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</si>
  <si>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</si>
  <si>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</si>
  <si>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</si>
  <si>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</si>
  <si>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</si>
  <si>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</si>
  <si>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</si>
  <si>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</si>
  <si>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</si>
  <si>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</si>
  <si>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</si>
  <si>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</si>
  <si>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</si>
  <si>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</si>
  <si>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</si>
  <si>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</si>
  <si>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</si>
  <si>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</si>
  <si>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</si>
  <si>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</si>
  <si>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</si>
  <si>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</si>
  <si>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</si>
  <si>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</si>
  <si>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</si>
  <si>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</si>
  <si>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</si>
  <si>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</si>
  <si>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</si>
  <si>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</si>
  <si>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</si>
  <si>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</si>
  <si>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</si>
  <si>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</si>
  <si>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</si>
  <si>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</si>
  <si>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</si>
  <si>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</si>
  <si>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</si>
  <si>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</si>
  <si>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</si>
  <si>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</si>
  <si>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</si>
  <si>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</si>
  <si>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</si>
  <si>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</si>
  <si>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</si>
  <si>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</si>
  <si>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</si>
  <si>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</si>
  <si>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</si>
  <si>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</si>
  <si>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</si>
  <si>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</si>
  <si>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</si>
  <si>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</si>
  <si>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</si>
  <si>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</si>
  <si>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</si>
  <si>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</si>
  <si>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</si>
  <si>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</si>
  <si>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</si>
  <si>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</si>
  <si>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</si>
  <si>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</si>
  <si>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</si>
  <si>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</si>
  <si>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</si>
  <si>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</si>
  <si>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</si>
  <si>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</si>
  <si>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</si>
  <si>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</si>
  <si>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</si>
  <si>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</si>
  <si>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</si>
  <si>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</si>
  <si>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</si>
  <si>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</si>
  <si>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</si>
  <si>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</si>
  <si>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</si>
  <si>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</si>
  <si>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</si>
  <si>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</si>
  <si>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</si>
  <si>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</si>
  <si>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</si>
  <si>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</si>
  <si>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</si>
  <si>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</si>
  <si>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</si>
  <si>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</si>
  <si>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</si>
  <si>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</si>
  <si>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</si>
  <si>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</si>
  <si>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</si>
  <si>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</si>
  <si>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</si>
  <si>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</si>
  <si>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</si>
  <si>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</si>
  <si>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</si>
  <si>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</si>
  <si>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</si>
  <si>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</si>
  <si>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 xml:space="preserve">SUMER S.A DE C.V </t>
  </si>
  <si>
    <t>FREUND S.A DE C.V.</t>
  </si>
  <si>
    <t>ALMACENES VIDRI, S.A DE C.V.</t>
  </si>
  <si>
    <t>02/04/2023</t>
  </si>
  <si>
    <t>10/01/2023</t>
  </si>
  <si>
    <t>VILLAVAR S.A DE C.V.</t>
  </si>
  <si>
    <t>11/01/2023</t>
  </si>
  <si>
    <t>16/01/2023</t>
  </si>
  <si>
    <t>19/01/2023</t>
  </si>
  <si>
    <t>14/01/2023</t>
  </si>
  <si>
    <t>17/01/2023</t>
  </si>
  <si>
    <t>29/05/2023</t>
  </si>
  <si>
    <t>15041RESIN348052020</t>
  </si>
  <si>
    <t>20LB000X</t>
  </si>
  <si>
    <t>26/05/2023</t>
  </si>
  <si>
    <t>24/05/2023</t>
  </si>
  <si>
    <t>22/05/2023</t>
  </si>
  <si>
    <t>19/05/2023</t>
  </si>
  <si>
    <t>18/05/2023</t>
  </si>
  <si>
    <t>15/05/2023</t>
  </si>
  <si>
    <t>12/05/2023</t>
  </si>
  <si>
    <t>08/05/2023</t>
  </si>
  <si>
    <t>05/05/2023</t>
  </si>
  <si>
    <t>02/05/2023</t>
  </si>
  <si>
    <t>28/04/2023</t>
  </si>
  <si>
    <t>24/04/2023</t>
  </si>
  <si>
    <t>21/04/2023</t>
  </si>
  <si>
    <t>20/04/2023</t>
  </si>
  <si>
    <t>17/04/2023</t>
  </si>
  <si>
    <t>04/04/2023</t>
  </si>
  <si>
    <t>03/04/2023</t>
  </si>
  <si>
    <t>30/03/2023</t>
  </si>
  <si>
    <t>11</t>
  </si>
  <si>
    <t>29/03/2023</t>
  </si>
  <si>
    <t>27/03/2023</t>
  </si>
  <si>
    <t>24/03/2023</t>
  </si>
  <si>
    <t>23/03/2023</t>
  </si>
  <si>
    <t>20/03/2023</t>
  </si>
  <si>
    <t>17/03/2023</t>
  </si>
  <si>
    <t>13/03/2023</t>
  </si>
  <si>
    <t>10/03/2023</t>
  </si>
  <si>
    <t>06/03/2023</t>
  </si>
  <si>
    <t>03/03/2023</t>
  </si>
  <si>
    <t>01/03/2023</t>
  </si>
  <si>
    <t>28/02/2023</t>
  </si>
  <si>
    <t>24/02/2023</t>
  </si>
  <si>
    <t>20/02/2023</t>
  </si>
  <si>
    <t>17/02/2023</t>
  </si>
  <si>
    <t>14/02/2023</t>
  </si>
  <si>
    <t>13/02/2023</t>
  </si>
  <si>
    <t>10/02/2023</t>
  </si>
  <si>
    <t>06/02/2023</t>
  </si>
  <si>
    <t>27/01/2023</t>
  </si>
  <si>
    <t>24/01/2023</t>
  </si>
  <si>
    <t>23/01/2023</t>
  </si>
  <si>
    <t>09/01/2023</t>
  </si>
  <si>
    <t>04/01/2023</t>
  </si>
  <si>
    <t>EX SER</t>
  </si>
  <si>
    <t>PROPORCIONALIDAD</t>
  </si>
  <si>
    <t>02/06/2023</t>
  </si>
  <si>
    <t>15041RESIN162702023</t>
  </si>
  <si>
    <t>23BL000X</t>
  </si>
  <si>
    <t>05/06/2023</t>
  </si>
  <si>
    <t>09/06/2023</t>
  </si>
  <si>
    <t>16/06/2023</t>
  </si>
  <si>
    <t>21/06/2023</t>
  </si>
  <si>
    <t>23/06/2023</t>
  </si>
  <si>
    <t>26/06/2023</t>
  </si>
  <si>
    <t>28/06/2023</t>
  </si>
  <si>
    <t>30/06/2023</t>
  </si>
  <si>
    <t>03/06/2023</t>
  </si>
  <si>
    <t>06/06/2023</t>
  </si>
  <si>
    <t>12/06/2023</t>
  </si>
  <si>
    <t>14/06/2023</t>
  </si>
  <si>
    <t>15/06/2023</t>
  </si>
  <si>
    <t>03/07/2023</t>
  </si>
  <si>
    <t>05/07/2023</t>
  </si>
  <si>
    <t>06/07/2023</t>
  </si>
  <si>
    <t>10/07/2023</t>
  </si>
  <si>
    <t>14/07/2023</t>
  </si>
  <si>
    <t>17/07/2023</t>
  </si>
  <si>
    <t>21/07/2023</t>
  </si>
  <si>
    <t>24/07/2023</t>
  </si>
  <si>
    <t>25/07/2023</t>
  </si>
  <si>
    <t>27/07/2023</t>
  </si>
  <si>
    <t>28/07/2023</t>
  </si>
  <si>
    <t>31/07/2023</t>
  </si>
  <si>
    <t>04/07/2023</t>
  </si>
  <si>
    <t>18/07/2023</t>
  </si>
  <si>
    <t>02/08/2023</t>
  </si>
  <si>
    <t>04/08/2023</t>
  </si>
  <si>
    <t>08/08/2023</t>
  </si>
  <si>
    <t>11/08/2023</t>
  </si>
  <si>
    <t>16/08/2023</t>
  </si>
  <si>
    <t>18/08/2023</t>
  </si>
  <si>
    <t>21/08/2023</t>
  </si>
  <si>
    <t>23/08/2023</t>
  </si>
  <si>
    <t>25/08/2023</t>
  </si>
  <si>
    <t>28/08/2023</t>
  </si>
  <si>
    <t>31/08/2023</t>
  </si>
  <si>
    <t>01/09/2023</t>
  </si>
  <si>
    <t>04/09/2023</t>
  </si>
  <si>
    <t>06/09/2023</t>
  </si>
  <si>
    <t>13/09/2023</t>
  </si>
  <si>
    <t>14/09/2023</t>
  </si>
  <si>
    <t>18/09/2023</t>
  </si>
  <si>
    <t>20/09/2023</t>
  </si>
  <si>
    <t>25/09/2023</t>
  </si>
  <si>
    <t>27/09/2023</t>
  </si>
  <si>
    <t>29/09/2023</t>
  </si>
  <si>
    <t>02/10/2023</t>
  </si>
  <si>
    <t>04/10/2023</t>
  </si>
  <si>
    <t>09/10/2023</t>
  </si>
  <si>
    <t>10/10/2023</t>
  </si>
  <si>
    <t>13/10/2023</t>
  </si>
  <si>
    <t>16/10/2023</t>
  </si>
  <si>
    <t>18/10/2023</t>
  </si>
  <si>
    <t>19/10/2023</t>
  </si>
  <si>
    <t>20/10/2023</t>
  </si>
  <si>
    <t>23/10/2023</t>
  </si>
  <si>
    <t>27/10/2023</t>
  </si>
  <si>
    <t>30/10/2023</t>
  </si>
  <si>
    <t>21/10/2023</t>
  </si>
  <si>
    <t>12/09/2023</t>
  </si>
  <si>
    <t>EDDA95F289034F6881945DB0745BACF3</t>
  </si>
  <si>
    <t>01/10/2023</t>
  </si>
  <si>
    <t>3B7D2747E5314801B70CB1FBC323200E</t>
  </si>
  <si>
    <t>07/10/2023</t>
  </si>
  <si>
    <t>5AB7FD2763274360</t>
  </si>
  <si>
    <t>DC30DDB38B7F4442802AA01D670958DS</t>
  </si>
  <si>
    <t>C6C301F2F9E1415D8509A203018AB620</t>
  </si>
  <si>
    <t>29/10/2023</t>
  </si>
  <si>
    <t>AD46C914E701450D90FF13CE7AE3F847</t>
  </si>
  <si>
    <t>31/10/2023</t>
  </si>
  <si>
    <t>03/11/2023</t>
  </si>
  <si>
    <t>06/11/2023</t>
  </si>
  <si>
    <t>08/11/2023</t>
  </si>
  <si>
    <t>10/11/2023</t>
  </si>
  <si>
    <t>13/11/2023</t>
  </si>
  <si>
    <t>15/11/2023</t>
  </si>
  <si>
    <t>17/11/2023</t>
  </si>
  <si>
    <t>20/11/2023</t>
  </si>
  <si>
    <t>24/11/2023</t>
  </si>
  <si>
    <t>27/11/2023</t>
  </si>
  <si>
    <t>03/10/2023</t>
  </si>
  <si>
    <t>31790A67306C4462A9A3023E628F44DA</t>
  </si>
  <si>
    <t>D792A802167E480CB5BEC43DE6855668</t>
  </si>
  <si>
    <t>056D8895B3F16410BB6EEF47BDB251570</t>
  </si>
  <si>
    <t>CA90D39ED7024F8D9E67F67F30F20FDB56C</t>
  </si>
  <si>
    <t>07/11/2023</t>
  </si>
  <si>
    <t>05/11/2023</t>
  </si>
  <si>
    <t>6A2C2587AFE84C3982BC64B6BD8C8239</t>
  </si>
  <si>
    <t>7CDEE3536EB347D68E5B65CBE9A68BA4</t>
  </si>
  <si>
    <t>01/12/2023</t>
  </si>
  <si>
    <t>04/12/2023</t>
  </si>
  <si>
    <t>06/12/2023</t>
  </si>
  <si>
    <t>07/12/2023</t>
  </si>
  <si>
    <t>08/12/2023</t>
  </si>
  <si>
    <t>12/12/2023</t>
  </si>
  <si>
    <t>13/12/2023</t>
  </si>
  <si>
    <t>14/12/2023</t>
  </si>
  <si>
    <t>22/11/2023</t>
  </si>
  <si>
    <t>5613F6B4859B47228ABB6420E0B5FA46</t>
  </si>
  <si>
    <t>04</t>
  </si>
  <si>
    <t>23/11/2023</t>
  </si>
  <si>
    <t>73F6D1866D5E4656825CA12EA7798E4</t>
  </si>
  <si>
    <t>60D7F14DE0A19FE65D548E0957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</si>
</sst>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9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0" fillId="0" borderId="0" xfId="0" quotePrefix="1" applyNumberFormat="1"/>
    <xf numFmtId="44" fontId="34" fillId="0" borderId="0" xfId="1" applyFont="1"/>
    <xf numFmtId="44" fontId="27" fillId="0" borderId="25" xfId="1" applyFont="1" applyFill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5" fillId="14" borderId="0" xfId="0" applyFont="1" applyFill="1"/>
    <xf numFmtId="0" fontId="22" fillId="0" borderId="0" xfId="0" applyFont="1"/>
    <xf numFmtId="44" fontId="22" fillId="0" borderId="0" xfId="1" applyFont="1"/>
    <xf numFmtId="44" fontId="27" fillId="0" borderId="23" xfId="1" applyFont="1" applyBorder="1"/>
  </cellXfs>
  <cellStyles count="2">
    <cellStyle name="Moneda" xfId="1" builtinId="4"/>
    <cellStyle name="Normal" xfId="0" builtinId="0"/>
  </cellStyles>
  <dxfs count="106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/m/yyyy"/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D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60" totalsRowShown="0">
  <autoFilter ref="A2:T60" xr:uid="{00000000-0009-0000-0100-000001000000}">
    <filterColumn colId="0">
      <filters>
        <filter val="Diciembre"/>
      </filters>
    </filterColumn>
  </autoFilter>
  <tableColumns count="20">
    <tableColumn id="1" xr3:uid="{00000000-0010-0000-0000-000001000000}" name="MES"/>
    <tableColumn id="2" xr3:uid="{00000000-0010-0000-0000-000002000000}" name="FECHA" dataDxfId="99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98" dataCellStyle="Moneda"/>
    <tableColumn id="9" xr3:uid="{00000000-0010-0000-0000-000009000000}" name="I. EXENTAS" dataDxfId="97" dataCellStyle="Moneda"/>
    <tableColumn id="10" xr3:uid="{00000000-0010-0000-0000-00000A000000}" name="IMPOR EX" dataDxfId="96" dataCellStyle="Moneda"/>
    <tableColumn id="11" xr3:uid="{00000000-0010-0000-0000-00000B000000}" name="C. GRAVADA" dataCellStyle="Moneda"/>
    <tableColumn id="12" xr3:uid="{00000000-0010-0000-0000-00000C000000}" name="INTER GRAVA" dataDxfId="95" dataCellStyle="Moneda"/>
    <tableColumn id="13" xr3:uid="{00000000-0010-0000-0000-00000D000000}" name="IMPOR BIENES" dataDxfId="94" dataCellStyle="Moneda"/>
    <tableColumn id="14" xr3:uid="{00000000-0010-0000-0000-00000E000000}" name="IMPOR SERV" dataDxfId="93" dataCellStyle="Moneda"/>
    <tableColumn id="15" xr3:uid="{00000000-0010-0000-0000-00000F000000}" name="IVA" dataDxfId="92" dataCellStyle="Moneda"/>
    <tableColumn id="16" xr3:uid="{00000000-0010-0000-0000-000010000000}" name="TOTAL C." dataDxfId="91" dataCellStyle="Moneda"/>
    <tableColumn id="20" xr3:uid="{00000000-0010-0000-0000-000014000000}" name="DUI" dataDxfId="9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8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4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7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6" dataCellStyle="Moneda"/>
    <tableColumn id="18" xr3:uid="{00000000-0010-0000-0100-000012000000}" name="ANEXO"/>
    <tableColumn id="1" xr3:uid="{00000000-0010-0000-0100-000001000000}" name="SUCURSAL" dataDxfId="85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19" totalsRowShown="0">
  <autoFilter ref="A2:V219" xr:uid="{00000000-0009-0000-0100-000003000000}"/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425" totalsRowShown="0">
  <autoFilter ref="A1:B4425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DICIEMBRE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7" sqref="D7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9026</v>
      </c>
      <c r="XFD3" t="s">
        <v>8492</v>
      </c>
    </row>
    <row r="4" spans="2:6 16384:16384" x14ac:dyDescent="0.25">
      <c r="B4" s="23" t="s">
        <v>2</v>
      </c>
      <c r="D4" s="46" t="s">
        <v>9200</v>
      </c>
      <c r="XFD4" t="s">
        <v>8487</v>
      </c>
    </row>
    <row r="5" spans="2:6 16384:16384" hidden="1" x14ac:dyDescent="0.25">
      <c r="B5" s="23" t="s">
        <v>3</v>
      </c>
      <c r="D5" s="26" t="s">
        <v>7706</v>
      </c>
      <c r="XFD5" t="s">
        <v>8488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8489</v>
      </c>
    </row>
    <row r="7" spans="2:6 16384:16384" x14ac:dyDescent="0.25">
      <c r="B7" s="23" t="s">
        <v>5</v>
      </c>
      <c r="D7" s="43"/>
      <c r="XFD7" t="s">
        <v>8491</v>
      </c>
    </row>
    <row r="8" spans="2:6 16384:16384" x14ac:dyDescent="0.25">
      <c r="B8" s="23" t="s">
        <v>6</v>
      </c>
      <c r="D8" s="44" t="s">
        <v>1340</v>
      </c>
      <c r="XFD8" t="s">
        <v>8490</v>
      </c>
    </row>
    <row r="9" spans="2:6 16384:16384" x14ac:dyDescent="0.25">
      <c r="B9" s="23" t="s">
        <v>70</v>
      </c>
      <c r="D9" s="103" t="str">
        <f>IFERROR(IF(D8&lt;&gt;"",VLOOKUP(D8,Tabla4[#All],2,0),IF(D19&lt;&gt;0,VLOOKUP(D19,Tabla4[#All],2,0),0)),"")</f>
        <v>ALMACENES VIDRI, S.A. DE C.V.</v>
      </c>
      <c r="XFD9" t="s">
        <v>9021</v>
      </c>
    </row>
    <row r="10" spans="2:6 16384:16384" x14ac:dyDescent="0.25">
      <c r="B10" s="23" t="s">
        <v>7</v>
      </c>
      <c r="D10" s="104">
        <v>0</v>
      </c>
      <c r="F10" s="2"/>
      <c r="XFD10" t="s">
        <v>9022</v>
      </c>
    </row>
    <row r="11" spans="2:6 16384:16384" x14ac:dyDescent="0.25">
      <c r="B11" s="23" t="s">
        <v>8</v>
      </c>
      <c r="D11" s="104">
        <v>0</v>
      </c>
      <c r="F11" s="2"/>
      <c r="XFD11" t="s">
        <v>9023</v>
      </c>
    </row>
    <row r="12" spans="2:6 16384:16384" x14ac:dyDescent="0.25">
      <c r="B12" s="23" t="s">
        <v>9</v>
      </c>
      <c r="D12" s="104">
        <v>0</v>
      </c>
      <c r="F12" s="2"/>
      <c r="XFD12" t="s">
        <v>9024</v>
      </c>
    </row>
    <row r="13" spans="2:6 16384:16384" x14ac:dyDescent="0.25">
      <c r="B13" s="23" t="s">
        <v>10</v>
      </c>
      <c r="D13" s="105"/>
      <c r="F13" s="15"/>
      <c r="XFD13" t="s">
        <v>9025</v>
      </c>
    </row>
    <row r="14" spans="2:6 16384:16384" x14ac:dyDescent="0.25">
      <c r="B14" s="23" t="s">
        <v>11</v>
      </c>
      <c r="D14" s="104">
        <v>0</v>
      </c>
      <c r="F14" s="2"/>
      <c r="XFD14" t="s">
        <v>9026</v>
      </c>
    </row>
    <row r="15" spans="2:6 16384:16384" x14ac:dyDescent="0.25">
      <c r="B15" s="23" t="s">
        <v>13</v>
      </c>
      <c r="D15" s="105">
        <v>0</v>
      </c>
      <c r="F15" s="2"/>
    </row>
    <row r="16" spans="2:6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44"/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8953</v>
      </c>
      <c r="C1" s="55" t="s">
        <v>8952</v>
      </c>
      <c r="D1" s="55" t="s">
        <v>8493</v>
      </c>
      <c r="E1" s="55"/>
      <c r="F1" s="55" t="s">
        <v>2</v>
      </c>
      <c r="G1" s="55" t="s">
        <v>3</v>
      </c>
      <c r="H1" s="55" t="s">
        <v>4</v>
      </c>
      <c r="I1" s="55" t="s">
        <v>8506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8507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8507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8507</v>
      </c>
      <c r="L4" s="66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8507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8507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8507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8507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8507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8507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8507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8507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8507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8507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8507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8507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8507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8507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8507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8507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8507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8507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8507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8507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8507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8507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8507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8507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8507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8507</v>
      </c>
      <c r="L30" s="66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8507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8507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8507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8507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8507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8507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8507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8507</v>
      </c>
      <c r="L38" s="66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8507</v>
      </c>
      <c r="L39" s="66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8507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8507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8507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8507</v>
      </c>
      <c r="L43" s="66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8507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8507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8507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8507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8507</v>
      </c>
      <c r="L48" s="66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8507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8507</v>
      </c>
      <c r="L50" s="66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8507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8507</v>
      </c>
      <c r="L52" s="66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8507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8507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8507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8507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8507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8507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8507</v>
      </c>
      <c r="L59" s="66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8507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8507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8507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8507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8507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8507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8507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8507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8507</v>
      </c>
      <c r="L68" s="66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8507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8507</v>
      </c>
      <c r="L70" s="66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8507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8507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8507</v>
      </c>
      <c r="L73" s="66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8507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8507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8507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8507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8507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8507</v>
      </c>
      <c r="L79" s="66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8507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8507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8507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8507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8507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8507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8507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8507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8507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8507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8507</v>
      </c>
      <c r="L90" s="66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8507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8507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8507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8507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8507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8507</v>
      </c>
      <c r="L96" s="66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8507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8507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8507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8507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8507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8507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8507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8507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8507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8507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8507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8507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8507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8507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8507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8507</v>
      </c>
      <c r="L112" s="66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8507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8507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8507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8507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8507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8507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8507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8507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8507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8507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8507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8507</v>
      </c>
      <c r="L124" s="66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8507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8507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8507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8507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8507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8507</v>
      </c>
      <c r="L130" s="66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8507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8507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8507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8507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8507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8507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8507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8507</v>
      </c>
      <c r="L138" s="66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8507</v>
      </c>
      <c r="L139" s="66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8507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8507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8507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8507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8507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8507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8507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8507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8507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8507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8507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8507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8507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8507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8507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8507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8507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8507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8507</v>
      </c>
      <c r="L158" s="66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8507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8507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8507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8507</v>
      </c>
      <c r="L162" s="66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8507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8507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8507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8507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8507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8507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8507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8507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8507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8507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8507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8507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8507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8507</v>
      </c>
      <c r="L176" s="66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8507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8507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8507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8507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8507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8507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8507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8507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8507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8507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8507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8507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8507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8507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8507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8507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8507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8507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8507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8507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8507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8507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8507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8507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8507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8507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8507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8507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8507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8507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8507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8507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8507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8507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8507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8507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8507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8507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8507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8507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8507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8507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8507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8507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8507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8507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8507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8507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8507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8507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8507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8507</v>
      </c>
      <c r="L228" s="66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8507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8507</v>
      </c>
      <c r="L230" s="66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8507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8507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8507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8507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8507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8507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8507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8507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8507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8507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8507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8507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8507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8507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8507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8507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8507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8507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8507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8507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8507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8507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8507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8507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8507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8507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8507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8507</v>
      </c>
      <c r="L258" s="66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8507</v>
      </c>
      <c r="L259" s="66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8507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8507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8507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8507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8507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8507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8507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8507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8507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8507</v>
      </c>
      <c r="L269" s="66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8507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8507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8507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8507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8507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8507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8507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8507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8507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8507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8507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8507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8507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8507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8507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8507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8507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8507</v>
      </c>
      <c r="L287" s="66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8507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8507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8507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8507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8507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8507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8507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8507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8507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8507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8507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8507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8507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8507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8507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8507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8507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8507</v>
      </c>
      <c r="L305" s="66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8507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8507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8507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8507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8507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8507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8507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8507</v>
      </c>
      <c r="L313" s="66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8507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8507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8507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8507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8507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8507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8507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8507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8507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8507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8507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8507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8507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8507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8507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8507</v>
      </c>
      <c r="L329" s="66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8507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8507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8507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8507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8507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8507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8507</v>
      </c>
      <c r="L336" s="66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8507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8507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8507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8507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8507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8507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8507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8507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8507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8507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8507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8507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8507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8507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8507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8507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8507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8507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8507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8507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8507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8507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8507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8507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8507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8507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8507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8507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8507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8507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8507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8507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8507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8507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8507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8507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8507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8507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8507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8507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8507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8507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8507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8507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8507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8507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8507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8507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8507</v>
      </c>
      <c r="L385" s="66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8507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8507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8507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8507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8507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8507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8507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8507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8507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8507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8507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8507</v>
      </c>
      <c r="L397" s="66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8507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8507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8507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8507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8507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8507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8507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8507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8507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8507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8507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8507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8507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8507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8507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8507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8507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8507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8507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8507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8507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8507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8507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8507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8507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8507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8507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8507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8507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8507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8507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8507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8507</v>
      </c>
      <c r="L430" s="66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8507</v>
      </c>
      <c r="L431" s="66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8507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8507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8507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8507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8507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8507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8507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8507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8507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8507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8507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8507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8507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8507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8507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8507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8507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8507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8507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8507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8507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8507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8507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8507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8507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8507</v>
      </c>
      <c r="L457" s="66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8507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8507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8507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8507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8507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8507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8507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8507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8507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8507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8507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8507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8507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8507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8507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8507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8507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8507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8507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8507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8507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8507</v>
      </c>
      <c r="L479" s="66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8507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8507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8507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8507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8507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8507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8507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8507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8507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8507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8507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8507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8507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8507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8507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8507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8507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8507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8507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8507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8507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8507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8507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8507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8507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8507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8507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8507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8507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8507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8507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8507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8507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8507</v>
      </c>
      <c r="L513" s="66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8507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8507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8507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8507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8507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8507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8507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8507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8507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8507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8507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8507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8507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8507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8507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8507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8507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8507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8507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8507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8507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8507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8507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8507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8507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8507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8507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8507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8507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8507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8507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8507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8507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8507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8507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8507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8507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8507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8507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8507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8507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8507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8507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8507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8507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8507</v>
      </c>
      <c r="L559" s="66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8507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8507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8507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8507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8507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8507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8507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8507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8507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8507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8507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8507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8507</v>
      </c>
      <c r="L572" s="66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8507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8507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8507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8507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8507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8507</v>
      </c>
      <c r="L578" s="66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8507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8507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8507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8507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8507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8507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8507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8507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8507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8507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8507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8507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8507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8507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8507</v>
      </c>
      <c r="L593" s="66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8507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8507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8507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8507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8507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8507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8507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8507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8507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8507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8507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8507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8507</v>
      </c>
      <c r="L606" s="66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8507</v>
      </c>
      <c r="L607" s="66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8507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8507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8507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8507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8507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8507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8507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8507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8507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8507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8507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8507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8507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8507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8507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8507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8507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8507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8507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8507</v>
      </c>
      <c r="L627" s="66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8507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8507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8507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8507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8507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8507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8507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8507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8507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8507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8507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8507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8507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8507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8507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8507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8507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8507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8507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8507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8507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8507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8507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8507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8507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8507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8507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8507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8507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8507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8507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8507</v>
      </c>
      <c r="L659" s="66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8507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8507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8507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8507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8507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8507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8507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8507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8507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8507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05" priority="1"/>
    <cfRule type="duplicateValues" dxfId="10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56"/>
  <sheetViews>
    <sheetView topLeftCell="G1" zoomScaleNormal="100" workbookViewId="0">
      <selection activeCell="B3" sqref="B3:R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9026</v>
      </c>
      <c r="B3" t="s">
        <v>9200</v>
      </c>
      <c r="C3" s="21" t="s">
        <v>9220</v>
      </c>
      <c r="D3" t="s">
        <v>0</v>
      </c>
      <c r="E3" t="s">
        <v>9223</v>
      </c>
      <c r="F3" t="s">
        <v>1340</v>
      </c>
      <c r="G3" t="s">
        <v>1341</v>
      </c>
      <c r="H3" s="2">
        <v>0</v>
      </c>
      <c r="I3" s="2">
        <v>0</v>
      </c>
      <c r="J3" s="2">
        <v>0</v>
      </c>
      <c r="K3" s="15">
        <v>9.34</v>
      </c>
      <c r="L3" s="2">
        <v>0</v>
      </c>
      <c r="M3" s="2">
        <v>0</v>
      </c>
      <c r="N3" s="2">
        <v>0</v>
      </c>
      <c r="O3" s="2">
        <v>1.2141999999999999</v>
      </c>
      <c r="P3" s="2">
        <v>10.5542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9026</v>
      </c>
      <c r="B4" t="s">
        <v>9221</v>
      </c>
      <c r="C4" s="21" t="s">
        <v>9220</v>
      </c>
      <c r="D4" t="s">
        <v>0</v>
      </c>
      <c r="E4" t="s">
        <v>9222</v>
      </c>
      <c r="F4" t="s">
        <v>1340</v>
      </c>
      <c r="G4" t="s">
        <v>1341</v>
      </c>
      <c r="H4" s="2">
        <v>0</v>
      </c>
      <c r="I4" s="2">
        <v>0</v>
      </c>
      <c r="J4" s="2">
        <v>0</v>
      </c>
      <c r="K4" s="15">
        <v>34.909999999999997</v>
      </c>
      <c r="L4" s="2">
        <v>0</v>
      </c>
      <c r="M4" s="2">
        <v>0</v>
      </c>
      <c r="N4" s="2">
        <v>0</v>
      </c>
      <c r="O4" s="2">
        <v>4.5382999999999996</v>
      </c>
      <c r="P4" s="2">
        <v>39.448299999999996</v>
      </c>
      <c r="Q4"/>
      <c r="R4" t="s">
        <v>8045</v>
      </c>
      <c r="S4" s="2">
        <v>0</v>
      </c>
      <c r="T4" s="2">
        <v>0</v>
      </c>
      <c r="U4" s="2"/>
    </row>
    <row r="5" spans="1:21" ht="15.75" thickBot="1" x14ac:dyDescent="0.3">
      <c r="A5" t="s">
        <v>9026</v>
      </c>
      <c r="B5" t="s">
        <v>9218</v>
      </c>
      <c r="C5" s="21" t="s">
        <v>9220</v>
      </c>
      <c r="D5" t="s">
        <v>0</v>
      </c>
      <c r="E5" t="s">
        <v>9219</v>
      </c>
      <c r="F5" t="s">
        <v>1340</v>
      </c>
      <c r="G5" t="s">
        <v>1341</v>
      </c>
      <c r="H5" s="2">
        <v>0</v>
      </c>
      <c r="I5" s="2">
        <v>0</v>
      </c>
      <c r="J5" s="2">
        <v>0</v>
      </c>
      <c r="K5" s="15">
        <v>53.25</v>
      </c>
      <c r="L5" s="2">
        <v>0</v>
      </c>
      <c r="M5" s="2">
        <v>0</v>
      </c>
      <c r="N5" s="2">
        <v>0</v>
      </c>
      <c r="O5" s="2">
        <v>6.9225000000000003</v>
      </c>
      <c r="P5" s="2">
        <v>60.172499999999999</v>
      </c>
      <c r="Q5"/>
      <c r="R5" t="s">
        <v>8045</v>
      </c>
      <c r="S5" s="2">
        <v>0</v>
      </c>
      <c r="T5" s="2">
        <v>0</v>
      </c>
      <c r="U5" s="2"/>
    </row>
    <row r="6" spans="1:21" hidden="1" x14ac:dyDescent="0.25">
      <c r="A6" t="s">
        <v>9025</v>
      </c>
      <c r="B6" t="s">
        <v>9197</v>
      </c>
      <c r="C6" s="21" t="s">
        <v>9220</v>
      </c>
      <c r="D6" t="s">
        <v>0</v>
      </c>
      <c r="E6" t="s">
        <v>9209</v>
      </c>
      <c r="F6" t="s">
        <v>1317</v>
      </c>
      <c r="G6" t="s">
        <v>1318</v>
      </c>
      <c r="H6" s="2">
        <v>0</v>
      </c>
      <c r="I6" s="2">
        <v>0</v>
      </c>
      <c r="J6" s="2">
        <v>0</v>
      </c>
      <c r="K6" s="15">
        <v>36.28</v>
      </c>
      <c r="L6" s="2">
        <v>0</v>
      </c>
      <c r="M6" s="2">
        <v>0</v>
      </c>
      <c r="N6" s="2">
        <v>0</v>
      </c>
      <c r="O6" s="2">
        <v>4.7164000000000001</v>
      </c>
      <c r="P6" s="2">
        <v>40.996400000000001</v>
      </c>
      <c r="Q6"/>
      <c r="R6" t="s">
        <v>8045</v>
      </c>
      <c r="S6" s="2">
        <v>0</v>
      </c>
      <c r="T6" s="2">
        <v>0</v>
      </c>
      <c r="U6" s="2"/>
    </row>
    <row r="7" spans="1:21" hidden="1" x14ac:dyDescent="0.25">
      <c r="A7" t="s">
        <v>9025</v>
      </c>
      <c r="B7" t="s">
        <v>9207</v>
      </c>
      <c r="C7" s="21" t="s">
        <v>9220</v>
      </c>
      <c r="D7" t="s">
        <v>0</v>
      </c>
      <c r="E7" t="s">
        <v>9208</v>
      </c>
      <c r="F7" t="s">
        <v>1340</v>
      </c>
      <c r="G7" t="s">
        <v>1341</v>
      </c>
      <c r="H7" s="2">
        <v>0</v>
      </c>
      <c r="I7" s="2">
        <v>0</v>
      </c>
      <c r="J7" s="2">
        <v>0</v>
      </c>
      <c r="K7" s="15">
        <v>2.66</v>
      </c>
      <c r="L7" s="2">
        <v>0</v>
      </c>
      <c r="M7" s="2">
        <v>0</v>
      </c>
      <c r="N7" s="2">
        <v>0</v>
      </c>
      <c r="O7" s="2">
        <v>0.34580000000000005</v>
      </c>
      <c r="P7" s="2">
        <v>3.0058000000000002</v>
      </c>
      <c r="Q7"/>
      <c r="R7" t="s">
        <v>8045</v>
      </c>
      <c r="S7" s="2">
        <v>0</v>
      </c>
      <c r="T7" s="2">
        <v>0</v>
      </c>
      <c r="U7" s="2"/>
    </row>
    <row r="8" spans="1:21" hidden="1" x14ac:dyDescent="0.25">
      <c r="A8" t="s">
        <v>9025</v>
      </c>
      <c r="B8" t="s">
        <v>9206</v>
      </c>
      <c r="C8" t="s">
        <v>7706</v>
      </c>
      <c r="D8" t="s">
        <v>0</v>
      </c>
      <c r="E8">
        <v>4176</v>
      </c>
      <c r="F8" t="s">
        <v>3382</v>
      </c>
      <c r="G8" t="s">
        <v>3383</v>
      </c>
      <c r="H8" s="2">
        <v>0</v>
      </c>
      <c r="I8" s="2">
        <v>0</v>
      </c>
      <c r="J8" s="2">
        <v>0</v>
      </c>
      <c r="K8" s="15">
        <v>120.35</v>
      </c>
      <c r="L8" s="2">
        <v>0</v>
      </c>
      <c r="M8" s="2">
        <v>0</v>
      </c>
      <c r="N8" s="2">
        <v>0</v>
      </c>
      <c r="O8" s="2">
        <v>15.6455</v>
      </c>
      <c r="P8" s="2">
        <v>135.99549999999999</v>
      </c>
      <c r="Q8"/>
      <c r="R8" t="s">
        <v>8045</v>
      </c>
      <c r="S8" s="2">
        <v>0</v>
      </c>
      <c r="T8" s="2">
        <v>0</v>
      </c>
      <c r="U8" s="2"/>
    </row>
    <row r="9" spans="1:21" hidden="1" x14ac:dyDescent="0.25">
      <c r="A9" t="s">
        <v>9025</v>
      </c>
      <c r="B9" t="s">
        <v>9168</v>
      </c>
      <c r="C9" s="21" t="s">
        <v>9220</v>
      </c>
      <c r="D9" t="s">
        <v>0</v>
      </c>
      <c r="E9" t="s">
        <v>9205</v>
      </c>
      <c r="F9" t="s">
        <v>1340</v>
      </c>
      <c r="G9" t="s">
        <v>1341</v>
      </c>
      <c r="H9" s="2">
        <v>0</v>
      </c>
      <c r="I9" s="2">
        <v>0</v>
      </c>
      <c r="J9" s="2">
        <v>0</v>
      </c>
      <c r="K9" s="15">
        <v>25.27</v>
      </c>
      <c r="L9" s="2">
        <v>0</v>
      </c>
      <c r="M9" s="2">
        <v>0</v>
      </c>
      <c r="N9" s="2">
        <v>0</v>
      </c>
      <c r="O9" s="2">
        <v>3.2850999999999999</v>
      </c>
      <c r="P9" s="2">
        <v>28.555099999999999</v>
      </c>
      <c r="Q9"/>
      <c r="R9" t="s">
        <v>8045</v>
      </c>
      <c r="S9" s="2">
        <v>0</v>
      </c>
      <c r="T9" s="2">
        <v>0</v>
      </c>
      <c r="U9" s="2"/>
    </row>
    <row r="10" spans="1:21" hidden="1" x14ac:dyDescent="0.25">
      <c r="A10" t="s">
        <v>9025</v>
      </c>
      <c r="B10" t="s">
        <v>9168</v>
      </c>
      <c r="C10" s="21" t="s">
        <v>9220</v>
      </c>
      <c r="D10" t="s">
        <v>0</v>
      </c>
      <c r="E10" t="s">
        <v>9204</v>
      </c>
      <c r="F10" t="s">
        <v>1340</v>
      </c>
      <c r="G10" t="s">
        <v>1341</v>
      </c>
      <c r="H10" s="2">
        <v>0</v>
      </c>
      <c r="I10" s="2">
        <v>0</v>
      </c>
      <c r="J10" s="2">
        <v>0</v>
      </c>
      <c r="K10" s="15">
        <v>55.66</v>
      </c>
      <c r="L10" s="2">
        <v>0</v>
      </c>
      <c r="M10" s="2">
        <v>0</v>
      </c>
      <c r="N10" s="2">
        <v>0</v>
      </c>
      <c r="O10" s="2">
        <v>7.2358000000000002</v>
      </c>
      <c r="P10" s="2">
        <v>62.895799999999994</v>
      </c>
      <c r="Q10"/>
      <c r="R10" t="s">
        <v>8045</v>
      </c>
      <c r="S10" s="2">
        <v>0</v>
      </c>
      <c r="T10" s="2">
        <v>0</v>
      </c>
      <c r="U10" s="2"/>
    </row>
    <row r="11" spans="1:21" hidden="1" x14ac:dyDescent="0.25">
      <c r="A11" t="s">
        <v>9025</v>
      </c>
      <c r="B11" t="s">
        <v>9168</v>
      </c>
      <c r="C11" s="21" t="s">
        <v>9220</v>
      </c>
      <c r="D11" t="s">
        <v>0</v>
      </c>
      <c r="E11" t="s">
        <v>9203</v>
      </c>
      <c r="F11" t="s">
        <v>1340</v>
      </c>
      <c r="G11" t="s">
        <v>1341</v>
      </c>
      <c r="H11" s="2">
        <v>0</v>
      </c>
      <c r="I11" s="2">
        <v>0</v>
      </c>
      <c r="J11" s="2">
        <v>0</v>
      </c>
      <c r="K11" s="15">
        <v>36.24</v>
      </c>
      <c r="L11" s="2">
        <v>0</v>
      </c>
      <c r="M11" s="2">
        <v>0</v>
      </c>
      <c r="N11" s="2">
        <v>0</v>
      </c>
      <c r="O11" s="2">
        <v>4.7112000000000007</v>
      </c>
      <c r="P11" s="2">
        <v>40.9512</v>
      </c>
      <c r="Q11"/>
      <c r="R11" t="s">
        <v>8045</v>
      </c>
      <c r="S11" s="2">
        <v>0</v>
      </c>
      <c r="T11" s="2">
        <v>0</v>
      </c>
      <c r="U11" s="2"/>
    </row>
    <row r="12" spans="1:21" hidden="1" x14ac:dyDescent="0.25">
      <c r="A12" t="s">
        <v>9025</v>
      </c>
      <c r="B12" t="s">
        <v>9201</v>
      </c>
      <c r="C12" s="21" t="s">
        <v>9220</v>
      </c>
      <c r="D12" t="s">
        <v>0</v>
      </c>
      <c r="E12" t="s">
        <v>9202</v>
      </c>
      <c r="F12" t="s">
        <v>1317</v>
      </c>
      <c r="G12" t="s">
        <v>1318</v>
      </c>
      <c r="H12" s="2">
        <v>0</v>
      </c>
      <c r="I12" s="2">
        <v>0</v>
      </c>
      <c r="J12" s="2">
        <v>0</v>
      </c>
      <c r="K12" s="15">
        <v>150.38999999999999</v>
      </c>
      <c r="L12" s="2">
        <v>0</v>
      </c>
      <c r="M12" s="2">
        <v>0</v>
      </c>
      <c r="N12" s="2">
        <v>0</v>
      </c>
      <c r="O12" s="2">
        <v>19.550699999999999</v>
      </c>
      <c r="P12" s="2">
        <v>169.94069999999999</v>
      </c>
      <c r="Q12"/>
      <c r="R12" t="s">
        <v>8045</v>
      </c>
      <c r="S12" s="2">
        <v>0</v>
      </c>
      <c r="T12" s="2">
        <v>0</v>
      </c>
      <c r="U12" s="2"/>
    </row>
    <row r="13" spans="1:21" hidden="1" x14ac:dyDescent="0.25">
      <c r="A13" t="s">
        <v>9024</v>
      </c>
      <c r="B13" t="s">
        <v>9190</v>
      </c>
      <c r="C13" t="s">
        <v>7706</v>
      </c>
      <c r="D13" t="s">
        <v>0</v>
      </c>
      <c r="E13">
        <v>14619</v>
      </c>
      <c r="F13" t="s">
        <v>1394</v>
      </c>
      <c r="G13" t="s">
        <v>1395</v>
      </c>
      <c r="H13" s="2">
        <v>0</v>
      </c>
      <c r="I13" s="2">
        <v>0</v>
      </c>
      <c r="J13" s="2">
        <v>0</v>
      </c>
      <c r="K13" s="15">
        <v>33.85</v>
      </c>
      <c r="L13" s="2">
        <v>0</v>
      </c>
      <c r="M13" s="2">
        <v>0</v>
      </c>
      <c r="N13" s="2">
        <v>0</v>
      </c>
      <c r="O13" s="2">
        <v>4.4005000000000001</v>
      </c>
      <c r="P13" s="2">
        <v>38.250500000000002</v>
      </c>
      <c r="Q13"/>
      <c r="R13" t="s">
        <v>8045</v>
      </c>
      <c r="S13" s="2">
        <v>0</v>
      </c>
      <c r="T13" s="2">
        <v>0</v>
      </c>
      <c r="U13" s="2"/>
    </row>
    <row r="14" spans="1:21" hidden="1" x14ac:dyDescent="0.25">
      <c r="A14" t="s">
        <v>9024</v>
      </c>
      <c r="B14" t="s">
        <v>9188</v>
      </c>
      <c r="C14" s="21" t="s">
        <v>9220</v>
      </c>
      <c r="D14" t="s">
        <v>0</v>
      </c>
      <c r="E14" t="s">
        <v>9189</v>
      </c>
      <c r="F14" t="s">
        <v>1317</v>
      </c>
      <c r="G14" t="s">
        <v>1318</v>
      </c>
      <c r="H14" s="2">
        <v>0</v>
      </c>
      <c r="I14" s="2">
        <v>0</v>
      </c>
      <c r="J14" s="2">
        <v>0</v>
      </c>
      <c r="K14" s="15">
        <v>102.88</v>
      </c>
      <c r="L14" s="2">
        <v>0</v>
      </c>
      <c r="M14" s="2">
        <v>0</v>
      </c>
      <c r="N14" s="2">
        <v>0</v>
      </c>
      <c r="O14" s="2">
        <v>13.3744</v>
      </c>
      <c r="P14" s="2">
        <v>116.25439999999999</v>
      </c>
      <c r="Q14"/>
      <c r="R14" t="s">
        <v>8045</v>
      </c>
      <c r="S14" s="2">
        <v>0</v>
      </c>
      <c r="T14" s="2">
        <v>0</v>
      </c>
      <c r="U14" s="2"/>
    </row>
    <row r="15" spans="1:21" hidden="1" x14ac:dyDescent="0.25">
      <c r="A15" t="s">
        <v>9024</v>
      </c>
      <c r="B15" t="s">
        <v>9177</v>
      </c>
      <c r="C15" t="s">
        <v>7706</v>
      </c>
      <c r="D15" t="s">
        <v>0</v>
      </c>
      <c r="E15">
        <v>220</v>
      </c>
      <c r="F15" t="s">
        <v>3229</v>
      </c>
      <c r="G15" t="s">
        <v>3230</v>
      </c>
      <c r="H15" s="2">
        <v>0</v>
      </c>
      <c r="I15" s="2">
        <v>0</v>
      </c>
      <c r="J15" s="2">
        <v>0</v>
      </c>
      <c r="K15" s="15">
        <v>75.42</v>
      </c>
      <c r="L15" s="2">
        <v>0</v>
      </c>
      <c r="M15" s="2">
        <v>0</v>
      </c>
      <c r="N15" s="2">
        <v>0</v>
      </c>
      <c r="O15" s="2">
        <v>9.8046000000000006</v>
      </c>
      <c r="P15" s="2">
        <v>85.224600000000009</v>
      </c>
      <c r="Q15"/>
      <c r="R15" t="s">
        <v>8045</v>
      </c>
      <c r="S15" s="2">
        <v>0</v>
      </c>
      <c r="T15" s="2">
        <v>0</v>
      </c>
      <c r="U15" s="2"/>
    </row>
    <row r="16" spans="1:21" hidden="1" x14ac:dyDescent="0.25">
      <c r="A16" t="s">
        <v>9024</v>
      </c>
      <c r="B16" t="s">
        <v>9176</v>
      </c>
      <c r="C16" t="s">
        <v>7706</v>
      </c>
      <c r="D16" t="s">
        <v>0</v>
      </c>
      <c r="E16">
        <v>3862</v>
      </c>
      <c r="F16" t="s">
        <v>3382</v>
      </c>
      <c r="G16" t="s">
        <v>3383</v>
      </c>
      <c r="H16" s="2">
        <v>0</v>
      </c>
      <c r="I16" s="2">
        <v>0</v>
      </c>
      <c r="J16" s="2">
        <v>0</v>
      </c>
      <c r="K16" s="15">
        <v>17.7</v>
      </c>
      <c r="L16" s="2">
        <v>0</v>
      </c>
      <c r="M16" s="2">
        <v>0</v>
      </c>
      <c r="N16" s="2">
        <v>0</v>
      </c>
      <c r="O16" s="2">
        <v>2.3010000000000002</v>
      </c>
      <c r="P16" s="2">
        <v>20.000999999999998</v>
      </c>
      <c r="Q16"/>
      <c r="R16" t="s">
        <v>8045</v>
      </c>
      <c r="S16" s="2">
        <v>0</v>
      </c>
      <c r="T16" s="2">
        <v>0</v>
      </c>
      <c r="U16" s="2"/>
    </row>
    <row r="17" spans="1:21" hidden="1" x14ac:dyDescent="0.25">
      <c r="A17" t="s">
        <v>9024</v>
      </c>
      <c r="B17" t="s">
        <v>9179</v>
      </c>
      <c r="C17" t="s">
        <v>7706</v>
      </c>
      <c r="D17" t="s">
        <v>0</v>
      </c>
      <c r="E17">
        <v>3829</v>
      </c>
      <c r="F17" t="s">
        <v>3382</v>
      </c>
      <c r="G17" t="s">
        <v>3383</v>
      </c>
      <c r="H17" s="2">
        <v>0</v>
      </c>
      <c r="I17" s="2">
        <v>0</v>
      </c>
      <c r="J17" s="2">
        <v>0</v>
      </c>
      <c r="K17" s="15">
        <v>130.44</v>
      </c>
      <c r="L17" s="2">
        <v>0</v>
      </c>
      <c r="M17" s="2">
        <v>0</v>
      </c>
      <c r="N17" s="2">
        <v>0</v>
      </c>
      <c r="O17" s="2">
        <v>16.9572</v>
      </c>
      <c r="P17" s="2">
        <v>147.3972</v>
      </c>
      <c r="Q17"/>
      <c r="R17" t="s">
        <v>8045</v>
      </c>
      <c r="S17" s="2">
        <v>0</v>
      </c>
      <c r="T17" s="2">
        <v>0</v>
      </c>
      <c r="U17" s="2"/>
    </row>
    <row r="18" spans="1:21" hidden="1" x14ac:dyDescent="0.25">
      <c r="A18" t="s">
        <v>9024</v>
      </c>
      <c r="B18" t="s">
        <v>9175</v>
      </c>
      <c r="C18" t="s">
        <v>7706</v>
      </c>
      <c r="D18" t="s">
        <v>0</v>
      </c>
      <c r="E18">
        <v>99831</v>
      </c>
      <c r="F18" t="s">
        <v>3229</v>
      </c>
      <c r="G18" t="s">
        <v>3230</v>
      </c>
      <c r="H18" s="2">
        <v>0</v>
      </c>
      <c r="I18" s="2">
        <v>0</v>
      </c>
      <c r="J18" s="2">
        <v>0</v>
      </c>
      <c r="K18" s="15">
        <v>200</v>
      </c>
      <c r="L18" s="2">
        <v>0</v>
      </c>
      <c r="M18" s="2">
        <v>0</v>
      </c>
      <c r="N18" s="2">
        <v>0</v>
      </c>
      <c r="O18" s="2">
        <v>26</v>
      </c>
      <c r="P18" s="2">
        <v>226</v>
      </c>
      <c r="Q18"/>
      <c r="R18" t="s">
        <v>8045</v>
      </c>
      <c r="S18" s="2">
        <v>0</v>
      </c>
      <c r="T18" s="2">
        <v>0</v>
      </c>
      <c r="U18" s="2"/>
    </row>
    <row r="19" spans="1:21" hidden="1" x14ac:dyDescent="0.25">
      <c r="A19" t="s">
        <v>9024</v>
      </c>
      <c r="B19" t="s">
        <v>9174</v>
      </c>
      <c r="C19" s="21" t="s">
        <v>9220</v>
      </c>
      <c r="D19" t="s">
        <v>0</v>
      </c>
      <c r="E19" t="s">
        <v>9187</v>
      </c>
      <c r="F19" t="s">
        <v>1317</v>
      </c>
      <c r="G19" t="s">
        <v>1318</v>
      </c>
      <c r="H19" s="2">
        <v>0</v>
      </c>
      <c r="I19" s="2">
        <v>0</v>
      </c>
      <c r="J19" s="2">
        <v>0</v>
      </c>
      <c r="K19" s="15">
        <v>65.540000000000006</v>
      </c>
      <c r="L19" s="2">
        <v>0</v>
      </c>
      <c r="M19" s="2">
        <v>0</v>
      </c>
      <c r="N19" s="2">
        <v>0</v>
      </c>
      <c r="O19" s="2">
        <v>8.5202000000000009</v>
      </c>
      <c r="P19" s="2">
        <v>74.060200000000009</v>
      </c>
      <c r="Q19"/>
      <c r="R19" t="s">
        <v>8045</v>
      </c>
      <c r="S19" s="2">
        <v>0</v>
      </c>
      <c r="T19" s="2">
        <v>0</v>
      </c>
      <c r="U19" s="2"/>
    </row>
    <row r="20" spans="1:21" hidden="1" x14ac:dyDescent="0.25">
      <c r="A20" t="s">
        <v>9024</v>
      </c>
      <c r="B20" t="s">
        <v>9174</v>
      </c>
      <c r="C20" s="21" t="s">
        <v>9220</v>
      </c>
      <c r="D20" t="s">
        <v>0</v>
      </c>
      <c r="E20" t="s">
        <v>9186</v>
      </c>
      <c r="F20" t="s">
        <v>1317</v>
      </c>
      <c r="G20" t="s">
        <v>1318</v>
      </c>
      <c r="H20" s="2">
        <v>0</v>
      </c>
      <c r="I20" s="2">
        <v>0</v>
      </c>
      <c r="J20" s="2">
        <v>0</v>
      </c>
      <c r="K20" s="15">
        <v>4.07</v>
      </c>
      <c r="L20" s="2">
        <v>0</v>
      </c>
      <c r="M20" s="2">
        <v>0</v>
      </c>
      <c r="N20" s="2">
        <v>0</v>
      </c>
      <c r="O20" s="2">
        <v>0.52910000000000001</v>
      </c>
      <c r="P20" s="2">
        <v>4.5991</v>
      </c>
      <c r="Q20"/>
      <c r="R20" t="s">
        <v>8045</v>
      </c>
      <c r="S20" s="2">
        <v>0</v>
      </c>
      <c r="T20" s="2">
        <v>0</v>
      </c>
      <c r="U20" s="2"/>
    </row>
    <row r="21" spans="1:21" hidden="1" x14ac:dyDescent="0.25">
      <c r="A21" t="s">
        <v>9024</v>
      </c>
      <c r="B21" t="s">
        <v>9174</v>
      </c>
      <c r="C21" s="21" t="s">
        <v>9220</v>
      </c>
      <c r="D21" t="s">
        <v>0</v>
      </c>
      <c r="E21" t="s">
        <v>9185</v>
      </c>
      <c r="F21" t="s">
        <v>1317</v>
      </c>
      <c r="G21" t="s">
        <v>1318</v>
      </c>
      <c r="H21" s="2">
        <v>0</v>
      </c>
      <c r="I21" s="2">
        <v>0</v>
      </c>
      <c r="J21" s="2">
        <v>0</v>
      </c>
      <c r="K21" s="15">
        <v>102.19</v>
      </c>
      <c r="L21" s="2">
        <v>0</v>
      </c>
      <c r="M21" s="2">
        <v>0</v>
      </c>
      <c r="N21" s="2">
        <v>0</v>
      </c>
      <c r="O21" s="2">
        <v>13.284700000000001</v>
      </c>
      <c r="P21" s="2">
        <v>115.4747</v>
      </c>
      <c r="Q21"/>
      <c r="R21" t="s">
        <v>8045</v>
      </c>
      <c r="S21" s="2">
        <v>0</v>
      </c>
      <c r="T21" s="2">
        <v>0</v>
      </c>
      <c r="U21" s="2"/>
    </row>
    <row r="22" spans="1:21" hidden="1" x14ac:dyDescent="0.25">
      <c r="A22" t="s">
        <v>9024</v>
      </c>
      <c r="B22" t="s">
        <v>9184</v>
      </c>
      <c r="C22" t="s">
        <v>7706</v>
      </c>
      <c r="D22" t="s">
        <v>0</v>
      </c>
      <c r="E22">
        <v>3522</v>
      </c>
      <c r="F22" t="s">
        <v>3382</v>
      </c>
      <c r="G22" t="s">
        <v>3383</v>
      </c>
      <c r="H22" s="2">
        <v>0</v>
      </c>
      <c r="I22" s="2">
        <v>0</v>
      </c>
      <c r="J22" s="2">
        <v>0</v>
      </c>
      <c r="K22" s="15">
        <v>718.01</v>
      </c>
      <c r="L22" s="2">
        <v>0</v>
      </c>
      <c r="M22" s="2">
        <v>0</v>
      </c>
      <c r="N22" s="2">
        <v>0</v>
      </c>
      <c r="O22" s="2">
        <v>93.341300000000004</v>
      </c>
      <c r="P22" s="2">
        <v>811.35130000000004</v>
      </c>
      <c r="Q22"/>
      <c r="R22" t="s">
        <v>8045</v>
      </c>
      <c r="S22" s="2">
        <v>0</v>
      </c>
      <c r="T22" s="2">
        <v>0</v>
      </c>
      <c r="U22" s="2"/>
    </row>
    <row r="23" spans="1:21" hidden="1" x14ac:dyDescent="0.25">
      <c r="A23" t="s">
        <v>9024</v>
      </c>
      <c r="B23" t="s">
        <v>9182</v>
      </c>
      <c r="C23" s="21" t="s">
        <v>9220</v>
      </c>
      <c r="D23" t="s">
        <v>0</v>
      </c>
      <c r="E23" t="s">
        <v>9183</v>
      </c>
      <c r="F23" t="s">
        <v>1317</v>
      </c>
      <c r="G23" t="s">
        <v>1318</v>
      </c>
      <c r="H23" s="2">
        <v>0</v>
      </c>
      <c r="I23" s="2">
        <v>0</v>
      </c>
      <c r="J23" s="2">
        <v>0</v>
      </c>
      <c r="K23" s="15">
        <v>157.12</v>
      </c>
      <c r="L23" s="2">
        <v>0</v>
      </c>
      <c r="M23" s="2">
        <v>0</v>
      </c>
      <c r="N23" s="2">
        <v>0</v>
      </c>
      <c r="O23" s="2">
        <v>20.425600000000003</v>
      </c>
      <c r="P23" s="2">
        <v>177.54560000000001</v>
      </c>
      <c r="Q23"/>
      <c r="R23" t="s">
        <v>8045</v>
      </c>
      <c r="S23" s="2">
        <v>0</v>
      </c>
      <c r="T23" s="2">
        <v>0</v>
      </c>
      <c r="U23" s="2"/>
    </row>
    <row r="24" spans="1:21" hidden="1" x14ac:dyDescent="0.25">
      <c r="A24" t="s">
        <v>9024</v>
      </c>
      <c r="B24" t="s">
        <v>9180</v>
      </c>
      <c r="C24" s="21" t="s">
        <v>9220</v>
      </c>
      <c r="D24" t="s">
        <v>0</v>
      </c>
      <c r="E24" t="s">
        <v>9181</v>
      </c>
      <c r="F24" t="s">
        <v>1317</v>
      </c>
      <c r="G24" t="s">
        <v>1318</v>
      </c>
      <c r="H24" s="2">
        <v>0</v>
      </c>
      <c r="I24" s="2">
        <v>0</v>
      </c>
      <c r="J24" s="2">
        <v>0</v>
      </c>
      <c r="K24" s="15">
        <v>84.95</v>
      </c>
      <c r="L24" s="2">
        <v>0</v>
      </c>
      <c r="M24" s="2">
        <v>0</v>
      </c>
      <c r="N24" s="2">
        <v>0</v>
      </c>
      <c r="O24" s="2">
        <v>11.0435</v>
      </c>
      <c r="P24" s="2">
        <v>95.993499999999997</v>
      </c>
      <c r="Q24"/>
      <c r="R24" t="s">
        <v>8045</v>
      </c>
      <c r="S24" s="2">
        <v>0</v>
      </c>
      <c r="T24" s="2">
        <v>0</v>
      </c>
      <c r="U24" s="2"/>
    </row>
    <row r="25" spans="1:21" hidden="1" x14ac:dyDescent="0.25">
      <c r="A25" t="s">
        <v>9021</v>
      </c>
      <c r="B25" t="s">
        <v>9141</v>
      </c>
      <c r="C25" t="s">
        <v>7706</v>
      </c>
      <c r="D25" t="s">
        <v>0</v>
      </c>
      <c r="E25">
        <v>2003</v>
      </c>
      <c r="F25" t="s">
        <v>3382</v>
      </c>
      <c r="G25" t="s">
        <v>3383</v>
      </c>
      <c r="H25" s="2">
        <v>0</v>
      </c>
      <c r="I25" s="2">
        <v>0</v>
      </c>
      <c r="J25" s="2">
        <v>0</v>
      </c>
      <c r="K25" s="15">
        <v>153.94</v>
      </c>
      <c r="L25" s="2">
        <v>0</v>
      </c>
      <c r="M25" s="2">
        <v>0</v>
      </c>
      <c r="N25" s="2">
        <v>0</v>
      </c>
      <c r="O25" s="2">
        <v>20.0122</v>
      </c>
      <c r="P25" s="2">
        <v>173.9522</v>
      </c>
      <c r="Q25"/>
      <c r="R25" t="s">
        <v>8045</v>
      </c>
      <c r="S25" s="2">
        <v>0</v>
      </c>
      <c r="T25" s="2">
        <v>0</v>
      </c>
      <c r="U25" s="2"/>
    </row>
    <row r="26" spans="1:21" hidden="1" x14ac:dyDescent="0.25">
      <c r="A26" t="s">
        <v>9021</v>
      </c>
      <c r="B26" t="s">
        <v>9145</v>
      </c>
      <c r="C26" t="s">
        <v>7706</v>
      </c>
      <c r="D26" t="s">
        <v>0</v>
      </c>
      <c r="E26">
        <v>221422788</v>
      </c>
      <c r="F26" t="s">
        <v>1317</v>
      </c>
      <c r="G26" t="s">
        <v>1318</v>
      </c>
      <c r="H26" s="2">
        <v>0</v>
      </c>
      <c r="I26" s="2">
        <v>0</v>
      </c>
      <c r="J26" s="2">
        <v>0</v>
      </c>
      <c r="K26" s="15">
        <v>56.68</v>
      </c>
      <c r="L26" s="2">
        <v>0</v>
      </c>
      <c r="M26" s="2">
        <v>0</v>
      </c>
      <c r="N26" s="2">
        <v>0</v>
      </c>
      <c r="O26" s="2">
        <v>7.3684000000000003</v>
      </c>
      <c r="P26" s="2">
        <v>64.048400000000001</v>
      </c>
      <c r="Q26"/>
      <c r="R26" t="s">
        <v>8045</v>
      </c>
      <c r="S26" s="2">
        <v>0</v>
      </c>
      <c r="T26" s="2">
        <v>0</v>
      </c>
      <c r="U26" s="2"/>
    </row>
    <row r="27" spans="1:21" hidden="1" x14ac:dyDescent="0.25">
      <c r="A27" t="s">
        <v>9021</v>
      </c>
      <c r="B27" t="s">
        <v>9133</v>
      </c>
      <c r="C27" t="s">
        <v>7706</v>
      </c>
      <c r="D27" t="s">
        <v>0</v>
      </c>
      <c r="E27">
        <v>221426226</v>
      </c>
      <c r="F27" t="s">
        <v>1317</v>
      </c>
      <c r="G27" t="s">
        <v>1318</v>
      </c>
      <c r="H27" s="2">
        <v>0</v>
      </c>
      <c r="I27" s="2">
        <v>0</v>
      </c>
      <c r="J27" s="2">
        <v>0</v>
      </c>
      <c r="K27" s="15">
        <v>76.400000000000006</v>
      </c>
      <c r="L27" s="2">
        <v>0</v>
      </c>
      <c r="M27" s="2">
        <v>0</v>
      </c>
      <c r="N27" s="2">
        <v>0</v>
      </c>
      <c r="O27" s="2">
        <v>9.9320000000000004</v>
      </c>
      <c r="P27" s="2">
        <v>86.332000000000008</v>
      </c>
      <c r="Q27"/>
      <c r="R27" t="s">
        <v>8045</v>
      </c>
      <c r="S27" s="2">
        <v>0</v>
      </c>
      <c r="T27" s="2">
        <v>0</v>
      </c>
      <c r="U27" s="2"/>
    </row>
    <row r="28" spans="1:21" hidden="1" x14ac:dyDescent="0.25">
      <c r="A28" t="s">
        <v>9021</v>
      </c>
      <c r="B28" t="s">
        <v>9144</v>
      </c>
      <c r="C28" t="s">
        <v>7706</v>
      </c>
      <c r="D28" t="s">
        <v>0</v>
      </c>
      <c r="E28">
        <v>221419400</v>
      </c>
      <c r="F28" t="s">
        <v>1317</v>
      </c>
      <c r="G28" t="s">
        <v>1318</v>
      </c>
      <c r="H28" s="2">
        <v>0</v>
      </c>
      <c r="I28" s="2">
        <v>0</v>
      </c>
      <c r="J28" s="2">
        <v>0</v>
      </c>
      <c r="K28" s="15">
        <v>150.18</v>
      </c>
      <c r="L28" s="2">
        <v>0</v>
      </c>
      <c r="M28" s="2">
        <v>0</v>
      </c>
      <c r="N28" s="2">
        <v>0</v>
      </c>
      <c r="O28" s="2">
        <v>19.523400000000002</v>
      </c>
      <c r="P28" s="2">
        <v>169.70340000000002</v>
      </c>
      <c r="Q28"/>
      <c r="R28" t="s">
        <v>8045</v>
      </c>
      <c r="S28" s="2">
        <v>0</v>
      </c>
      <c r="T28" s="2">
        <v>0</v>
      </c>
      <c r="U28" s="2"/>
    </row>
    <row r="29" spans="1:21" hidden="1" x14ac:dyDescent="0.25">
      <c r="A29" t="s">
        <v>9021</v>
      </c>
      <c r="B29" t="s">
        <v>9132</v>
      </c>
      <c r="C29" t="s">
        <v>7706</v>
      </c>
      <c r="D29" t="s">
        <v>0</v>
      </c>
      <c r="E29">
        <v>1460</v>
      </c>
      <c r="F29" t="s">
        <v>3382</v>
      </c>
      <c r="G29" t="s">
        <v>3383</v>
      </c>
      <c r="H29" s="2">
        <v>0</v>
      </c>
      <c r="I29" s="2">
        <v>0</v>
      </c>
      <c r="J29" s="2">
        <v>0</v>
      </c>
      <c r="K29" s="15">
        <v>133.88999999999999</v>
      </c>
      <c r="L29" s="2">
        <v>0</v>
      </c>
      <c r="M29" s="2">
        <v>0</v>
      </c>
      <c r="N29" s="2">
        <v>0</v>
      </c>
      <c r="O29" s="2">
        <v>17.4057</v>
      </c>
      <c r="P29" s="2">
        <v>151.29569999999998</v>
      </c>
      <c r="Q29"/>
      <c r="R29" t="s">
        <v>8045</v>
      </c>
      <c r="S29" s="2">
        <v>0</v>
      </c>
      <c r="T29" s="2">
        <v>0</v>
      </c>
      <c r="U29" s="2"/>
    </row>
    <row r="30" spans="1:21" hidden="1" x14ac:dyDescent="0.25">
      <c r="A30" t="s">
        <v>8490</v>
      </c>
      <c r="B30" t="s">
        <v>9123</v>
      </c>
      <c r="C30" t="s">
        <v>7706</v>
      </c>
      <c r="D30" t="s">
        <v>0</v>
      </c>
      <c r="E30">
        <v>266248</v>
      </c>
      <c r="F30" t="s">
        <v>637</v>
      </c>
      <c r="G30" t="s">
        <v>638</v>
      </c>
      <c r="H30" s="2">
        <v>0</v>
      </c>
      <c r="I30" s="2">
        <v>0</v>
      </c>
      <c r="J30" s="2">
        <v>0</v>
      </c>
      <c r="K30" s="15">
        <v>67.489999999999995</v>
      </c>
      <c r="L30" s="2">
        <v>0</v>
      </c>
      <c r="M30" s="2">
        <v>0</v>
      </c>
      <c r="N30" s="2">
        <v>0</v>
      </c>
      <c r="O30" s="2">
        <v>8.7736999999999998</v>
      </c>
      <c r="P30" s="2">
        <v>76.2637</v>
      </c>
      <c r="Q30"/>
      <c r="R30" t="s">
        <v>8045</v>
      </c>
      <c r="S30" s="2">
        <v>0</v>
      </c>
      <c r="T30" s="2">
        <v>0</v>
      </c>
      <c r="U30" s="2"/>
    </row>
    <row r="31" spans="1:21" hidden="1" x14ac:dyDescent="0.25">
      <c r="A31" t="s">
        <v>8490</v>
      </c>
      <c r="B31" t="s">
        <v>9131</v>
      </c>
      <c r="C31" t="s">
        <v>7706</v>
      </c>
      <c r="D31" t="s">
        <v>0</v>
      </c>
      <c r="E31">
        <v>1125</v>
      </c>
      <c r="F31" t="s">
        <v>3382</v>
      </c>
      <c r="G31" t="s">
        <v>3383</v>
      </c>
      <c r="H31" s="2">
        <v>0</v>
      </c>
      <c r="I31" s="2">
        <v>0</v>
      </c>
      <c r="J31" s="2">
        <v>0</v>
      </c>
      <c r="K31" s="15">
        <v>97.17</v>
      </c>
      <c r="L31" s="2">
        <v>0</v>
      </c>
      <c r="M31" s="2">
        <v>0</v>
      </c>
      <c r="N31" s="2">
        <v>0</v>
      </c>
      <c r="O31" s="2">
        <v>12.632100000000001</v>
      </c>
      <c r="P31" s="2">
        <v>109.8021</v>
      </c>
      <c r="Q31"/>
      <c r="R31" t="s">
        <v>8045</v>
      </c>
      <c r="S31" s="2">
        <v>0</v>
      </c>
      <c r="T31" s="2">
        <v>0</v>
      </c>
      <c r="U31" s="2"/>
    </row>
    <row r="32" spans="1:21" hidden="1" x14ac:dyDescent="0.25">
      <c r="A32" t="s">
        <v>8490</v>
      </c>
      <c r="B32" t="s">
        <v>9131</v>
      </c>
      <c r="C32" t="s">
        <v>7706</v>
      </c>
      <c r="D32" t="s">
        <v>0</v>
      </c>
      <c r="E32">
        <v>1124</v>
      </c>
      <c r="F32" t="s">
        <v>3382</v>
      </c>
      <c r="G32" t="s">
        <v>3383</v>
      </c>
      <c r="H32" s="2">
        <v>0</v>
      </c>
      <c r="I32" s="2">
        <v>0</v>
      </c>
      <c r="J32" s="2">
        <v>0</v>
      </c>
      <c r="K32" s="15">
        <v>30.13</v>
      </c>
      <c r="L32" s="2">
        <v>0</v>
      </c>
      <c r="M32" s="2">
        <v>0</v>
      </c>
      <c r="N32" s="2">
        <v>0</v>
      </c>
      <c r="O32" s="2">
        <v>3.9169</v>
      </c>
      <c r="P32" s="2">
        <v>34.046900000000001</v>
      </c>
      <c r="Q32"/>
      <c r="R32" t="s">
        <v>8045</v>
      </c>
      <c r="S32" s="2">
        <v>0</v>
      </c>
      <c r="T32" s="2">
        <v>0</v>
      </c>
      <c r="U32" s="2"/>
    </row>
    <row r="33" spans="1:21" hidden="1" x14ac:dyDescent="0.25">
      <c r="A33" t="s">
        <v>8490</v>
      </c>
      <c r="B33" t="s">
        <v>9130</v>
      </c>
      <c r="C33" t="s">
        <v>7706</v>
      </c>
      <c r="D33" t="s">
        <v>0</v>
      </c>
      <c r="E33">
        <v>208521</v>
      </c>
      <c r="F33" t="s">
        <v>1674</v>
      </c>
      <c r="G33" t="s">
        <v>1675</v>
      </c>
      <c r="H33" s="2">
        <v>0</v>
      </c>
      <c r="I33" s="2">
        <v>0</v>
      </c>
      <c r="J33" s="2">
        <v>0</v>
      </c>
      <c r="K33" s="15">
        <v>99.16</v>
      </c>
      <c r="L33" s="2">
        <v>0</v>
      </c>
      <c r="M33" s="2">
        <v>0</v>
      </c>
      <c r="N33" s="2">
        <v>0</v>
      </c>
      <c r="O33" s="2">
        <v>12.8908</v>
      </c>
      <c r="P33" s="2">
        <v>112.0508</v>
      </c>
      <c r="Q33"/>
      <c r="R33" t="s">
        <v>8045</v>
      </c>
      <c r="S33" s="2">
        <v>0</v>
      </c>
      <c r="T33" s="2">
        <v>0</v>
      </c>
      <c r="U33" s="2"/>
    </row>
    <row r="34" spans="1:21" hidden="1" x14ac:dyDescent="0.25">
      <c r="A34" t="s">
        <v>8490</v>
      </c>
      <c r="B34" t="s">
        <v>9129</v>
      </c>
      <c r="C34" t="s">
        <v>7706</v>
      </c>
      <c r="D34" t="s">
        <v>0</v>
      </c>
      <c r="E34">
        <v>47190</v>
      </c>
      <c r="F34" t="s">
        <v>1674</v>
      </c>
      <c r="G34" t="s">
        <v>1675</v>
      </c>
      <c r="H34" s="2">
        <v>0</v>
      </c>
      <c r="I34" s="2">
        <v>0</v>
      </c>
      <c r="J34" s="2">
        <v>0</v>
      </c>
      <c r="K34" s="15">
        <v>242.67</v>
      </c>
      <c r="L34" s="2">
        <v>0</v>
      </c>
      <c r="M34" s="2">
        <v>0</v>
      </c>
      <c r="N34" s="2">
        <v>0</v>
      </c>
      <c r="O34" s="2">
        <v>31.5471</v>
      </c>
      <c r="P34" s="2">
        <v>274.21709999999996</v>
      </c>
      <c r="Q34"/>
      <c r="R34" t="s">
        <v>8045</v>
      </c>
      <c r="S34" s="2">
        <v>0</v>
      </c>
      <c r="T34" s="2">
        <v>0</v>
      </c>
      <c r="U34" s="2"/>
    </row>
    <row r="35" spans="1:21" hidden="1" x14ac:dyDescent="0.25">
      <c r="A35" t="s">
        <v>8490</v>
      </c>
      <c r="B35" t="s">
        <v>9129</v>
      </c>
      <c r="C35" t="s">
        <v>7706</v>
      </c>
      <c r="D35" t="s">
        <v>0</v>
      </c>
      <c r="E35">
        <v>47197</v>
      </c>
      <c r="F35" t="s">
        <v>1674</v>
      </c>
      <c r="G35" t="s">
        <v>1675</v>
      </c>
      <c r="H35" s="2">
        <v>0</v>
      </c>
      <c r="I35" s="2">
        <v>0</v>
      </c>
      <c r="J35" s="2">
        <v>0</v>
      </c>
      <c r="K35" s="15">
        <v>124.77</v>
      </c>
      <c r="L35" s="2">
        <v>0</v>
      </c>
      <c r="M35" s="2">
        <v>0</v>
      </c>
      <c r="N35" s="2">
        <v>0</v>
      </c>
      <c r="O35" s="2">
        <v>16.220099999999999</v>
      </c>
      <c r="P35" s="2">
        <v>140.99009999999998</v>
      </c>
      <c r="Q35"/>
      <c r="R35" t="s">
        <v>8045</v>
      </c>
      <c r="S35" s="2">
        <v>0</v>
      </c>
      <c r="T35" s="2">
        <v>0</v>
      </c>
      <c r="U35" s="2"/>
    </row>
    <row r="36" spans="1:21" hidden="1" x14ac:dyDescent="0.25">
      <c r="A36" t="s">
        <v>8490</v>
      </c>
      <c r="B36" t="s">
        <v>9128</v>
      </c>
      <c r="C36" t="s">
        <v>7706</v>
      </c>
      <c r="D36" t="s">
        <v>0</v>
      </c>
      <c r="E36">
        <v>944</v>
      </c>
      <c r="F36" t="s">
        <v>3382</v>
      </c>
      <c r="G36" t="s">
        <v>3383</v>
      </c>
      <c r="H36" s="2">
        <v>0</v>
      </c>
      <c r="I36" s="2">
        <v>0</v>
      </c>
      <c r="J36" s="2">
        <v>0</v>
      </c>
      <c r="K36" s="15">
        <v>123.89</v>
      </c>
      <c r="L36" s="2">
        <v>0</v>
      </c>
      <c r="M36" s="2">
        <v>0</v>
      </c>
      <c r="N36" s="2">
        <v>0</v>
      </c>
      <c r="O36" s="2">
        <v>16.105700000000002</v>
      </c>
      <c r="P36" s="2">
        <v>139.9957</v>
      </c>
      <c r="Q36"/>
      <c r="R36" t="s">
        <v>8045</v>
      </c>
      <c r="S36" s="2">
        <v>0</v>
      </c>
      <c r="T36" s="2">
        <v>0</v>
      </c>
      <c r="U36" s="2"/>
    </row>
    <row r="37" spans="1:21" hidden="1" x14ac:dyDescent="0.25">
      <c r="A37" t="s">
        <v>8490</v>
      </c>
      <c r="B37" t="s">
        <v>9128</v>
      </c>
      <c r="C37" t="s">
        <v>7706</v>
      </c>
      <c r="D37" t="s">
        <v>0</v>
      </c>
      <c r="E37">
        <v>221202523</v>
      </c>
      <c r="F37" t="s">
        <v>1317</v>
      </c>
      <c r="G37" t="s">
        <v>1318</v>
      </c>
      <c r="H37" s="2">
        <v>0</v>
      </c>
      <c r="I37" s="2">
        <v>0</v>
      </c>
      <c r="J37" s="2">
        <v>0</v>
      </c>
      <c r="K37" s="15">
        <v>176.11</v>
      </c>
      <c r="L37" s="2">
        <v>0</v>
      </c>
      <c r="M37" s="2">
        <v>0</v>
      </c>
      <c r="N37" s="2">
        <v>0</v>
      </c>
      <c r="O37" s="2">
        <v>22.894300000000001</v>
      </c>
      <c r="P37" s="2">
        <v>199.0043</v>
      </c>
      <c r="Q37"/>
      <c r="R37" t="s">
        <v>8045</v>
      </c>
      <c r="S37" s="2">
        <v>0</v>
      </c>
      <c r="T37" s="2">
        <v>0</v>
      </c>
      <c r="U37" s="2"/>
    </row>
    <row r="38" spans="1:21" hidden="1" x14ac:dyDescent="0.25">
      <c r="A38" t="s">
        <v>8490</v>
      </c>
      <c r="B38" t="s">
        <v>9127</v>
      </c>
      <c r="C38" t="s">
        <v>7706</v>
      </c>
      <c r="D38" t="s">
        <v>0</v>
      </c>
      <c r="E38">
        <v>221222875</v>
      </c>
      <c r="F38" t="s">
        <v>1317</v>
      </c>
      <c r="G38" t="s">
        <v>1318</v>
      </c>
      <c r="H38" s="2">
        <v>0</v>
      </c>
      <c r="I38" s="2">
        <v>0</v>
      </c>
      <c r="J38" s="2">
        <v>0</v>
      </c>
      <c r="K38" s="15">
        <v>232.77</v>
      </c>
      <c r="L38" s="2">
        <v>0</v>
      </c>
      <c r="M38" s="2">
        <v>0</v>
      </c>
      <c r="N38" s="2">
        <v>0</v>
      </c>
      <c r="O38" s="2">
        <v>30.260100000000001</v>
      </c>
      <c r="P38" s="2">
        <v>263.0301</v>
      </c>
      <c r="Q38"/>
      <c r="R38" t="s">
        <v>8045</v>
      </c>
      <c r="S38" s="2">
        <v>0</v>
      </c>
      <c r="T38" s="2">
        <v>0</v>
      </c>
      <c r="U38" s="2"/>
    </row>
    <row r="39" spans="1:21" hidden="1" x14ac:dyDescent="0.25">
      <c r="A39" t="s">
        <v>8322</v>
      </c>
      <c r="B39" s="125">
        <v>45068</v>
      </c>
      <c r="C39" t="s">
        <v>1</v>
      </c>
      <c r="D39" t="s">
        <v>0</v>
      </c>
      <c r="E39">
        <v>616</v>
      </c>
      <c r="F39" t="s">
        <v>3382</v>
      </c>
      <c r="G39" t="s">
        <v>9057</v>
      </c>
      <c r="H39" s="2">
        <v>0</v>
      </c>
      <c r="I39" s="2">
        <v>0</v>
      </c>
      <c r="J39" s="2">
        <v>0</v>
      </c>
      <c r="K39" s="2">
        <v>123.89</v>
      </c>
      <c r="L39" s="2">
        <v>0</v>
      </c>
      <c r="M39" s="2">
        <v>0</v>
      </c>
      <c r="N39" s="2">
        <v>0</v>
      </c>
      <c r="O39" s="2">
        <v>16.105700000000002</v>
      </c>
      <c r="P39" s="2">
        <v>139.9957</v>
      </c>
      <c r="Q39"/>
      <c r="R39">
        <v>3</v>
      </c>
      <c r="U39" s="2"/>
    </row>
    <row r="40" spans="1:21" hidden="1" x14ac:dyDescent="0.25">
      <c r="A40" t="s">
        <v>8322</v>
      </c>
      <c r="B40" s="125">
        <v>45064</v>
      </c>
      <c r="C40" t="s">
        <v>1</v>
      </c>
      <c r="D40" t="s">
        <v>0</v>
      </c>
      <c r="E40">
        <v>556</v>
      </c>
      <c r="F40" t="s">
        <v>3382</v>
      </c>
      <c r="G40" t="s">
        <v>9057</v>
      </c>
      <c r="H40" s="2">
        <v>0</v>
      </c>
      <c r="I40" s="2">
        <v>0</v>
      </c>
      <c r="J40" s="2">
        <v>0</v>
      </c>
      <c r="K40" s="2">
        <v>26.86</v>
      </c>
      <c r="L40" s="2">
        <v>0</v>
      </c>
      <c r="M40" s="2">
        <v>0</v>
      </c>
      <c r="N40" s="2">
        <v>0</v>
      </c>
      <c r="O40" s="2">
        <v>3.4918</v>
      </c>
      <c r="P40" s="2">
        <v>30.351800000000001</v>
      </c>
      <c r="Q40"/>
      <c r="R40">
        <v>3</v>
      </c>
      <c r="T40" s="2"/>
    </row>
    <row r="41" spans="1:21" hidden="1" x14ac:dyDescent="0.25">
      <c r="A41" t="s">
        <v>8322</v>
      </c>
      <c r="B41" s="125">
        <v>45057</v>
      </c>
      <c r="C41" t="s">
        <v>1</v>
      </c>
      <c r="D41" t="s">
        <v>0</v>
      </c>
      <c r="E41">
        <v>221217253</v>
      </c>
      <c r="F41" t="s">
        <v>1317</v>
      </c>
      <c r="G41" t="s">
        <v>9058</v>
      </c>
      <c r="H41" s="2">
        <v>0</v>
      </c>
      <c r="I41" s="2">
        <v>0</v>
      </c>
      <c r="J41" s="2">
        <v>0</v>
      </c>
      <c r="K41" s="2">
        <v>174.98</v>
      </c>
      <c r="L41" s="2">
        <v>0</v>
      </c>
      <c r="M41" s="2">
        <v>0</v>
      </c>
      <c r="N41" s="2">
        <v>0</v>
      </c>
      <c r="O41" s="2">
        <v>22.747399999999999</v>
      </c>
      <c r="P41" s="2">
        <v>197.72739999999999</v>
      </c>
      <c r="Q41"/>
      <c r="R41">
        <v>3</v>
      </c>
      <c r="T41" s="2"/>
      <c r="U41" s="2"/>
    </row>
    <row r="42" spans="1:21" hidden="1" x14ac:dyDescent="0.25">
      <c r="A42" t="s">
        <v>8322</v>
      </c>
      <c r="B42" s="125">
        <v>45054</v>
      </c>
      <c r="C42" t="s">
        <v>1</v>
      </c>
      <c r="D42" t="s">
        <v>0</v>
      </c>
      <c r="E42">
        <v>221219294</v>
      </c>
      <c r="F42" t="s">
        <v>1317</v>
      </c>
      <c r="G42" t="s">
        <v>9058</v>
      </c>
      <c r="H42" s="2">
        <v>0</v>
      </c>
      <c r="I42" s="2">
        <v>0</v>
      </c>
      <c r="J42" s="2">
        <v>0</v>
      </c>
      <c r="K42" s="2">
        <v>956.16</v>
      </c>
      <c r="L42" s="2">
        <v>0</v>
      </c>
      <c r="M42" s="2">
        <v>0</v>
      </c>
      <c r="N42" s="2">
        <v>0</v>
      </c>
      <c r="O42" s="2">
        <v>124.3008</v>
      </c>
      <c r="P42" s="2">
        <v>1080.4608000000001</v>
      </c>
      <c r="Q42"/>
      <c r="R42">
        <v>3</v>
      </c>
      <c r="T42" s="2"/>
      <c r="U42" s="2"/>
    </row>
    <row r="43" spans="1:21" hidden="1" x14ac:dyDescent="0.25">
      <c r="A43" t="s">
        <v>8322</v>
      </c>
      <c r="B43" s="125">
        <v>45047</v>
      </c>
      <c r="C43" t="s">
        <v>1</v>
      </c>
      <c r="D43" t="s">
        <v>0</v>
      </c>
      <c r="E43">
        <v>2182</v>
      </c>
      <c r="F43" t="s">
        <v>3382</v>
      </c>
      <c r="G43" t="s">
        <v>9057</v>
      </c>
      <c r="H43" s="2">
        <v>0</v>
      </c>
      <c r="I43" s="2">
        <v>0</v>
      </c>
      <c r="J43" s="2">
        <v>0</v>
      </c>
      <c r="K43" s="2">
        <v>108.85</v>
      </c>
      <c r="L43" s="2">
        <v>0</v>
      </c>
      <c r="M43" s="2">
        <v>0</v>
      </c>
      <c r="N43" s="2">
        <v>0</v>
      </c>
      <c r="O43" s="2">
        <v>14.150499999999999</v>
      </c>
      <c r="P43" s="2">
        <v>123.00049999999999</v>
      </c>
      <c r="Q43"/>
      <c r="R43">
        <v>3</v>
      </c>
      <c r="T43" s="2"/>
      <c r="U43" s="2"/>
    </row>
    <row r="44" spans="1:21" hidden="1" x14ac:dyDescent="0.25">
      <c r="A44" t="s">
        <v>8265</v>
      </c>
      <c r="B44" s="125">
        <v>45042</v>
      </c>
      <c r="C44" t="s">
        <v>1</v>
      </c>
      <c r="D44" t="s">
        <v>0</v>
      </c>
      <c r="E44">
        <v>20981</v>
      </c>
      <c r="F44" t="s">
        <v>3229</v>
      </c>
      <c r="G44" t="s">
        <v>6052</v>
      </c>
      <c r="H44" s="2">
        <v>0</v>
      </c>
      <c r="I44" s="2">
        <v>0</v>
      </c>
      <c r="J44" s="2">
        <v>0</v>
      </c>
      <c r="K44" s="2">
        <v>121.63</v>
      </c>
      <c r="L44" s="2">
        <v>0</v>
      </c>
      <c r="M44" s="2">
        <v>0</v>
      </c>
      <c r="N44" s="2">
        <v>0</v>
      </c>
      <c r="O44" s="2">
        <v>15.8119</v>
      </c>
      <c r="P44" s="2">
        <v>137.4419</v>
      </c>
      <c r="Q44"/>
      <c r="R44">
        <v>3</v>
      </c>
      <c r="T44" s="2"/>
      <c r="U44" s="2"/>
    </row>
    <row r="45" spans="1:21" hidden="1" x14ac:dyDescent="0.25">
      <c r="A45" t="s">
        <v>8265</v>
      </c>
      <c r="B45" s="125">
        <v>45036</v>
      </c>
      <c r="C45" t="s">
        <v>1</v>
      </c>
      <c r="D45" t="s">
        <v>0</v>
      </c>
      <c r="E45">
        <v>2014</v>
      </c>
      <c r="F45" t="s">
        <v>3382</v>
      </c>
      <c r="G45" t="s">
        <v>9057</v>
      </c>
      <c r="H45" s="2">
        <v>0</v>
      </c>
      <c r="I45" s="2">
        <v>0</v>
      </c>
      <c r="J45" s="2">
        <v>0</v>
      </c>
      <c r="K45" s="2">
        <v>32.08</v>
      </c>
      <c r="L45" s="2">
        <v>0</v>
      </c>
      <c r="M45" s="2">
        <v>0</v>
      </c>
      <c r="N45" s="2">
        <v>0</v>
      </c>
      <c r="O45" s="2">
        <v>4.1703999999999999</v>
      </c>
      <c r="P45" s="2">
        <v>36.250399999999999</v>
      </c>
      <c r="Q45"/>
      <c r="R45">
        <v>3</v>
      </c>
      <c r="T45" s="2"/>
      <c r="U45" s="2"/>
    </row>
    <row r="46" spans="1:21" hidden="1" x14ac:dyDescent="0.25">
      <c r="A46" t="s">
        <v>8265</v>
      </c>
      <c r="B46" s="125">
        <v>45036</v>
      </c>
      <c r="C46" t="s">
        <v>1</v>
      </c>
      <c r="D46" t="s">
        <v>0</v>
      </c>
      <c r="E46">
        <v>22</v>
      </c>
      <c r="F46" t="s">
        <v>3382</v>
      </c>
      <c r="G46" t="s">
        <v>9057</v>
      </c>
      <c r="H46" s="2">
        <v>0</v>
      </c>
      <c r="I46" s="2">
        <v>0</v>
      </c>
      <c r="J46" s="2">
        <v>0</v>
      </c>
      <c r="K46" s="2">
        <v>149.07</v>
      </c>
      <c r="L46" s="2">
        <v>0</v>
      </c>
      <c r="M46" s="2">
        <v>0</v>
      </c>
      <c r="N46" s="2">
        <v>0</v>
      </c>
      <c r="O46" s="2">
        <v>19.379100000000001</v>
      </c>
      <c r="P46" s="2">
        <v>168.44909999999999</v>
      </c>
      <c r="Q46"/>
      <c r="R46">
        <v>3</v>
      </c>
      <c r="T46" s="2"/>
      <c r="U46" s="2"/>
    </row>
    <row r="47" spans="1:21" hidden="1" x14ac:dyDescent="0.25">
      <c r="A47" t="s">
        <v>8265</v>
      </c>
      <c r="B47" s="125">
        <v>45034</v>
      </c>
      <c r="C47" t="s">
        <v>1</v>
      </c>
      <c r="D47" t="s">
        <v>0</v>
      </c>
      <c r="E47">
        <v>47855</v>
      </c>
      <c r="F47" t="s">
        <v>3382</v>
      </c>
      <c r="G47" t="s">
        <v>9057</v>
      </c>
      <c r="H47" s="2">
        <v>0</v>
      </c>
      <c r="I47" s="2">
        <v>0</v>
      </c>
      <c r="J47" s="2">
        <v>0</v>
      </c>
      <c r="K47" s="2">
        <v>386.06</v>
      </c>
      <c r="L47" s="2">
        <v>0</v>
      </c>
      <c r="M47" s="2">
        <v>0</v>
      </c>
      <c r="N47" s="2">
        <v>0</v>
      </c>
      <c r="O47" s="2">
        <v>50.187800000000003</v>
      </c>
      <c r="P47" s="2">
        <v>436.24779999999998</v>
      </c>
      <c r="Q47"/>
      <c r="R47">
        <v>3</v>
      </c>
      <c r="T47" s="2"/>
      <c r="U47" s="2"/>
    </row>
    <row r="48" spans="1:21" hidden="1" x14ac:dyDescent="0.25">
      <c r="A48" t="s">
        <v>8265</v>
      </c>
      <c r="B48" s="125">
        <v>45026</v>
      </c>
      <c r="C48" t="s">
        <v>1</v>
      </c>
      <c r="D48" t="s">
        <v>0</v>
      </c>
      <c r="E48">
        <v>279719</v>
      </c>
      <c r="F48" t="s">
        <v>1340</v>
      </c>
      <c r="G48" t="s">
        <v>9059</v>
      </c>
      <c r="H48" s="2">
        <v>0</v>
      </c>
      <c r="I48" s="2">
        <v>0</v>
      </c>
      <c r="J48" s="2">
        <v>0</v>
      </c>
      <c r="K48" s="2">
        <v>25.87</v>
      </c>
      <c r="L48" s="2">
        <v>0</v>
      </c>
      <c r="M48" s="2">
        <v>0</v>
      </c>
      <c r="N48" s="2">
        <v>0</v>
      </c>
      <c r="O48" s="2">
        <v>3.3631000000000002</v>
      </c>
      <c r="P48" s="2">
        <v>29.2331</v>
      </c>
      <c r="Q48"/>
      <c r="R48">
        <v>3</v>
      </c>
      <c r="T48" s="2"/>
      <c r="U48" s="2"/>
    </row>
    <row r="49" spans="1:21" hidden="1" x14ac:dyDescent="0.25">
      <c r="A49" t="s">
        <v>8265</v>
      </c>
      <c r="B49" s="125">
        <v>45026</v>
      </c>
      <c r="C49" t="s">
        <v>1</v>
      </c>
      <c r="D49" t="s">
        <v>0</v>
      </c>
      <c r="E49">
        <v>47675</v>
      </c>
      <c r="F49" t="s">
        <v>3382</v>
      </c>
      <c r="G49" t="s">
        <v>9057</v>
      </c>
      <c r="H49" s="2">
        <v>0</v>
      </c>
      <c r="I49" s="2">
        <v>0</v>
      </c>
      <c r="J49" s="2">
        <v>0</v>
      </c>
      <c r="K49" s="2">
        <v>129.19999999999999</v>
      </c>
      <c r="L49" s="2">
        <v>0</v>
      </c>
      <c r="M49" s="2">
        <v>0</v>
      </c>
      <c r="N49" s="2">
        <v>0</v>
      </c>
      <c r="O49" s="2">
        <v>16.795999999999999</v>
      </c>
      <c r="P49" s="2">
        <v>145.99599999999998</v>
      </c>
      <c r="Q49"/>
      <c r="R49">
        <v>3</v>
      </c>
      <c r="T49" s="2"/>
      <c r="U49" s="2"/>
    </row>
    <row r="50" spans="1:21" hidden="1" x14ac:dyDescent="0.25">
      <c r="A50" t="s">
        <v>8265</v>
      </c>
      <c r="B50" s="125" t="s">
        <v>9060</v>
      </c>
      <c r="C50" t="s">
        <v>1</v>
      </c>
      <c r="D50" t="s">
        <v>0</v>
      </c>
      <c r="E50">
        <v>227461</v>
      </c>
      <c r="F50" t="s">
        <v>1340</v>
      </c>
      <c r="G50" t="s">
        <v>9059</v>
      </c>
      <c r="H50" s="2">
        <v>0</v>
      </c>
      <c r="I50" s="2">
        <v>0</v>
      </c>
      <c r="J50" s="2">
        <v>0</v>
      </c>
      <c r="K50" s="2">
        <v>99.54</v>
      </c>
      <c r="L50" s="2">
        <v>0</v>
      </c>
      <c r="M50" s="2">
        <v>0</v>
      </c>
      <c r="N50" s="2">
        <v>0</v>
      </c>
      <c r="O50" s="2">
        <v>12.940200000000001</v>
      </c>
      <c r="P50" s="2">
        <v>112.48020000000001</v>
      </c>
      <c r="Q50"/>
      <c r="R50">
        <v>3</v>
      </c>
      <c r="T50" s="2"/>
      <c r="U50" s="2"/>
    </row>
    <row r="51" spans="1:21" hidden="1" x14ac:dyDescent="0.25">
      <c r="A51" t="s">
        <v>7944</v>
      </c>
      <c r="B51" t="s">
        <v>9061</v>
      </c>
      <c r="C51" t="s">
        <v>1</v>
      </c>
      <c r="D51" t="s">
        <v>0</v>
      </c>
      <c r="E51">
        <v>7061</v>
      </c>
      <c r="F51" t="s">
        <v>3589</v>
      </c>
      <c r="G51" t="s">
        <v>9062</v>
      </c>
      <c r="H51" s="2">
        <v>0</v>
      </c>
      <c r="I51" s="2">
        <v>0</v>
      </c>
      <c r="J51" s="2">
        <v>0</v>
      </c>
      <c r="K51" s="2">
        <v>34.51</v>
      </c>
      <c r="L51" s="2">
        <v>0</v>
      </c>
      <c r="M51" s="2">
        <v>0</v>
      </c>
      <c r="N51" s="2">
        <v>0</v>
      </c>
      <c r="O51" s="2">
        <v>4.4863</v>
      </c>
      <c r="P51" s="2">
        <v>38.996299999999998</v>
      </c>
      <c r="R51">
        <v>3</v>
      </c>
      <c r="T51" s="2"/>
      <c r="U51" s="2"/>
    </row>
    <row r="52" spans="1:21" hidden="1" x14ac:dyDescent="0.25">
      <c r="A52" t="s">
        <v>7944</v>
      </c>
      <c r="B52" t="s">
        <v>9061</v>
      </c>
      <c r="C52" t="s">
        <v>1</v>
      </c>
      <c r="D52" t="s">
        <v>0</v>
      </c>
      <c r="E52">
        <v>349020</v>
      </c>
      <c r="F52" t="s">
        <v>1317</v>
      </c>
      <c r="G52" t="s">
        <v>9058</v>
      </c>
      <c r="H52" s="2">
        <v>0</v>
      </c>
      <c r="I52" s="2">
        <v>0</v>
      </c>
      <c r="J52" s="2">
        <v>0</v>
      </c>
      <c r="K52" s="2">
        <v>77.12</v>
      </c>
      <c r="L52" s="2">
        <v>0</v>
      </c>
      <c r="M52" s="2">
        <v>0</v>
      </c>
      <c r="N52" s="2">
        <v>0</v>
      </c>
      <c r="O52" s="2">
        <v>10.025600000000001</v>
      </c>
      <c r="P52" s="2">
        <v>87.145600000000002</v>
      </c>
      <c r="R52">
        <v>3</v>
      </c>
      <c r="T52" s="2"/>
      <c r="U52" s="2"/>
    </row>
    <row r="53" spans="1:21" hidden="1" x14ac:dyDescent="0.25">
      <c r="A53" t="s">
        <v>7944</v>
      </c>
      <c r="B53" t="s">
        <v>9063</v>
      </c>
      <c r="C53" t="s">
        <v>1</v>
      </c>
      <c r="D53" t="s">
        <v>0</v>
      </c>
      <c r="E53">
        <v>960991</v>
      </c>
      <c r="F53" t="s">
        <v>1340</v>
      </c>
      <c r="G53" t="s">
        <v>9059</v>
      </c>
      <c r="H53" s="2">
        <v>0</v>
      </c>
      <c r="I53" s="2">
        <v>0</v>
      </c>
      <c r="J53" s="2">
        <v>0</v>
      </c>
      <c r="K53" s="2">
        <v>81.650000000000006</v>
      </c>
      <c r="L53" s="2">
        <v>0</v>
      </c>
      <c r="M53" s="2">
        <v>0</v>
      </c>
      <c r="N53" s="2">
        <v>0</v>
      </c>
      <c r="O53" s="2">
        <v>10.614500000000001</v>
      </c>
      <c r="P53" s="2">
        <v>92.264500000000012</v>
      </c>
      <c r="R53">
        <v>3</v>
      </c>
      <c r="T53" s="2"/>
      <c r="U53" s="2"/>
    </row>
    <row r="54" spans="1:21" hidden="1" x14ac:dyDescent="0.25">
      <c r="A54" t="s">
        <v>7944</v>
      </c>
      <c r="B54" t="s">
        <v>9064</v>
      </c>
      <c r="C54" t="s">
        <v>1</v>
      </c>
      <c r="D54" t="s">
        <v>0</v>
      </c>
      <c r="E54">
        <v>852756</v>
      </c>
      <c r="F54" t="s">
        <v>1340</v>
      </c>
      <c r="G54" t="s">
        <v>9059</v>
      </c>
      <c r="H54" s="2">
        <v>0</v>
      </c>
      <c r="I54" s="2">
        <v>0</v>
      </c>
      <c r="J54" s="2">
        <v>0</v>
      </c>
      <c r="K54" s="2">
        <v>33.53</v>
      </c>
      <c r="L54" s="2">
        <v>0</v>
      </c>
      <c r="M54" s="2">
        <v>0</v>
      </c>
      <c r="N54" s="2">
        <v>0</v>
      </c>
      <c r="O54" s="2">
        <v>4.3589000000000002</v>
      </c>
      <c r="P54" s="2">
        <v>37.8889</v>
      </c>
      <c r="R54">
        <v>3</v>
      </c>
      <c r="T54" s="2"/>
      <c r="U54" s="2"/>
    </row>
    <row r="55" spans="1:21" hidden="1" x14ac:dyDescent="0.25">
      <c r="A55" t="s">
        <v>7944</v>
      </c>
      <c r="B55" t="s">
        <v>9065</v>
      </c>
      <c r="C55" t="s">
        <v>1</v>
      </c>
      <c r="D55" t="s">
        <v>0</v>
      </c>
      <c r="E55">
        <v>45641</v>
      </c>
      <c r="F55" t="s">
        <v>3382</v>
      </c>
      <c r="G55" t="s">
        <v>9057</v>
      </c>
      <c r="H55" s="2">
        <v>0</v>
      </c>
      <c r="I55" s="2">
        <v>0</v>
      </c>
      <c r="J55" s="2">
        <v>0</v>
      </c>
      <c r="K55" s="2">
        <v>130.04</v>
      </c>
      <c r="L55" s="2">
        <v>0</v>
      </c>
      <c r="M55" s="2">
        <v>0</v>
      </c>
      <c r="N55" s="2">
        <v>0</v>
      </c>
      <c r="O55" s="2">
        <v>16.905200000000001</v>
      </c>
      <c r="P55" s="2">
        <v>146.9452</v>
      </c>
      <c r="R55">
        <v>3</v>
      </c>
      <c r="T55" s="2"/>
      <c r="U55" s="2"/>
    </row>
    <row r="56" spans="1:21" hidden="1" x14ac:dyDescent="0.25">
      <c r="A56" t="s">
        <v>7944</v>
      </c>
      <c r="B56" t="s">
        <v>9066</v>
      </c>
      <c r="C56" t="s">
        <v>1</v>
      </c>
      <c r="D56" t="s">
        <v>0</v>
      </c>
      <c r="E56">
        <v>334996</v>
      </c>
      <c r="F56" t="s">
        <v>1317</v>
      </c>
      <c r="G56" t="s">
        <v>9058</v>
      </c>
      <c r="H56" s="2">
        <v>0</v>
      </c>
      <c r="I56" s="2">
        <v>0</v>
      </c>
      <c r="J56" s="2">
        <v>0</v>
      </c>
      <c r="K56" s="2">
        <v>20.62</v>
      </c>
      <c r="L56" s="2">
        <v>0</v>
      </c>
      <c r="M56" s="2">
        <v>0</v>
      </c>
      <c r="N56" s="2">
        <v>0</v>
      </c>
      <c r="O56" s="2">
        <v>2.6806000000000001</v>
      </c>
      <c r="P56" s="2">
        <v>23.300600000000003</v>
      </c>
      <c r="R56">
        <v>3</v>
      </c>
      <c r="T56" s="2"/>
      <c r="U56" s="2"/>
    </row>
    <row r="57" spans="1:21" hidden="1" x14ac:dyDescent="0.25">
      <c r="A57" t="s">
        <v>7944</v>
      </c>
      <c r="B57" t="s">
        <v>9067</v>
      </c>
      <c r="C57" t="s">
        <v>1</v>
      </c>
      <c r="D57" t="s">
        <v>0</v>
      </c>
      <c r="E57">
        <v>850049</v>
      </c>
      <c r="F57" t="s">
        <v>1340</v>
      </c>
      <c r="G57" t="s">
        <v>9059</v>
      </c>
      <c r="H57" s="2">
        <v>0</v>
      </c>
      <c r="I57" s="2">
        <v>0</v>
      </c>
      <c r="J57" s="2">
        <v>0</v>
      </c>
      <c r="K57" s="2">
        <v>32.44</v>
      </c>
      <c r="L57" s="2">
        <v>0</v>
      </c>
      <c r="M57" s="2">
        <v>0</v>
      </c>
      <c r="N57" s="2">
        <v>0</v>
      </c>
      <c r="O57" s="2">
        <v>4.2172000000000001</v>
      </c>
      <c r="P57" s="2">
        <v>36.657199999999996</v>
      </c>
      <c r="R57">
        <v>3</v>
      </c>
      <c r="T57" s="2"/>
      <c r="U57" s="2"/>
    </row>
    <row r="58" spans="1:21" hidden="1" x14ac:dyDescent="0.25">
      <c r="A58" t="s">
        <v>7944</v>
      </c>
      <c r="B58" t="s">
        <v>9064</v>
      </c>
      <c r="C58" t="s">
        <v>1</v>
      </c>
      <c r="D58" t="s">
        <v>0</v>
      </c>
      <c r="E58">
        <v>965259</v>
      </c>
      <c r="F58" t="s">
        <v>1340</v>
      </c>
      <c r="G58" t="s">
        <v>9059</v>
      </c>
      <c r="H58" s="2">
        <v>0</v>
      </c>
      <c r="I58" s="2">
        <v>0</v>
      </c>
      <c r="J58" s="2">
        <v>0</v>
      </c>
      <c r="K58" s="2">
        <v>9.68</v>
      </c>
      <c r="L58" s="2">
        <v>0</v>
      </c>
      <c r="M58" s="2">
        <v>0</v>
      </c>
      <c r="N58" s="2">
        <v>0</v>
      </c>
      <c r="O58" s="2">
        <v>1.2584</v>
      </c>
      <c r="P58" s="2">
        <v>10.9384</v>
      </c>
      <c r="R58">
        <v>3</v>
      </c>
      <c r="T58" s="2"/>
      <c r="U58" s="2"/>
    </row>
    <row r="59" spans="1:21" hidden="1" x14ac:dyDescent="0.25">
      <c r="A59" t="s">
        <v>7944</v>
      </c>
      <c r="B59" t="s">
        <v>9065</v>
      </c>
      <c r="C59" t="s">
        <v>1</v>
      </c>
      <c r="D59" t="s">
        <v>0</v>
      </c>
      <c r="E59">
        <v>7138</v>
      </c>
      <c r="F59" t="s">
        <v>3589</v>
      </c>
      <c r="G59" t="s">
        <v>9062</v>
      </c>
      <c r="H59" s="2">
        <v>0</v>
      </c>
      <c r="I59" s="2">
        <v>0</v>
      </c>
      <c r="J59" s="2">
        <v>0</v>
      </c>
      <c r="K59" s="2">
        <v>18.98</v>
      </c>
      <c r="L59" s="2">
        <v>0</v>
      </c>
      <c r="M59" s="2">
        <v>0</v>
      </c>
      <c r="N59" s="2">
        <v>0</v>
      </c>
      <c r="O59" s="2">
        <v>2.4674</v>
      </c>
      <c r="P59" s="2">
        <v>21.447400000000002</v>
      </c>
      <c r="R59">
        <v>3</v>
      </c>
      <c r="T59" s="2"/>
      <c r="U59" s="2"/>
    </row>
    <row r="60" spans="1:21" ht="15.75" hidden="1" thickBot="1" x14ac:dyDescent="0.3">
      <c r="A60" t="s">
        <v>7944</v>
      </c>
      <c r="B60" t="s">
        <v>9063</v>
      </c>
      <c r="C60" t="s">
        <v>1</v>
      </c>
      <c r="D60" t="s">
        <v>0</v>
      </c>
      <c r="E60">
        <v>47744</v>
      </c>
      <c r="F60" t="s">
        <v>3229</v>
      </c>
      <c r="G60" t="s">
        <v>6052</v>
      </c>
      <c r="H60" s="2">
        <v>0</v>
      </c>
      <c r="I60" s="2">
        <v>0</v>
      </c>
      <c r="J60" s="2">
        <v>0</v>
      </c>
      <c r="K60" s="2">
        <v>41.74</v>
      </c>
      <c r="L60" s="2">
        <v>0</v>
      </c>
      <c r="M60" s="2">
        <v>0</v>
      </c>
      <c r="N60" s="2">
        <v>0</v>
      </c>
      <c r="O60" s="2">
        <v>5.4262000000000006</v>
      </c>
      <c r="P60" s="2">
        <v>47.166200000000003</v>
      </c>
      <c r="R60">
        <v>3</v>
      </c>
      <c r="T60" s="2"/>
      <c r="U60" s="2"/>
    </row>
    <row r="61" spans="1:21" ht="15.75" thickBot="1" x14ac:dyDescent="0.3">
      <c r="A61" s="128" t="s">
        <v>71</v>
      </c>
      <c r="B61" s="129"/>
      <c r="C61" s="129"/>
      <c r="D61" s="129"/>
      <c r="E61" s="129"/>
      <c r="F61" s="129"/>
      <c r="G61" s="130"/>
      <c r="H61" s="3">
        <f>+SUBTOTAL(9,Tabla1[C. EXENTAS])</f>
        <v>0</v>
      </c>
      <c r="I61" s="3">
        <f>+SUBTOTAL(9,Tabla1[I. EXENTAS])</f>
        <v>0</v>
      </c>
      <c r="J61" s="3">
        <f>+SUBTOTAL(9,Tabla1[IMPOR EX])</f>
        <v>0</v>
      </c>
      <c r="K61" s="3">
        <f>+SUBTOTAL(9,Tabla1[C. GRAVADA])</f>
        <v>97.5</v>
      </c>
      <c r="L61" s="3">
        <f>+SUBTOTAL(9,Tabla1[INTER GRAVA])</f>
        <v>0</v>
      </c>
      <c r="M61" s="3">
        <f>+SUBTOTAL(9,Tabla1[IMPOR BIENES])</f>
        <v>0</v>
      </c>
      <c r="N61" s="3">
        <f>+SUBTOTAL(9,Tabla1[IMPOR SERV])</f>
        <v>0</v>
      </c>
      <c r="O61" s="3">
        <f>+SUBTOTAL(9,Tabla1[IVA])</f>
        <v>12.675000000000001</v>
      </c>
      <c r="P61" s="3">
        <f>+SUBTOTAL(9,Tabla1[TOTAL C.])</f>
        <v>110.175</v>
      </c>
      <c r="Q61" s="3"/>
      <c r="R61" s="3">
        <f>+SUBTOTAL(9,Tabla1[ANEXO 3])</f>
        <v>0</v>
      </c>
      <c r="S61" s="3"/>
      <c r="T61" s="3">
        <f>+SUBTOTAL(9,Tabla1[PERCEPCIONES])</f>
        <v>0</v>
      </c>
      <c r="U61" s="2"/>
    </row>
    <row r="62" spans="1:21" x14ac:dyDescent="0.25">
      <c r="U62" s="2"/>
    </row>
    <row r="63" spans="1:21" x14ac:dyDescent="0.25">
      <c r="U63" s="2"/>
    </row>
    <row r="64" spans="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114"/>
    </row>
    <row r="75" spans="21:21" x14ac:dyDescent="0.25">
      <c r="U75" s="114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1056" spans="1:20" s="42" customFormat="1" x14ac:dyDescent="0.25">
      <c r="A1056"/>
      <c r="B1056"/>
      <c r="C1056"/>
      <c r="D1056"/>
      <c r="E1056"/>
      <c r="F1056"/>
      <c r="G1056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/>
      <c r="S1056"/>
      <c r="T1056"/>
    </row>
  </sheetData>
  <dataConsolidate/>
  <mergeCells count="1">
    <mergeCell ref="A61:G61"/>
  </mergeCells>
  <phoneticPr fontId="8" type="noConversion"/>
  <conditionalFormatting sqref="E61:E1048576 E1:E38">
    <cfRule type="duplicateValues" dxfId="103" priority="23"/>
    <cfRule type="duplicateValues" dxfId="102" priority="24"/>
  </conditionalFormatting>
  <conditionalFormatting sqref="E51:E60">
    <cfRule type="duplicateValues" dxfId="101" priority="1"/>
    <cfRule type="duplicateValues" dxfId="100" priority="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8492</v>
      </c>
      <c r="F2" s="2"/>
      <c r="XFD2" t="s">
        <v>8492</v>
      </c>
    </row>
    <row r="3" spans="1:9 16384:16384" x14ac:dyDescent="0.25">
      <c r="B3" s="23" t="s">
        <v>2</v>
      </c>
      <c r="D3" s="48">
        <v>44957</v>
      </c>
      <c r="F3" s="40"/>
      <c r="XFD3" t="s">
        <v>8487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8488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8489</v>
      </c>
    </row>
    <row r="6" spans="1:9 16384:16384" hidden="1" x14ac:dyDescent="0.25">
      <c r="B6" s="24" t="s">
        <v>28</v>
      </c>
      <c r="D6" s="75" t="s">
        <v>9027</v>
      </c>
      <c r="F6" s="2"/>
      <c r="XFD6" t="s">
        <v>8491</v>
      </c>
    </row>
    <row r="7" spans="1:9 16384:16384" hidden="1" x14ac:dyDescent="0.25">
      <c r="B7" s="23" t="s">
        <v>27</v>
      </c>
      <c r="D7" s="75" t="s">
        <v>9028</v>
      </c>
      <c r="F7" s="2"/>
      <c r="XFD7" t="s">
        <v>8490</v>
      </c>
    </row>
    <row r="8" spans="1:9 16384:16384" ht="16.5" customHeight="1" x14ac:dyDescent="0.25">
      <c r="B8" s="23" t="s">
        <v>26</v>
      </c>
      <c r="D8" s="107"/>
      <c r="F8" s="33"/>
      <c r="XFD8" t="s">
        <v>9021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9022</v>
      </c>
    </row>
    <row r="10" spans="1:9 16384:16384" ht="16.5" customHeight="1" x14ac:dyDescent="0.25">
      <c r="B10" s="23" t="s">
        <v>24</v>
      </c>
      <c r="D10" s="118" t="s">
        <v>8195</v>
      </c>
      <c r="F10" s="39"/>
      <c r="XFD10" t="s">
        <v>9023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9024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9025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9026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7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x14ac:dyDescent="0.25">
      <c r="B3" s="13"/>
      <c r="T3" t="str">
        <f>IF(Tabla2[[#This Row],[SERIE ]]="22SD004C","BODEGA",IF(Tabla2[[#This Row],[SERIE ]]="21DS000T","CASA MATRIZ","SUCURSAL"))</f>
        <v>SUCURSAL</v>
      </c>
    </row>
    <row r="4" spans="1:20" ht="15.75" thickBot="1" x14ac:dyDescent="0.3">
      <c r="R4" s="15"/>
      <c r="S4" s="1"/>
    </row>
    <row r="5" spans="1:20" ht="15.75" thickBot="1" x14ac:dyDescent="0.3">
      <c r="A5" s="129"/>
      <c r="B5" s="129"/>
      <c r="C5" s="129"/>
      <c r="D5" s="129"/>
      <c r="E5" s="129"/>
      <c r="F5" s="129"/>
      <c r="G5" s="129"/>
      <c r="H5" s="129"/>
      <c r="I5" s="129"/>
      <c r="J5" s="130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1"/>
    </row>
    <row r="59" spans="20:20" x14ac:dyDescent="0.25">
      <c r="T59" s="2"/>
    </row>
    <row r="60" spans="20:20" x14ac:dyDescent="0.25">
      <c r="T60" s="2"/>
    </row>
    <row r="4774" spans="1:20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</sheetData>
  <mergeCells count="1">
    <mergeCell ref="A5:J5"/>
  </mergeCells>
  <phoneticPr fontId="8" type="noConversion"/>
  <conditionalFormatting sqref="G1:G1048576">
    <cfRule type="duplicateValues" dxfId="88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8329</v>
      </c>
      <c r="XFD2" t="s">
        <v>7944</v>
      </c>
    </row>
    <row r="3" spans="2:4 16384:16384" x14ac:dyDescent="0.25">
      <c r="B3" s="68" t="s">
        <v>2</v>
      </c>
      <c r="D3" s="7" t="s">
        <v>9217</v>
      </c>
      <c r="XFD3" t="s">
        <v>7981</v>
      </c>
    </row>
    <row r="4" spans="2:4 16384:16384" hidden="1" x14ac:dyDescent="0.25">
      <c r="B4" s="68" t="s">
        <v>3</v>
      </c>
      <c r="D4" s="74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4" t="s">
        <v>9089</v>
      </c>
      <c r="XFD5" t="s">
        <v>8265</v>
      </c>
    </row>
    <row r="6" spans="2:4 16384:16384" ht="14.25" hidden="1" customHeight="1" x14ac:dyDescent="0.25">
      <c r="B6" s="70" t="s">
        <v>69</v>
      </c>
      <c r="D6" s="75" t="s">
        <v>9117</v>
      </c>
      <c r="XFD6" t="s">
        <v>8322</v>
      </c>
    </row>
    <row r="7" spans="2:4 16384:16384" ht="14.25" hidden="1" customHeight="1" x14ac:dyDescent="0.25">
      <c r="B7" s="70" t="s">
        <v>68</v>
      </c>
      <c r="D7" s="75" t="s">
        <v>9118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hidden="1" customHeight="1" x14ac:dyDescent="0.25">
      <c r="B16" s="68" t="s">
        <v>61</v>
      </c>
      <c r="D16" s="71">
        <v>0</v>
      </c>
      <c r="XFD16" t="s">
        <v>8153</v>
      </c>
    </row>
    <row r="17" spans="2:4" hidden="1" x14ac:dyDescent="0.25">
      <c r="B17" s="68" t="s">
        <v>60</v>
      </c>
      <c r="D17" s="72">
        <v>0</v>
      </c>
    </row>
    <row r="18" spans="2:4" hidden="1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222"/>
  <sheetViews>
    <sheetView topLeftCell="E185" workbookViewId="0">
      <selection activeCell="U219" sqref="U219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9217</v>
      </c>
      <c r="C3" t="s">
        <v>1</v>
      </c>
      <c r="D3" t="s">
        <v>9089</v>
      </c>
      <c r="E3" t="s">
        <v>9117</v>
      </c>
      <c r="F3" t="s">
        <v>9118</v>
      </c>
      <c r="G3">
        <v>132</v>
      </c>
      <c r="H3">
        <v>132</v>
      </c>
      <c r="I3">
        <v>132</v>
      </c>
      <c r="J3">
        <v>132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1450</v>
      </c>
      <c r="S3" s="2">
        <v>0</v>
      </c>
      <c r="T3" s="2">
        <v>0</v>
      </c>
      <c r="U3" s="2">
        <v>1450</v>
      </c>
      <c r="V3" t="s">
        <v>55</v>
      </c>
    </row>
    <row r="4" spans="1:22" x14ac:dyDescent="0.25">
      <c r="A4" t="s">
        <v>8329</v>
      </c>
      <c r="B4" t="s">
        <v>9217</v>
      </c>
      <c r="C4" t="s">
        <v>1</v>
      </c>
      <c r="D4" t="s">
        <v>9089</v>
      </c>
      <c r="E4" t="s">
        <v>9117</v>
      </c>
      <c r="F4" t="s">
        <v>9118</v>
      </c>
      <c r="G4">
        <v>131</v>
      </c>
      <c r="H4">
        <v>131</v>
      </c>
      <c r="I4">
        <v>131</v>
      </c>
      <c r="J4">
        <v>131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725</v>
      </c>
      <c r="S4" s="2">
        <v>0</v>
      </c>
      <c r="T4" s="2">
        <v>0</v>
      </c>
      <c r="U4" s="2">
        <v>725</v>
      </c>
      <c r="V4" t="s">
        <v>55</v>
      </c>
    </row>
    <row r="5" spans="1:22" x14ac:dyDescent="0.25">
      <c r="A5" t="s">
        <v>8329</v>
      </c>
      <c r="B5" t="s">
        <v>9216</v>
      </c>
      <c r="C5" t="s">
        <v>1</v>
      </c>
      <c r="D5" t="s">
        <v>9089</v>
      </c>
      <c r="E5" t="s">
        <v>9117</v>
      </c>
      <c r="F5" t="s">
        <v>9118</v>
      </c>
      <c r="G5">
        <v>130</v>
      </c>
      <c r="H5">
        <v>130</v>
      </c>
      <c r="I5">
        <v>130</v>
      </c>
      <c r="J5">
        <v>130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725</v>
      </c>
      <c r="S5" s="2">
        <v>0</v>
      </c>
      <c r="T5" s="2">
        <v>0</v>
      </c>
      <c r="U5" s="2">
        <v>725</v>
      </c>
      <c r="V5" t="s">
        <v>55</v>
      </c>
    </row>
    <row r="6" spans="1:22" x14ac:dyDescent="0.25">
      <c r="A6" t="s">
        <v>8329</v>
      </c>
      <c r="B6" t="s">
        <v>9216</v>
      </c>
      <c r="C6" t="s">
        <v>1</v>
      </c>
      <c r="D6" t="s">
        <v>9089</v>
      </c>
      <c r="E6" t="s">
        <v>9117</v>
      </c>
      <c r="F6" t="s">
        <v>9118</v>
      </c>
      <c r="G6">
        <v>129</v>
      </c>
      <c r="H6">
        <v>129</v>
      </c>
      <c r="I6">
        <v>129</v>
      </c>
      <c r="J6">
        <v>129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1450</v>
      </c>
      <c r="S6" s="2">
        <v>0</v>
      </c>
      <c r="T6" s="2">
        <v>0</v>
      </c>
      <c r="U6" s="2">
        <v>1450</v>
      </c>
      <c r="V6" t="s">
        <v>55</v>
      </c>
    </row>
    <row r="7" spans="1:22" x14ac:dyDescent="0.25">
      <c r="A7" t="s">
        <v>8329</v>
      </c>
      <c r="B7" t="s">
        <v>9215</v>
      </c>
      <c r="C7" t="s">
        <v>1</v>
      </c>
      <c r="D7" t="s">
        <v>9089</v>
      </c>
      <c r="E7" t="s">
        <v>9117</v>
      </c>
      <c r="F7" t="s">
        <v>9118</v>
      </c>
      <c r="G7">
        <v>128</v>
      </c>
      <c r="H7">
        <v>128</v>
      </c>
      <c r="I7">
        <v>128</v>
      </c>
      <c r="J7">
        <v>128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437.5</v>
      </c>
      <c r="S7" s="2">
        <v>0</v>
      </c>
      <c r="T7" s="2">
        <v>0</v>
      </c>
      <c r="U7" s="2">
        <v>437.5</v>
      </c>
      <c r="V7" t="s">
        <v>55</v>
      </c>
    </row>
    <row r="8" spans="1:22" x14ac:dyDescent="0.25">
      <c r="A8" t="s">
        <v>8329</v>
      </c>
      <c r="B8" t="s">
        <v>9214</v>
      </c>
      <c r="C8" t="s">
        <v>1</v>
      </c>
      <c r="D8" t="s">
        <v>9089</v>
      </c>
      <c r="E8" t="s">
        <v>9117</v>
      </c>
      <c r="F8" t="s">
        <v>9118</v>
      </c>
      <c r="G8">
        <v>127</v>
      </c>
      <c r="H8">
        <v>127</v>
      </c>
      <c r="I8">
        <v>127</v>
      </c>
      <c r="J8">
        <v>127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1087.5</v>
      </c>
      <c r="S8" s="2">
        <v>0</v>
      </c>
      <c r="T8" s="2">
        <v>0</v>
      </c>
      <c r="U8" s="2">
        <v>1087.5</v>
      </c>
      <c r="V8" t="s">
        <v>55</v>
      </c>
    </row>
    <row r="9" spans="1:22" x14ac:dyDescent="0.25">
      <c r="A9" t="s">
        <v>8329</v>
      </c>
      <c r="B9" t="s">
        <v>9214</v>
      </c>
      <c r="C9" t="s">
        <v>1</v>
      </c>
      <c r="D9" t="s">
        <v>9089</v>
      </c>
      <c r="E9" t="s">
        <v>9117</v>
      </c>
      <c r="F9" t="s">
        <v>9118</v>
      </c>
      <c r="G9">
        <v>126</v>
      </c>
      <c r="H9">
        <v>126</v>
      </c>
      <c r="I9">
        <v>126</v>
      </c>
      <c r="J9">
        <v>126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1450</v>
      </c>
      <c r="S9" s="2">
        <v>0</v>
      </c>
      <c r="T9" s="2">
        <v>0</v>
      </c>
      <c r="U9" s="2">
        <v>1450</v>
      </c>
      <c r="V9" t="s">
        <v>55</v>
      </c>
    </row>
    <row r="10" spans="1:22" x14ac:dyDescent="0.25">
      <c r="A10" t="s">
        <v>8329</v>
      </c>
      <c r="B10" t="s">
        <v>9214</v>
      </c>
      <c r="C10" t="s">
        <v>1</v>
      </c>
      <c r="D10" t="s">
        <v>9089</v>
      </c>
      <c r="E10" t="s">
        <v>9117</v>
      </c>
      <c r="F10" t="s">
        <v>9118</v>
      </c>
      <c r="G10">
        <v>125</v>
      </c>
      <c r="H10">
        <v>125</v>
      </c>
      <c r="I10">
        <v>125</v>
      </c>
      <c r="J10">
        <v>125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1450</v>
      </c>
      <c r="S10" s="2">
        <v>0</v>
      </c>
      <c r="T10" s="2">
        <v>0</v>
      </c>
      <c r="U10" s="2">
        <v>1450</v>
      </c>
      <c r="V10" t="s">
        <v>55</v>
      </c>
    </row>
    <row r="11" spans="1:22" x14ac:dyDescent="0.25">
      <c r="A11" t="s">
        <v>8329</v>
      </c>
      <c r="B11" t="s">
        <v>9214</v>
      </c>
      <c r="C11" t="s">
        <v>1</v>
      </c>
      <c r="D11" t="s">
        <v>9089</v>
      </c>
      <c r="E11" t="s">
        <v>9117</v>
      </c>
      <c r="F11" t="s">
        <v>9118</v>
      </c>
      <c r="G11">
        <v>124</v>
      </c>
      <c r="H11">
        <v>124</v>
      </c>
      <c r="I11">
        <v>124</v>
      </c>
      <c r="J11">
        <v>124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2625</v>
      </c>
      <c r="S11" s="2">
        <v>0</v>
      </c>
      <c r="T11" s="2">
        <v>0</v>
      </c>
      <c r="U11" s="2">
        <v>2625</v>
      </c>
      <c r="V11" t="s">
        <v>55</v>
      </c>
    </row>
    <row r="12" spans="1:22" x14ac:dyDescent="0.25">
      <c r="A12" t="s">
        <v>8329</v>
      </c>
      <c r="B12" t="s">
        <v>9213</v>
      </c>
      <c r="C12" t="s">
        <v>1</v>
      </c>
      <c r="D12" t="s">
        <v>9089</v>
      </c>
      <c r="E12" t="s">
        <v>9117</v>
      </c>
      <c r="F12" t="s">
        <v>9118</v>
      </c>
      <c r="G12">
        <v>123</v>
      </c>
      <c r="H12">
        <v>123</v>
      </c>
      <c r="I12">
        <v>123</v>
      </c>
      <c r="J12">
        <v>123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2175</v>
      </c>
      <c r="S12" s="2">
        <v>0</v>
      </c>
      <c r="T12" s="2">
        <v>0</v>
      </c>
      <c r="U12" s="2">
        <v>2175</v>
      </c>
      <c r="V12" t="s">
        <v>55</v>
      </c>
    </row>
    <row r="13" spans="1:22" x14ac:dyDescent="0.25">
      <c r="A13" t="s">
        <v>8329</v>
      </c>
      <c r="B13" t="s">
        <v>9212</v>
      </c>
      <c r="C13" t="s">
        <v>1</v>
      </c>
      <c r="D13" t="s">
        <v>9089</v>
      </c>
      <c r="E13" t="s">
        <v>9117</v>
      </c>
      <c r="F13" t="s">
        <v>9118</v>
      </c>
      <c r="G13">
        <v>122</v>
      </c>
      <c r="H13">
        <v>122</v>
      </c>
      <c r="I13">
        <v>122</v>
      </c>
      <c r="J13">
        <v>122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437.5</v>
      </c>
      <c r="S13" s="2">
        <v>0</v>
      </c>
      <c r="T13" s="2">
        <v>0</v>
      </c>
      <c r="U13" s="2">
        <v>437.5</v>
      </c>
      <c r="V13" t="s">
        <v>55</v>
      </c>
    </row>
    <row r="14" spans="1:22" x14ac:dyDescent="0.25">
      <c r="A14" t="s">
        <v>8329</v>
      </c>
      <c r="B14" t="s">
        <v>9212</v>
      </c>
      <c r="C14" t="s">
        <v>1</v>
      </c>
      <c r="D14" t="s">
        <v>9089</v>
      </c>
      <c r="E14" t="s">
        <v>9117</v>
      </c>
      <c r="F14" t="s">
        <v>9118</v>
      </c>
      <c r="G14">
        <v>121</v>
      </c>
      <c r="H14">
        <v>121</v>
      </c>
      <c r="I14">
        <v>121</v>
      </c>
      <c r="J14">
        <v>121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1087.5</v>
      </c>
      <c r="S14" s="2">
        <v>0</v>
      </c>
      <c r="T14" s="2">
        <v>0</v>
      </c>
      <c r="U14" s="2">
        <v>1087.5</v>
      </c>
      <c r="V14" t="s">
        <v>55</v>
      </c>
    </row>
    <row r="15" spans="1:22" x14ac:dyDescent="0.25">
      <c r="A15" t="s">
        <v>8329</v>
      </c>
      <c r="B15" t="s">
        <v>9211</v>
      </c>
      <c r="C15" t="s">
        <v>1</v>
      </c>
      <c r="D15" t="s">
        <v>9089</v>
      </c>
      <c r="E15" t="s">
        <v>9117</v>
      </c>
      <c r="F15" t="s">
        <v>9118</v>
      </c>
      <c r="G15">
        <v>120</v>
      </c>
      <c r="H15">
        <v>120</v>
      </c>
      <c r="I15">
        <v>120</v>
      </c>
      <c r="J15">
        <v>120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2625</v>
      </c>
      <c r="S15" s="2">
        <v>0</v>
      </c>
      <c r="T15" s="2">
        <v>0</v>
      </c>
      <c r="U15" s="2">
        <v>2625</v>
      </c>
      <c r="V15" t="s">
        <v>55</v>
      </c>
    </row>
    <row r="16" spans="1:22" x14ac:dyDescent="0.25">
      <c r="A16" t="s">
        <v>8329</v>
      </c>
      <c r="B16" t="s">
        <v>9211</v>
      </c>
      <c r="C16" t="s">
        <v>1</v>
      </c>
      <c r="D16" t="s">
        <v>9089</v>
      </c>
      <c r="E16" t="s">
        <v>9117</v>
      </c>
      <c r="F16" t="s">
        <v>9118</v>
      </c>
      <c r="G16">
        <v>119</v>
      </c>
      <c r="H16">
        <v>119</v>
      </c>
      <c r="I16">
        <v>119</v>
      </c>
      <c r="J16">
        <v>119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1450</v>
      </c>
      <c r="S16" s="2">
        <v>0</v>
      </c>
      <c r="T16" s="2">
        <v>0</v>
      </c>
      <c r="U16" s="2">
        <v>1450</v>
      </c>
      <c r="V16" t="s">
        <v>55</v>
      </c>
    </row>
    <row r="17" spans="1:22" x14ac:dyDescent="0.25">
      <c r="A17" t="s">
        <v>8329</v>
      </c>
      <c r="B17" t="s">
        <v>9210</v>
      </c>
      <c r="C17" t="s">
        <v>1</v>
      </c>
      <c r="D17" t="s">
        <v>9089</v>
      </c>
      <c r="E17" t="s">
        <v>9117</v>
      </c>
      <c r="F17" t="s">
        <v>9118</v>
      </c>
      <c r="G17">
        <v>118</v>
      </c>
      <c r="H17">
        <v>118</v>
      </c>
      <c r="I17">
        <v>118</v>
      </c>
      <c r="J17">
        <v>118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3062.5</v>
      </c>
      <c r="S17" s="2">
        <v>0</v>
      </c>
      <c r="T17" s="2">
        <v>0</v>
      </c>
      <c r="U17" s="2">
        <v>3062.5</v>
      </c>
      <c r="V17" t="s">
        <v>55</v>
      </c>
    </row>
    <row r="18" spans="1:22" x14ac:dyDescent="0.25">
      <c r="A18" t="s">
        <v>8329</v>
      </c>
      <c r="B18" t="s">
        <v>9210</v>
      </c>
      <c r="C18" t="s">
        <v>1</v>
      </c>
      <c r="D18" t="s">
        <v>9089</v>
      </c>
      <c r="E18" t="s">
        <v>9117</v>
      </c>
      <c r="F18" t="s">
        <v>9118</v>
      </c>
      <c r="G18">
        <v>117</v>
      </c>
      <c r="H18">
        <v>117</v>
      </c>
      <c r="I18">
        <v>117</v>
      </c>
      <c r="J18">
        <v>117</v>
      </c>
      <c r="K18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1087.5</v>
      </c>
      <c r="S18" s="2">
        <v>0</v>
      </c>
      <c r="T18" s="2">
        <v>0</v>
      </c>
      <c r="U18" s="2">
        <v>1087.5</v>
      </c>
      <c r="V18" t="s">
        <v>55</v>
      </c>
    </row>
    <row r="19" spans="1:22" x14ac:dyDescent="0.25">
      <c r="A19" t="s">
        <v>8328</v>
      </c>
      <c r="B19" t="s">
        <v>9200</v>
      </c>
      <c r="C19" t="s">
        <v>1</v>
      </c>
      <c r="D19" t="s">
        <v>9089</v>
      </c>
      <c r="E19" t="s">
        <v>9117</v>
      </c>
      <c r="F19" t="s">
        <v>9118</v>
      </c>
      <c r="G19">
        <v>116</v>
      </c>
      <c r="H19">
        <v>116</v>
      </c>
      <c r="I19">
        <v>116</v>
      </c>
      <c r="J19">
        <v>116</v>
      </c>
      <c r="K19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1450</v>
      </c>
      <c r="S19" s="2">
        <v>0</v>
      </c>
      <c r="T19" s="2">
        <v>0</v>
      </c>
      <c r="U19" s="2">
        <v>1450</v>
      </c>
      <c r="V19" t="s">
        <v>55</v>
      </c>
    </row>
    <row r="20" spans="1:22" x14ac:dyDescent="0.25">
      <c r="A20" t="s">
        <v>8328</v>
      </c>
      <c r="B20" t="s">
        <v>9200</v>
      </c>
      <c r="C20" t="s">
        <v>1</v>
      </c>
      <c r="D20" t="s">
        <v>9089</v>
      </c>
      <c r="E20" t="s">
        <v>9117</v>
      </c>
      <c r="F20" t="s">
        <v>9118</v>
      </c>
      <c r="G20">
        <v>115</v>
      </c>
      <c r="H20">
        <v>115</v>
      </c>
      <c r="I20">
        <v>115</v>
      </c>
      <c r="J20">
        <v>115</v>
      </c>
      <c r="K20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725</v>
      </c>
      <c r="S20" s="2">
        <v>0</v>
      </c>
      <c r="T20" s="2">
        <v>0</v>
      </c>
      <c r="U20" s="2">
        <v>725</v>
      </c>
      <c r="V20" t="s">
        <v>55</v>
      </c>
    </row>
    <row r="21" spans="1:22" x14ac:dyDescent="0.25">
      <c r="A21" t="s">
        <v>8328</v>
      </c>
      <c r="B21" t="s">
        <v>9200</v>
      </c>
      <c r="C21" t="s">
        <v>1</v>
      </c>
      <c r="D21" t="s">
        <v>9089</v>
      </c>
      <c r="E21" t="s">
        <v>9117</v>
      </c>
      <c r="F21" t="s">
        <v>9118</v>
      </c>
      <c r="G21">
        <v>114</v>
      </c>
      <c r="H21">
        <v>114</v>
      </c>
      <c r="I21">
        <v>114</v>
      </c>
      <c r="J21">
        <v>114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1087.5</v>
      </c>
      <c r="S21" s="2">
        <v>0</v>
      </c>
      <c r="T21" s="2">
        <v>0</v>
      </c>
      <c r="U21" s="2">
        <v>1087.5</v>
      </c>
      <c r="V21" t="s">
        <v>55</v>
      </c>
    </row>
    <row r="22" spans="1:22" x14ac:dyDescent="0.25">
      <c r="A22" t="s">
        <v>8328</v>
      </c>
      <c r="B22" t="s">
        <v>9200</v>
      </c>
      <c r="C22" t="s">
        <v>1</v>
      </c>
      <c r="D22" t="s">
        <v>9089</v>
      </c>
      <c r="E22" t="s">
        <v>9117</v>
      </c>
      <c r="F22" t="s">
        <v>9118</v>
      </c>
      <c r="G22">
        <v>113</v>
      </c>
      <c r="H22">
        <v>113</v>
      </c>
      <c r="I22">
        <v>113</v>
      </c>
      <c r="J22">
        <v>113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3062.5</v>
      </c>
      <c r="S22" s="2">
        <v>0</v>
      </c>
      <c r="T22" s="2">
        <v>0</v>
      </c>
      <c r="U22" s="2">
        <v>3062.5</v>
      </c>
      <c r="V22" t="s">
        <v>55</v>
      </c>
    </row>
    <row r="23" spans="1:22" x14ac:dyDescent="0.25">
      <c r="A23" t="s">
        <v>8328</v>
      </c>
      <c r="B23" t="s">
        <v>9200</v>
      </c>
      <c r="C23" t="s">
        <v>1</v>
      </c>
      <c r="D23" t="s">
        <v>9089</v>
      </c>
      <c r="E23" t="s">
        <v>9117</v>
      </c>
      <c r="F23" t="s">
        <v>9118</v>
      </c>
      <c r="G23">
        <v>112</v>
      </c>
      <c r="H23">
        <v>112</v>
      </c>
      <c r="I23">
        <v>112</v>
      </c>
      <c r="J23">
        <v>112</v>
      </c>
      <c r="K23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1450</v>
      </c>
      <c r="S23" s="2">
        <v>0</v>
      </c>
      <c r="T23" s="2">
        <v>0</v>
      </c>
      <c r="U23" s="2">
        <v>1450</v>
      </c>
      <c r="V23" t="s">
        <v>55</v>
      </c>
    </row>
    <row r="24" spans="1:22" x14ac:dyDescent="0.25">
      <c r="A24" t="s">
        <v>8328</v>
      </c>
      <c r="B24" t="s">
        <v>9199</v>
      </c>
      <c r="C24" t="s">
        <v>1</v>
      </c>
      <c r="D24" t="s">
        <v>9089</v>
      </c>
      <c r="E24" t="s">
        <v>9117</v>
      </c>
      <c r="F24" t="s">
        <v>9118</v>
      </c>
      <c r="G24">
        <v>111</v>
      </c>
      <c r="H24">
        <v>111</v>
      </c>
      <c r="I24">
        <v>111</v>
      </c>
      <c r="J24">
        <v>111</v>
      </c>
      <c r="K24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1450</v>
      </c>
      <c r="S24" s="2">
        <v>0</v>
      </c>
      <c r="T24" s="2">
        <v>0</v>
      </c>
      <c r="U24" s="2">
        <v>1450</v>
      </c>
      <c r="V24" t="s">
        <v>55</v>
      </c>
    </row>
    <row r="25" spans="1:22" x14ac:dyDescent="0.25">
      <c r="A25" t="s">
        <v>8328</v>
      </c>
      <c r="B25" t="s">
        <v>9198</v>
      </c>
      <c r="C25" t="s">
        <v>1</v>
      </c>
      <c r="D25" t="s">
        <v>9089</v>
      </c>
      <c r="E25" t="s">
        <v>9117</v>
      </c>
      <c r="F25" t="s">
        <v>9118</v>
      </c>
      <c r="G25">
        <v>110</v>
      </c>
      <c r="H25">
        <v>110</v>
      </c>
      <c r="I25">
        <v>110</v>
      </c>
      <c r="J25">
        <v>110</v>
      </c>
      <c r="K25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725</v>
      </c>
      <c r="S25" s="2">
        <v>0</v>
      </c>
      <c r="T25" s="2">
        <v>0</v>
      </c>
      <c r="U25" s="2">
        <v>725</v>
      </c>
      <c r="V25" t="s">
        <v>55</v>
      </c>
    </row>
    <row r="26" spans="1:22" x14ac:dyDescent="0.25">
      <c r="A26" t="s">
        <v>8328</v>
      </c>
      <c r="B26" t="s">
        <v>9198</v>
      </c>
      <c r="C26" t="s">
        <v>1</v>
      </c>
      <c r="D26" t="s">
        <v>9089</v>
      </c>
      <c r="E26" t="s">
        <v>9117</v>
      </c>
      <c r="F26" t="s">
        <v>9118</v>
      </c>
      <c r="G26">
        <v>109</v>
      </c>
      <c r="H26">
        <v>109</v>
      </c>
      <c r="I26">
        <v>109</v>
      </c>
      <c r="J26">
        <v>109</v>
      </c>
      <c r="K26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1450</v>
      </c>
      <c r="S26" s="2">
        <v>0</v>
      </c>
      <c r="T26" s="2">
        <v>0</v>
      </c>
      <c r="U26" s="2">
        <v>1450</v>
      </c>
      <c r="V26" t="s">
        <v>55</v>
      </c>
    </row>
    <row r="27" spans="1:22" x14ac:dyDescent="0.25">
      <c r="A27" t="s">
        <v>8328</v>
      </c>
      <c r="B27" t="s">
        <v>9197</v>
      </c>
      <c r="C27" t="s">
        <v>1</v>
      </c>
      <c r="D27" t="s">
        <v>9089</v>
      </c>
      <c r="E27" t="s">
        <v>9117</v>
      </c>
      <c r="F27" t="s">
        <v>9118</v>
      </c>
      <c r="G27">
        <v>108</v>
      </c>
      <c r="H27">
        <v>108</v>
      </c>
      <c r="I27">
        <v>108</v>
      </c>
      <c r="J27">
        <v>108</v>
      </c>
      <c r="K27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1087.5</v>
      </c>
      <c r="S27" s="2">
        <v>0</v>
      </c>
      <c r="T27" s="2">
        <v>0</v>
      </c>
      <c r="U27" s="2">
        <v>1087.5</v>
      </c>
      <c r="V27" t="s">
        <v>55</v>
      </c>
    </row>
    <row r="28" spans="1:22" x14ac:dyDescent="0.25">
      <c r="A28" t="s">
        <v>8328</v>
      </c>
      <c r="B28" t="s">
        <v>9195</v>
      </c>
      <c r="C28" t="s">
        <v>1</v>
      </c>
      <c r="D28" t="s">
        <v>9089</v>
      </c>
      <c r="E28" t="s">
        <v>9117</v>
      </c>
      <c r="F28" t="s">
        <v>9118</v>
      </c>
      <c r="G28">
        <v>107</v>
      </c>
      <c r="H28">
        <v>107</v>
      </c>
      <c r="I28">
        <v>107</v>
      </c>
      <c r="J28">
        <v>107</v>
      </c>
      <c r="K28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1087.5</v>
      </c>
      <c r="S28" s="2">
        <v>0</v>
      </c>
      <c r="T28" s="2">
        <v>0</v>
      </c>
      <c r="U28" s="2">
        <v>1087.5</v>
      </c>
      <c r="V28" t="s">
        <v>55</v>
      </c>
    </row>
    <row r="29" spans="1:22" x14ac:dyDescent="0.25">
      <c r="A29" t="s">
        <v>8328</v>
      </c>
      <c r="B29" t="s">
        <v>9196</v>
      </c>
      <c r="C29" t="s">
        <v>1</v>
      </c>
      <c r="D29" t="s">
        <v>9089</v>
      </c>
      <c r="E29" t="s">
        <v>9117</v>
      </c>
      <c r="F29" t="s">
        <v>9118</v>
      </c>
      <c r="G29">
        <v>106</v>
      </c>
      <c r="H29">
        <v>106</v>
      </c>
      <c r="I29">
        <v>106</v>
      </c>
      <c r="J29">
        <v>106</v>
      </c>
      <c r="K29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437.5</v>
      </c>
      <c r="S29" s="2">
        <v>0</v>
      </c>
      <c r="T29" s="2">
        <v>0</v>
      </c>
      <c r="U29" s="2">
        <v>437.5</v>
      </c>
      <c r="V29" t="s">
        <v>55</v>
      </c>
    </row>
    <row r="30" spans="1:22" x14ac:dyDescent="0.25">
      <c r="A30" t="s">
        <v>8328</v>
      </c>
      <c r="B30" t="s">
        <v>9196</v>
      </c>
      <c r="C30" t="s">
        <v>1</v>
      </c>
      <c r="D30" t="s">
        <v>9089</v>
      </c>
      <c r="E30" t="s">
        <v>9117</v>
      </c>
      <c r="F30" t="s">
        <v>9118</v>
      </c>
      <c r="G30">
        <v>105</v>
      </c>
      <c r="H30">
        <v>105</v>
      </c>
      <c r="I30">
        <v>105</v>
      </c>
      <c r="J30">
        <v>105</v>
      </c>
      <c r="K30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1450</v>
      </c>
      <c r="S30" s="2">
        <v>0</v>
      </c>
      <c r="T30" s="2">
        <v>0</v>
      </c>
      <c r="U30" s="2">
        <v>1450</v>
      </c>
      <c r="V30" t="s">
        <v>55</v>
      </c>
    </row>
    <row r="31" spans="1:22" x14ac:dyDescent="0.25">
      <c r="A31" t="s">
        <v>8328</v>
      </c>
      <c r="B31" t="s">
        <v>9195</v>
      </c>
      <c r="C31" t="s">
        <v>1</v>
      </c>
      <c r="D31" t="s">
        <v>9089</v>
      </c>
      <c r="E31" t="s">
        <v>9117</v>
      </c>
      <c r="F31" t="s">
        <v>9118</v>
      </c>
      <c r="G31">
        <v>104</v>
      </c>
      <c r="H31">
        <v>104</v>
      </c>
      <c r="I31">
        <v>104</v>
      </c>
      <c r="J31">
        <v>104</v>
      </c>
      <c r="K31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2625</v>
      </c>
      <c r="S31" s="2">
        <v>0</v>
      </c>
      <c r="T31" s="2">
        <v>0</v>
      </c>
      <c r="U31" s="2">
        <v>2625</v>
      </c>
      <c r="V31" t="s">
        <v>55</v>
      </c>
    </row>
    <row r="32" spans="1:22" x14ac:dyDescent="0.25">
      <c r="A32" t="s">
        <v>8328</v>
      </c>
      <c r="B32" t="s">
        <v>9195</v>
      </c>
      <c r="C32" t="s">
        <v>1</v>
      </c>
      <c r="D32" t="s">
        <v>9089</v>
      </c>
      <c r="E32" t="s">
        <v>9117</v>
      </c>
      <c r="F32" t="s">
        <v>9118</v>
      </c>
      <c r="G32">
        <v>103</v>
      </c>
      <c r="H32">
        <v>103</v>
      </c>
      <c r="I32">
        <v>103</v>
      </c>
      <c r="J32">
        <v>103</v>
      </c>
      <c r="K3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1450</v>
      </c>
      <c r="S32" s="2">
        <v>0</v>
      </c>
      <c r="T32" s="2">
        <v>0</v>
      </c>
      <c r="U32" s="2">
        <v>1450</v>
      </c>
      <c r="V32" t="s">
        <v>55</v>
      </c>
    </row>
    <row r="33" spans="1:22" x14ac:dyDescent="0.25">
      <c r="A33" t="s">
        <v>8328</v>
      </c>
      <c r="B33" t="s">
        <v>9194</v>
      </c>
      <c r="C33" t="s">
        <v>1</v>
      </c>
      <c r="D33" t="s">
        <v>9089</v>
      </c>
      <c r="E33" t="s">
        <v>9117</v>
      </c>
      <c r="F33" t="s">
        <v>9118</v>
      </c>
      <c r="G33">
        <v>102</v>
      </c>
      <c r="H33">
        <v>102</v>
      </c>
      <c r="I33">
        <v>102</v>
      </c>
      <c r="J33">
        <v>102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1450</v>
      </c>
      <c r="S33" s="2">
        <v>0</v>
      </c>
      <c r="T33" s="2">
        <v>0</v>
      </c>
      <c r="U33" s="2">
        <v>1450</v>
      </c>
      <c r="V33" t="s">
        <v>55</v>
      </c>
    </row>
    <row r="34" spans="1:22" x14ac:dyDescent="0.25">
      <c r="A34" t="s">
        <v>8328</v>
      </c>
      <c r="B34" t="s">
        <v>9193</v>
      </c>
      <c r="C34" t="s">
        <v>1</v>
      </c>
      <c r="D34" t="s">
        <v>9089</v>
      </c>
      <c r="E34" t="s">
        <v>9117</v>
      </c>
      <c r="F34" t="s">
        <v>9118</v>
      </c>
      <c r="G34">
        <v>101</v>
      </c>
      <c r="H34">
        <v>101</v>
      </c>
      <c r="I34">
        <v>101</v>
      </c>
      <c r="J34">
        <v>101</v>
      </c>
      <c r="K34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1450</v>
      </c>
      <c r="S34" s="2">
        <v>0</v>
      </c>
      <c r="T34" s="2">
        <v>0</v>
      </c>
      <c r="U34" s="2">
        <v>1450</v>
      </c>
      <c r="V34" t="s">
        <v>55</v>
      </c>
    </row>
    <row r="35" spans="1:22" x14ac:dyDescent="0.25">
      <c r="A35" t="s">
        <v>8328</v>
      </c>
      <c r="B35" t="s">
        <v>9192</v>
      </c>
      <c r="C35" t="s">
        <v>1</v>
      </c>
      <c r="D35" t="s">
        <v>9089</v>
      </c>
      <c r="E35" t="s">
        <v>9117</v>
      </c>
      <c r="F35" t="s">
        <v>9118</v>
      </c>
      <c r="G35">
        <v>100</v>
      </c>
      <c r="H35">
        <v>100</v>
      </c>
      <c r="I35">
        <v>100</v>
      </c>
      <c r="J35">
        <v>100</v>
      </c>
      <c r="K35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1450</v>
      </c>
      <c r="S35" s="2">
        <v>0</v>
      </c>
      <c r="T35" s="2">
        <v>0</v>
      </c>
      <c r="U35" s="2">
        <v>1450</v>
      </c>
      <c r="V35" t="s">
        <v>55</v>
      </c>
    </row>
    <row r="36" spans="1:22" x14ac:dyDescent="0.25">
      <c r="A36" t="s">
        <v>8328</v>
      </c>
      <c r="B36" t="s">
        <v>9191</v>
      </c>
      <c r="C36" t="s">
        <v>1</v>
      </c>
      <c r="D36" t="s">
        <v>9089</v>
      </c>
      <c r="E36" t="s">
        <v>9117</v>
      </c>
      <c r="F36" t="s">
        <v>9118</v>
      </c>
      <c r="G36">
        <v>99</v>
      </c>
      <c r="H36">
        <v>99</v>
      </c>
      <c r="I36">
        <v>99</v>
      </c>
      <c r="J36">
        <v>99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t="s">
        <v>55</v>
      </c>
    </row>
    <row r="37" spans="1:22" x14ac:dyDescent="0.25">
      <c r="A37" t="s">
        <v>8328</v>
      </c>
      <c r="B37" t="s">
        <v>9191</v>
      </c>
      <c r="C37" t="s">
        <v>1</v>
      </c>
      <c r="D37" t="s">
        <v>9089</v>
      </c>
      <c r="E37" t="s">
        <v>9117</v>
      </c>
      <c r="F37" t="s">
        <v>9118</v>
      </c>
      <c r="G37">
        <v>98</v>
      </c>
      <c r="H37">
        <v>98</v>
      </c>
      <c r="I37">
        <v>98</v>
      </c>
      <c r="J37">
        <v>98</v>
      </c>
      <c r="K37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725</v>
      </c>
      <c r="S37" s="2">
        <v>0</v>
      </c>
      <c r="T37" s="2">
        <v>0</v>
      </c>
      <c r="U37" s="2">
        <v>725</v>
      </c>
      <c r="V37" t="s">
        <v>55</v>
      </c>
    </row>
    <row r="38" spans="1:22" x14ac:dyDescent="0.25">
      <c r="A38" t="s">
        <v>8328</v>
      </c>
      <c r="B38" t="s">
        <v>9191</v>
      </c>
      <c r="C38" t="s">
        <v>1</v>
      </c>
      <c r="D38" t="s">
        <v>9089</v>
      </c>
      <c r="E38" t="s">
        <v>9117</v>
      </c>
      <c r="F38" t="s">
        <v>9118</v>
      </c>
      <c r="G38">
        <v>97</v>
      </c>
      <c r="H38">
        <v>97</v>
      </c>
      <c r="I38">
        <v>97</v>
      </c>
      <c r="J38">
        <v>97</v>
      </c>
      <c r="K38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1450</v>
      </c>
      <c r="S38" s="2">
        <v>0</v>
      </c>
      <c r="T38" s="2">
        <v>0</v>
      </c>
      <c r="U38" s="2">
        <v>1450</v>
      </c>
      <c r="V38" t="s">
        <v>55</v>
      </c>
    </row>
    <row r="39" spans="1:22" x14ac:dyDescent="0.25">
      <c r="A39" t="s">
        <v>8327</v>
      </c>
      <c r="B39" t="s">
        <v>9178</v>
      </c>
      <c r="C39" t="s">
        <v>1</v>
      </c>
      <c r="D39" t="s">
        <v>9089</v>
      </c>
      <c r="E39" t="s">
        <v>9117</v>
      </c>
      <c r="F39" t="s">
        <v>9118</v>
      </c>
      <c r="G39">
        <v>96</v>
      </c>
      <c r="H39">
        <v>96</v>
      </c>
      <c r="I39">
        <v>96</v>
      </c>
      <c r="J39">
        <v>96</v>
      </c>
      <c r="K39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2625</v>
      </c>
      <c r="S39" s="2">
        <v>0</v>
      </c>
      <c r="T39" s="2">
        <v>0</v>
      </c>
      <c r="U39" s="2">
        <v>2625</v>
      </c>
      <c r="V39" t="s">
        <v>55</v>
      </c>
    </row>
    <row r="40" spans="1:22" x14ac:dyDescent="0.25">
      <c r="A40" t="s">
        <v>8327</v>
      </c>
      <c r="B40" t="s">
        <v>9178</v>
      </c>
      <c r="C40" t="s">
        <v>1</v>
      </c>
      <c r="D40" t="s">
        <v>9089</v>
      </c>
      <c r="E40" t="s">
        <v>9117</v>
      </c>
      <c r="F40" t="s">
        <v>9118</v>
      </c>
      <c r="G40">
        <v>95</v>
      </c>
      <c r="H40">
        <v>95</v>
      </c>
      <c r="I40">
        <v>95</v>
      </c>
      <c r="J40">
        <v>95</v>
      </c>
      <c r="K40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1450</v>
      </c>
      <c r="S40" s="2">
        <v>0</v>
      </c>
      <c r="T40" s="2">
        <v>0</v>
      </c>
      <c r="U40" s="2">
        <v>1450</v>
      </c>
      <c r="V40" t="s">
        <v>55</v>
      </c>
    </row>
    <row r="41" spans="1:22" x14ac:dyDescent="0.25">
      <c r="A41" t="s">
        <v>8327</v>
      </c>
      <c r="B41" t="s">
        <v>9177</v>
      </c>
      <c r="C41" t="s">
        <v>1</v>
      </c>
      <c r="D41" t="s">
        <v>9089</v>
      </c>
      <c r="E41" t="s">
        <v>9117</v>
      </c>
      <c r="F41" t="s">
        <v>9118</v>
      </c>
      <c r="G41">
        <v>94</v>
      </c>
      <c r="H41">
        <v>94</v>
      </c>
      <c r="I41">
        <v>94</v>
      </c>
      <c r="J41">
        <v>94</v>
      </c>
      <c r="K41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725</v>
      </c>
      <c r="S41" s="2">
        <v>0</v>
      </c>
      <c r="T41" s="2">
        <v>0</v>
      </c>
      <c r="U41" s="2">
        <v>725</v>
      </c>
      <c r="V41" t="s">
        <v>55</v>
      </c>
    </row>
    <row r="42" spans="1:22" x14ac:dyDescent="0.25">
      <c r="A42" t="s">
        <v>8327</v>
      </c>
      <c r="B42" t="s">
        <v>9177</v>
      </c>
      <c r="C42" t="s">
        <v>1</v>
      </c>
      <c r="D42" t="s">
        <v>9089</v>
      </c>
      <c r="E42" t="s">
        <v>9117</v>
      </c>
      <c r="F42" t="s">
        <v>9118</v>
      </c>
      <c r="G42">
        <v>93</v>
      </c>
      <c r="H42">
        <v>93</v>
      </c>
      <c r="I42">
        <v>93</v>
      </c>
      <c r="J42">
        <v>93</v>
      </c>
      <c r="K4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1450</v>
      </c>
      <c r="S42" s="2">
        <v>0</v>
      </c>
      <c r="T42" s="2">
        <v>0</v>
      </c>
      <c r="U42" s="2">
        <v>1450</v>
      </c>
      <c r="V42" t="s">
        <v>55</v>
      </c>
    </row>
    <row r="43" spans="1:22" x14ac:dyDescent="0.25">
      <c r="A43" t="s">
        <v>8327</v>
      </c>
      <c r="B43" t="s">
        <v>9176</v>
      </c>
      <c r="C43" t="s">
        <v>1</v>
      </c>
      <c r="D43" t="s">
        <v>9089</v>
      </c>
      <c r="E43" t="s">
        <v>9117</v>
      </c>
      <c r="F43" t="s">
        <v>9118</v>
      </c>
      <c r="G43">
        <v>92</v>
      </c>
      <c r="H43">
        <v>92</v>
      </c>
      <c r="I43">
        <v>92</v>
      </c>
      <c r="J43">
        <v>92</v>
      </c>
      <c r="K43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2187.5</v>
      </c>
      <c r="S43" s="2">
        <v>0</v>
      </c>
      <c r="T43" s="2">
        <v>0</v>
      </c>
      <c r="U43" s="2">
        <v>2187.5</v>
      </c>
      <c r="V43" t="s">
        <v>55</v>
      </c>
    </row>
    <row r="44" spans="1:22" x14ac:dyDescent="0.25">
      <c r="A44" t="s">
        <v>8327</v>
      </c>
      <c r="B44" t="s">
        <v>9176</v>
      </c>
      <c r="C44" t="s">
        <v>1</v>
      </c>
      <c r="D44" t="s">
        <v>9089</v>
      </c>
      <c r="E44" t="s">
        <v>9117</v>
      </c>
      <c r="F44" t="s">
        <v>9118</v>
      </c>
      <c r="G44">
        <v>91</v>
      </c>
      <c r="H44">
        <v>91</v>
      </c>
      <c r="I44">
        <v>91</v>
      </c>
      <c r="J44">
        <v>91</v>
      </c>
      <c r="K44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1450</v>
      </c>
      <c r="S44" s="2">
        <v>0</v>
      </c>
      <c r="T44" s="2">
        <v>0</v>
      </c>
      <c r="U44" s="2">
        <v>1450</v>
      </c>
      <c r="V44" t="s">
        <v>55</v>
      </c>
    </row>
    <row r="45" spans="1:22" x14ac:dyDescent="0.25">
      <c r="A45" t="s">
        <v>8327</v>
      </c>
      <c r="B45" t="s">
        <v>9175</v>
      </c>
      <c r="C45" t="s">
        <v>1</v>
      </c>
      <c r="D45" t="s">
        <v>9089</v>
      </c>
      <c r="E45" t="s">
        <v>9117</v>
      </c>
      <c r="F45" t="s">
        <v>9118</v>
      </c>
      <c r="G45">
        <v>90</v>
      </c>
      <c r="H45">
        <v>90</v>
      </c>
      <c r="I45">
        <v>90</v>
      </c>
      <c r="J45">
        <v>90</v>
      </c>
      <c r="K45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1450</v>
      </c>
      <c r="S45" s="2">
        <v>0</v>
      </c>
      <c r="T45" s="2">
        <v>0</v>
      </c>
      <c r="U45" s="2">
        <v>1450</v>
      </c>
      <c r="V45" t="s">
        <v>55</v>
      </c>
    </row>
    <row r="46" spans="1:22" x14ac:dyDescent="0.25">
      <c r="A46" t="s">
        <v>8327</v>
      </c>
      <c r="B46" t="s">
        <v>9174</v>
      </c>
      <c r="C46" t="s">
        <v>1</v>
      </c>
      <c r="D46" t="s">
        <v>9089</v>
      </c>
      <c r="E46" t="s">
        <v>9117</v>
      </c>
      <c r="F46" t="s">
        <v>9118</v>
      </c>
      <c r="G46">
        <v>89</v>
      </c>
      <c r="H46">
        <v>89</v>
      </c>
      <c r="I46">
        <v>89</v>
      </c>
      <c r="J46">
        <v>89</v>
      </c>
      <c r="K46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1087.5</v>
      </c>
      <c r="S46" s="2">
        <v>0</v>
      </c>
      <c r="T46" s="2">
        <v>0</v>
      </c>
      <c r="U46" s="2">
        <v>1087.5</v>
      </c>
      <c r="V46" t="s">
        <v>55</v>
      </c>
    </row>
    <row r="47" spans="1:22" x14ac:dyDescent="0.25">
      <c r="A47" t="s">
        <v>8327</v>
      </c>
      <c r="B47" t="s">
        <v>9174</v>
      </c>
      <c r="C47" t="s">
        <v>1</v>
      </c>
      <c r="D47" t="s">
        <v>9089</v>
      </c>
      <c r="E47" t="s">
        <v>9117</v>
      </c>
      <c r="F47" t="s">
        <v>9118</v>
      </c>
      <c r="G47">
        <v>88</v>
      </c>
      <c r="H47">
        <v>88</v>
      </c>
      <c r="I47">
        <v>88</v>
      </c>
      <c r="J47">
        <v>88</v>
      </c>
      <c r="K47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725</v>
      </c>
      <c r="S47" s="2">
        <v>0</v>
      </c>
      <c r="T47" s="2">
        <v>0</v>
      </c>
      <c r="U47" s="2">
        <v>725</v>
      </c>
      <c r="V47" t="s">
        <v>55</v>
      </c>
    </row>
    <row r="48" spans="1:22" x14ac:dyDescent="0.25">
      <c r="A48" t="s">
        <v>8327</v>
      </c>
      <c r="B48" t="s">
        <v>9173</v>
      </c>
      <c r="C48" t="s">
        <v>1</v>
      </c>
      <c r="D48" t="s">
        <v>9089</v>
      </c>
      <c r="E48" t="s">
        <v>9117</v>
      </c>
      <c r="F48" t="s">
        <v>9118</v>
      </c>
      <c r="G48">
        <v>87</v>
      </c>
      <c r="H48">
        <v>87</v>
      </c>
      <c r="I48">
        <v>87</v>
      </c>
      <c r="J48">
        <v>87</v>
      </c>
      <c r="K48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1450</v>
      </c>
      <c r="S48" s="2">
        <v>0</v>
      </c>
      <c r="T48" s="2">
        <v>0</v>
      </c>
      <c r="U48" s="2">
        <v>1450</v>
      </c>
      <c r="V48" t="s">
        <v>55</v>
      </c>
    </row>
    <row r="49" spans="1:22" x14ac:dyDescent="0.25">
      <c r="A49" t="s">
        <v>8327</v>
      </c>
      <c r="B49" t="s">
        <v>9172</v>
      </c>
      <c r="C49" t="s">
        <v>1</v>
      </c>
      <c r="D49" t="s">
        <v>9089</v>
      </c>
      <c r="E49" t="s">
        <v>9117</v>
      </c>
      <c r="F49" t="s">
        <v>9118</v>
      </c>
      <c r="G49">
        <v>86</v>
      </c>
      <c r="H49">
        <v>86</v>
      </c>
      <c r="I49">
        <v>86</v>
      </c>
      <c r="J49">
        <v>86</v>
      </c>
      <c r="K49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1450</v>
      </c>
      <c r="S49" s="2">
        <v>0</v>
      </c>
      <c r="T49" s="2">
        <v>0</v>
      </c>
      <c r="U49" s="2">
        <v>1450</v>
      </c>
      <c r="V49" t="s">
        <v>55</v>
      </c>
    </row>
    <row r="50" spans="1:22" x14ac:dyDescent="0.25">
      <c r="A50" t="s">
        <v>8327</v>
      </c>
      <c r="B50" t="s">
        <v>9171</v>
      </c>
      <c r="C50" t="s">
        <v>1</v>
      </c>
      <c r="D50" t="s">
        <v>9089</v>
      </c>
      <c r="E50" t="s">
        <v>9117</v>
      </c>
      <c r="F50" t="s">
        <v>9118</v>
      </c>
      <c r="G50">
        <v>85</v>
      </c>
      <c r="H50">
        <v>85</v>
      </c>
      <c r="I50">
        <v>85</v>
      </c>
      <c r="J50">
        <v>85</v>
      </c>
      <c r="K50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1450</v>
      </c>
      <c r="S50" s="2">
        <v>0</v>
      </c>
      <c r="T50" s="2">
        <v>0</v>
      </c>
      <c r="U50" s="2">
        <v>1450</v>
      </c>
      <c r="V50" t="s">
        <v>55</v>
      </c>
    </row>
    <row r="51" spans="1:22" x14ac:dyDescent="0.25">
      <c r="A51" t="s">
        <v>8327</v>
      </c>
      <c r="B51" t="s">
        <v>9170</v>
      </c>
      <c r="C51" t="s">
        <v>1</v>
      </c>
      <c r="D51" t="s">
        <v>9089</v>
      </c>
      <c r="E51" t="s">
        <v>9117</v>
      </c>
      <c r="F51" t="s">
        <v>9118</v>
      </c>
      <c r="G51">
        <v>84</v>
      </c>
      <c r="H51">
        <v>84</v>
      </c>
      <c r="I51">
        <v>84</v>
      </c>
      <c r="J51">
        <v>84</v>
      </c>
      <c r="K51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725</v>
      </c>
      <c r="S51" s="2">
        <v>0</v>
      </c>
      <c r="T51" s="2">
        <v>0</v>
      </c>
      <c r="U51" s="2">
        <v>725</v>
      </c>
      <c r="V51" t="s">
        <v>55</v>
      </c>
    </row>
    <row r="52" spans="1:22" x14ac:dyDescent="0.25">
      <c r="A52" t="s">
        <v>8327</v>
      </c>
      <c r="B52" t="s">
        <v>9169</v>
      </c>
      <c r="C52" t="s">
        <v>1</v>
      </c>
      <c r="D52" t="s">
        <v>9089</v>
      </c>
      <c r="E52" t="s">
        <v>9117</v>
      </c>
      <c r="F52" t="s">
        <v>9118</v>
      </c>
      <c r="G52">
        <v>83</v>
      </c>
      <c r="H52">
        <v>83</v>
      </c>
      <c r="I52">
        <v>83</v>
      </c>
      <c r="J52">
        <v>83</v>
      </c>
      <c r="K5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2187.5</v>
      </c>
      <c r="S52" s="2">
        <v>0</v>
      </c>
      <c r="T52" s="2">
        <v>0</v>
      </c>
      <c r="U52" s="2">
        <v>2187.5</v>
      </c>
      <c r="V52" t="s">
        <v>55</v>
      </c>
    </row>
    <row r="53" spans="1:22" x14ac:dyDescent="0.25">
      <c r="A53" t="s">
        <v>8327</v>
      </c>
      <c r="B53" t="s">
        <v>9169</v>
      </c>
      <c r="C53" t="s">
        <v>1</v>
      </c>
      <c r="D53" t="s">
        <v>9089</v>
      </c>
      <c r="E53" t="s">
        <v>9117</v>
      </c>
      <c r="F53" t="s">
        <v>9118</v>
      </c>
      <c r="G53">
        <v>82</v>
      </c>
      <c r="H53">
        <v>82</v>
      </c>
      <c r="I53">
        <v>82</v>
      </c>
      <c r="J53">
        <v>82</v>
      </c>
      <c r="K53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1450</v>
      </c>
      <c r="S53" s="2">
        <v>0</v>
      </c>
      <c r="T53" s="2">
        <v>0</v>
      </c>
      <c r="U53" s="2">
        <v>1450</v>
      </c>
      <c r="V53" t="s">
        <v>55</v>
      </c>
    </row>
    <row r="54" spans="1:22" x14ac:dyDescent="0.25">
      <c r="A54" t="s">
        <v>8327</v>
      </c>
      <c r="B54" t="s">
        <v>9168</v>
      </c>
      <c r="C54" t="s">
        <v>1</v>
      </c>
      <c r="D54" t="s">
        <v>9089</v>
      </c>
      <c r="E54" t="s">
        <v>9117</v>
      </c>
      <c r="F54" t="s">
        <v>9118</v>
      </c>
      <c r="G54">
        <v>81</v>
      </c>
      <c r="H54">
        <v>81</v>
      </c>
      <c r="I54">
        <v>81</v>
      </c>
      <c r="J54">
        <v>81</v>
      </c>
      <c r="K54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1087.5</v>
      </c>
      <c r="S54" s="2">
        <v>0</v>
      </c>
      <c r="T54" s="2">
        <v>0</v>
      </c>
      <c r="U54" s="2">
        <v>1087.5</v>
      </c>
      <c r="V54" t="s">
        <v>55</v>
      </c>
    </row>
    <row r="55" spans="1:22" x14ac:dyDescent="0.25">
      <c r="A55" t="s">
        <v>8327</v>
      </c>
      <c r="B55" t="s">
        <v>9168</v>
      </c>
      <c r="C55" t="s">
        <v>1</v>
      </c>
      <c r="D55" t="s">
        <v>9089</v>
      </c>
      <c r="E55" t="s">
        <v>9117</v>
      </c>
      <c r="F55" t="s">
        <v>9118</v>
      </c>
      <c r="G55">
        <v>80</v>
      </c>
      <c r="H55">
        <v>80</v>
      </c>
      <c r="I55">
        <v>80</v>
      </c>
      <c r="J55">
        <v>80</v>
      </c>
      <c r="K55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1450</v>
      </c>
      <c r="S55" s="2">
        <v>0</v>
      </c>
      <c r="T55" s="2">
        <v>0</v>
      </c>
      <c r="U55" s="2">
        <v>1450</v>
      </c>
      <c r="V55" t="s">
        <v>55</v>
      </c>
    </row>
    <row r="56" spans="1:22" x14ac:dyDescent="0.25">
      <c r="A56" t="s">
        <v>8327</v>
      </c>
      <c r="B56" t="s">
        <v>9167</v>
      </c>
      <c r="C56" t="s">
        <v>1</v>
      </c>
      <c r="D56" t="s">
        <v>9089</v>
      </c>
      <c r="E56" t="s">
        <v>9117</v>
      </c>
      <c r="F56" t="s">
        <v>9118</v>
      </c>
      <c r="G56">
        <v>79</v>
      </c>
      <c r="H56">
        <v>79</v>
      </c>
      <c r="I56">
        <v>79</v>
      </c>
      <c r="J56">
        <v>79</v>
      </c>
      <c r="K56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2187.5</v>
      </c>
      <c r="S56" s="2">
        <v>0</v>
      </c>
      <c r="T56" s="2">
        <v>0</v>
      </c>
      <c r="U56" s="2">
        <v>2187.5</v>
      </c>
      <c r="V56" t="s">
        <v>55</v>
      </c>
    </row>
    <row r="57" spans="1:22" x14ac:dyDescent="0.25">
      <c r="A57" t="s">
        <v>8327</v>
      </c>
      <c r="B57" t="s">
        <v>9167</v>
      </c>
      <c r="C57" t="s">
        <v>1</v>
      </c>
      <c r="D57" t="s">
        <v>9089</v>
      </c>
      <c r="E57" t="s">
        <v>9117</v>
      </c>
      <c r="F57" t="s">
        <v>9118</v>
      </c>
      <c r="G57">
        <v>78</v>
      </c>
      <c r="H57">
        <v>78</v>
      </c>
      <c r="I57">
        <v>78</v>
      </c>
      <c r="J57">
        <v>78</v>
      </c>
      <c r="K57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1450</v>
      </c>
      <c r="S57" s="2">
        <v>0</v>
      </c>
      <c r="T57" s="2">
        <v>0</v>
      </c>
      <c r="U57" s="2">
        <v>1450</v>
      </c>
      <c r="V57" t="s">
        <v>55</v>
      </c>
    </row>
    <row r="58" spans="1:22" x14ac:dyDescent="0.25">
      <c r="A58" t="s">
        <v>8326</v>
      </c>
      <c r="B58" t="s">
        <v>9166</v>
      </c>
      <c r="C58" t="s">
        <v>1</v>
      </c>
      <c r="D58" t="s">
        <v>9089</v>
      </c>
      <c r="E58" t="s">
        <v>9117</v>
      </c>
      <c r="F58" t="s">
        <v>9118</v>
      </c>
      <c r="G58">
        <v>77</v>
      </c>
      <c r="H58">
        <v>77</v>
      </c>
      <c r="I58">
        <v>77</v>
      </c>
      <c r="J58">
        <v>77</v>
      </c>
      <c r="K58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1450</v>
      </c>
      <c r="S58" s="2">
        <v>0</v>
      </c>
      <c r="T58" s="2">
        <v>0</v>
      </c>
      <c r="U58" s="2">
        <v>1450</v>
      </c>
      <c r="V58" t="s">
        <v>55</v>
      </c>
    </row>
    <row r="59" spans="1:22" x14ac:dyDescent="0.25">
      <c r="A59" t="s">
        <v>8326</v>
      </c>
      <c r="B59" t="s">
        <v>9165</v>
      </c>
      <c r="C59" t="s">
        <v>1</v>
      </c>
      <c r="D59" t="s">
        <v>9089</v>
      </c>
      <c r="E59" t="s">
        <v>9117</v>
      </c>
      <c r="F59" t="s">
        <v>9118</v>
      </c>
      <c r="G59">
        <v>76</v>
      </c>
      <c r="H59">
        <v>76</v>
      </c>
      <c r="I59">
        <v>76</v>
      </c>
      <c r="J59">
        <v>76</v>
      </c>
      <c r="K59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1450</v>
      </c>
      <c r="S59" s="2">
        <v>0</v>
      </c>
      <c r="T59" s="2">
        <v>0</v>
      </c>
      <c r="U59" s="2">
        <v>1450</v>
      </c>
      <c r="V59" t="s">
        <v>55</v>
      </c>
    </row>
    <row r="60" spans="1:22" x14ac:dyDescent="0.25">
      <c r="A60" t="s">
        <v>8326</v>
      </c>
      <c r="B60" t="s">
        <v>9164</v>
      </c>
      <c r="C60" t="s">
        <v>1</v>
      </c>
      <c r="D60" t="s">
        <v>9089</v>
      </c>
      <c r="E60" t="s">
        <v>9117</v>
      </c>
      <c r="F60" t="s">
        <v>9118</v>
      </c>
      <c r="G60">
        <v>75</v>
      </c>
      <c r="H60">
        <v>75</v>
      </c>
      <c r="I60">
        <v>75</v>
      </c>
      <c r="J60">
        <v>75</v>
      </c>
      <c r="K60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437.5</v>
      </c>
      <c r="S60" s="2">
        <v>0</v>
      </c>
      <c r="T60" s="2">
        <v>0</v>
      </c>
      <c r="U60" s="2">
        <v>437.5</v>
      </c>
      <c r="V60" t="s">
        <v>55</v>
      </c>
    </row>
    <row r="61" spans="1:22" x14ac:dyDescent="0.25">
      <c r="A61" t="s">
        <v>8326</v>
      </c>
      <c r="B61" t="s">
        <v>9164</v>
      </c>
      <c r="C61" t="s">
        <v>1</v>
      </c>
      <c r="D61" t="s">
        <v>9089</v>
      </c>
      <c r="E61" t="s">
        <v>9117</v>
      </c>
      <c r="F61" t="s">
        <v>9118</v>
      </c>
      <c r="G61">
        <v>74</v>
      </c>
      <c r="H61">
        <v>74</v>
      </c>
      <c r="I61">
        <v>74</v>
      </c>
      <c r="J61">
        <v>74</v>
      </c>
      <c r="K61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1450</v>
      </c>
      <c r="S61" s="2">
        <v>0</v>
      </c>
      <c r="T61" s="2">
        <v>0</v>
      </c>
      <c r="U61" s="2">
        <v>1450</v>
      </c>
      <c r="V61" t="s">
        <v>55</v>
      </c>
    </row>
    <row r="62" spans="1:22" x14ac:dyDescent="0.25">
      <c r="A62" t="s">
        <v>8326</v>
      </c>
      <c r="B62" t="s">
        <v>9163</v>
      </c>
      <c r="C62" t="s">
        <v>1</v>
      </c>
      <c r="D62" t="s">
        <v>9089</v>
      </c>
      <c r="E62" t="s">
        <v>9117</v>
      </c>
      <c r="F62" t="s">
        <v>9118</v>
      </c>
      <c r="G62">
        <v>73</v>
      </c>
      <c r="H62">
        <v>73</v>
      </c>
      <c r="I62">
        <v>73</v>
      </c>
      <c r="J62">
        <v>73</v>
      </c>
      <c r="K6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2625</v>
      </c>
      <c r="S62" s="2">
        <v>0</v>
      </c>
      <c r="T62" s="2">
        <v>0</v>
      </c>
      <c r="U62" s="2">
        <v>2625</v>
      </c>
      <c r="V62" t="s">
        <v>55</v>
      </c>
    </row>
    <row r="63" spans="1:22" x14ac:dyDescent="0.25">
      <c r="A63" t="s">
        <v>8326</v>
      </c>
      <c r="B63" t="s">
        <v>9163</v>
      </c>
      <c r="C63" t="s">
        <v>1</v>
      </c>
      <c r="D63" t="s">
        <v>9089</v>
      </c>
      <c r="E63" t="s">
        <v>9117</v>
      </c>
      <c r="F63" t="s">
        <v>9118</v>
      </c>
      <c r="G63">
        <v>72</v>
      </c>
      <c r="H63">
        <v>72</v>
      </c>
      <c r="I63">
        <v>72</v>
      </c>
      <c r="J63">
        <v>72</v>
      </c>
      <c r="K63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1087.5</v>
      </c>
      <c r="S63" s="2">
        <v>0</v>
      </c>
      <c r="T63" s="2">
        <v>0</v>
      </c>
      <c r="U63" s="2">
        <v>1087.5</v>
      </c>
      <c r="V63" t="s">
        <v>55</v>
      </c>
    </row>
    <row r="64" spans="1:22" x14ac:dyDescent="0.25">
      <c r="A64" t="s">
        <v>8326</v>
      </c>
      <c r="B64" t="s">
        <v>9163</v>
      </c>
      <c r="C64" t="s">
        <v>1</v>
      </c>
      <c r="D64" t="s">
        <v>9089</v>
      </c>
      <c r="E64" t="s">
        <v>9117</v>
      </c>
      <c r="F64" t="s">
        <v>9118</v>
      </c>
      <c r="G64">
        <v>71</v>
      </c>
      <c r="H64">
        <v>71</v>
      </c>
      <c r="I64">
        <v>71</v>
      </c>
      <c r="J64">
        <v>71</v>
      </c>
      <c r="K64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725</v>
      </c>
      <c r="S64" s="2">
        <v>0</v>
      </c>
      <c r="T64" s="2">
        <v>0</v>
      </c>
      <c r="U64" s="2">
        <v>725</v>
      </c>
      <c r="V64" t="s">
        <v>55</v>
      </c>
    </row>
    <row r="65" spans="1:22" x14ac:dyDescent="0.25">
      <c r="A65" t="s">
        <v>8326</v>
      </c>
      <c r="B65" t="s">
        <v>9163</v>
      </c>
      <c r="C65" t="s">
        <v>1</v>
      </c>
      <c r="D65" t="s">
        <v>9089</v>
      </c>
      <c r="E65" t="s">
        <v>9117</v>
      </c>
      <c r="F65" t="s">
        <v>9118</v>
      </c>
      <c r="G65">
        <v>70</v>
      </c>
      <c r="H65">
        <v>70</v>
      </c>
      <c r="I65">
        <v>70</v>
      </c>
      <c r="J65">
        <v>70</v>
      </c>
      <c r="K65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1450</v>
      </c>
      <c r="S65" s="2">
        <v>0</v>
      </c>
      <c r="T65" s="2">
        <v>0</v>
      </c>
      <c r="U65" s="2">
        <v>1450</v>
      </c>
      <c r="V65" t="s">
        <v>55</v>
      </c>
    </row>
    <row r="66" spans="1:22" x14ac:dyDescent="0.25">
      <c r="A66" t="s">
        <v>8326</v>
      </c>
      <c r="B66" t="s">
        <v>9162</v>
      </c>
      <c r="C66" t="s">
        <v>1</v>
      </c>
      <c r="D66" t="s">
        <v>9089</v>
      </c>
      <c r="E66" t="s">
        <v>9117</v>
      </c>
      <c r="F66" t="s">
        <v>9118</v>
      </c>
      <c r="G66">
        <v>69</v>
      </c>
      <c r="H66">
        <v>69</v>
      </c>
      <c r="I66">
        <v>69</v>
      </c>
      <c r="J66">
        <v>69</v>
      </c>
      <c r="K66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1450</v>
      </c>
      <c r="S66" s="2">
        <v>0</v>
      </c>
      <c r="T66" s="2">
        <v>0</v>
      </c>
      <c r="U66" s="2">
        <v>1450</v>
      </c>
      <c r="V66" t="s">
        <v>55</v>
      </c>
    </row>
    <row r="67" spans="1:22" x14ac:dyDescent="0.25">
      <c r="A67" t="s">
        <v>8326</v>
      </c>
      <c r="B67" t="s">
        <v>9161</v>
      </c>
      <c r="C67" t="s">
        <v>1</v>
      </c>
      <c r="D67" t="s">
        <v>9089</v>
      </c>
      <c r="E67" t="s">
        <v>9117</v>
      </c>
      <c r="F67" t="s">
        <v>9118</v>
      </c>
      <c r="G67">
        <v>68</v>
      </c>
      <c r="H67">
        <v>68</v>
      </c>
      <c r="I67">
        <v>68</v>
      </c>
      <c r="J67">
        <v>68</v>
      </c>
      <c r="K67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1087.5</v>
      </c>
      <c r="S67" s="2">
        <v>0</v>
      </c>
      <c r="T67" s="2">
        <v>0</v>
      </c>
      <c r="U67" s="2">
        <v>1087.5</v>
      </c>
      <c r="V67" t="s">
        <v>55</v>
      </c>
    </row>
    <row r="68" spans="1:22" x14ac:dyDescent="0.25">
      <c r="A68" t="s">
        <v>8326</v>
      </c>
      <c r="B68" t="s">
        <v>9160</v>
      </c>
      <c r="C68" t="s">
        <v>1</v>
      </c>
      <c r="D68" t="s">
        <v>9089</v>
      </c>
      <c r="E68" t="s">
        <v>9117</v>
      </c>
      <c r="F68" t="s">
        <v>9118</v>
      </c>
      <c r="G68">
        <v>67</v>
      </c>
      <c r="H68">
        <v>67</v>
      </c>
      <c r="I68">
        <v>67</v>
      </c>
      <c r="J68">
        <v>67</v>
      </c>
      <c r="K68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725</v>
      </c>
      <c r="S68" s="2">
        <v>0</v>
      </c>
      <c r="T68" s="2">
        <v>0</v>
      </c>
      <c r="U68" s="2">
        <v>725</v>
      </c>
      <c r="V68" t="s">
        <v>55</v>
      </c>
    </row>
    <row r="69" spans="1:22" x14ac:dyDescent="0.25">
      <c r="A69" t="s">
        <v>8326</v>
      </c>
      <c r="B69" t="s">
        <v>9160</v>
      </c>
      <c r="C69" t="s">
        <v>1</v>
      </c>
      <c r="D69" t="s">
        <v>9089</v>
      </c>
      <c r="E69" t="s">
        <v>9117</v>
      </c>
      <c r="F69" t="s">
        <v>9118</v>
      </c>
      <c r="G69">
        <v>66</v>
      </c>
      <c r="H69">
        <v>66</v>
      </c>
      <c r="I69">
        <v>66</v>
      </c>
      <c r="J69">
        <v>66</v>
      </c>
      <c r="K69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1450</v>
      </c>
      <c r="S69" s="2">
        <v>0</v>
      </c>
      <c r="T69" s="2">
        <v>0</v>
      </c>
      <c r="U69" s="2">
        <v>1450</v>
      </c>
      <c r="V69" t="s">
        <v>55</v>
      </c>
    </row>
    <row r="70" spans="1:22" x14ac:dyDescent="0.25">
      <c r="A70" t="s">
        <v>8326</v>
      </c>
      <c r="B70" t="s">
        <v>9160</v>
      </c>
      <c r="C70" t="s">
        <v>1</v>
      </c>
      <c r="D70" t="s">
        <v>9089</v>
      </c>
      <c r="E70" t="s">
        <v>9117</v>
      </c>
      <c r="F70" t="s">
        <v>9118</v>
      </c>
      <c r="G70">
        <v>65</v>
      </c>
      <c r="H70">
        <v>65</v>
      </c>
      <c r="I70">
        <v>65</v>
      </c>
      <c r="J70">
        <v>65</v>
      </c>
      <c r="K70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2625</v>
      </c>
      <c r="S70" s="2">
        <v>0</v>
      </c>
      <c r="T70" s="2">
        <v>0</v>
      </c>
      <c r="U70" s="2">
        <v>2625</v>
      </c>
      <c r="V70" t="s">
        <v>55</v>
      </c>
    </row>
    <row r="71" spans="1:22" x14ac:dyDescent="0.25">
      <c r="A71" t="s">
        <v>8326</v>
      </c>
      <c r="B71" t="s">
        <v>9160</v>
      </c>
      <c r="C71" t="s">
        <v>1</v>
      </c>
      <c r="D71" t="s">
        <v>9089</v>
      </c>
      <c r="E71" t="s">
        <v>9117</v>
      </c>
      <c r="F71" t="s">
        <v>9118</v>
      </c>
      <c r="G71">
        <v>64</v>
      </c>
      <c r="H71">
        <v>64</v>
      </c>
      <c r="I71">
        <v>64</v>
      </c>
      <c r="J71">
        <v>64</v>
      </c>
      <c r="K71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1450</v>
      </c>
      <c r="S71" s="2">
        <v>0</v>
      </c>
      <c r="T71" s="2">
        <v>0</v>
      </c>
      <c r="U71" s="2">
        <v>1450</v>
      </c>
      <c r="V71" t="s">
        <v>55</v>
      </c>
    </row>
    <row r="72" spans="1:22" x14ac:dyDescent="0.25">
      <c r="A72" t="s">
        <v>8326</v>
      </c>
      <c r="B72" t="s">
        <v>9160</v>
      </c>
      <c r="C72" t="s">
        <v>1</v>
      </c>
      <c r="D72" t="s">
        <v>9089</v>
      </c>
      <c r="E72" t="s">
        <v>9117</v>
      </c>
      <c r="F72" t="s">
        <v>9118</v>
      </c>
      <c r="G72">
        <v>63</v>
      </c>
      <c r="H72">
        <v>63</v>
      </c>
      <c r="I72">
        <v>63</v>
      </c>
      <c r="J72">
        <v>63</v>
      </c>
      <c r="K7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725</v>
      </c>
      <c r="S72" s="2">
        <v>0</v>
      </c>
      <c r="T72" s="2">
        <v>0</v>
      </c>
      <c r="U72" s="2">
        <v>725</v>
      </c>
      <c r="V72" t="s">
        <v>55</v>
      </c>
    </row>
    <row r="73" spans="1:22" x14ac:dyDescent="0.25">
      <c r="A73" t="s">
        <v>8326</v>
      </c>
      <c r="B73" t="s">
        <v>9160</v>
      </c>
      <c r="C73" t="s">
        <v>1</v>
      </c>
      <c r="D73" t="s">
        <v>9089</v>
      </c>
      <c r="E73" t="s">
        <v>9117</v>
      </c>
      <c r="F73" t="s">
        <v>9118</v>
      </c>
      <c r="G73">
        <v>62</v>
      </c>
      <c r="H73">
        <v>62</v>
      </c>
      <c r="I73">
        <v>62</v>
      </c>
      <c r="J73">
        <v>62</v>
      </c>
      <c r="K73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787.5</v>
      </c>
      <c r="S73" s="2">
        <v>0</v>
      </c>
      <c r="T73" s="2">
        <v>0</v>
      </c>
      <c r="U73" s="2">
        <v>787.5</v>
      </c>
      <c r="V73" t="s">
        <v>55</v>
      </c>
    </row>
    <row r="74" spans="1:22" x14ac:dyDescent="0.25">
      <c r="A74" t="s">
        <v>8326</v>
      </c>
      <c r="B74" t="s">
        <v>9160</v>
      </c>
      <c r="C74" t="s">
        <v>1</v>
      </c>
      <c r="D74" t="s">
        <v>9089</v>
      </c>
      <c r="E74" t="s">
        <v>9117</v>
      </c>
      <c r="F74" t="s">
        <v>9118</v>
      </c>
      <c r="G74">
        <v>61</v>
      </c>
      <c r="H74">
        <v>61</v>
      </c>
      <c r="I74">
        <v>61</v>
      </c>
      <c r="J74">
        <v>61</v>
      </c>
      <c r="K74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437.5</v>
      </c>
      <c r="S74" s="2">
        <v>0</v>
      </c>
      <c r="T74" s="2">
        <v>0</v>
      </c>
      <c r="U74" s="2">
        <v>437.5</v>
      </c>
      <c r="V74" t="s">
        <v>55</v>
      </c>
    </row>
    <row r="75" spans="1:22" x14ac:dyDescent="0.25">
      <c r="A75" t="s">
        <v>8326</v>
      </c>
      <c r="B75" t="s">
        <v>9159</v>
      </c>
      <c r="C75" t="s">
        <v>1</v>
      </c>
      <c r="D75" t="s">
        <v>9089</v>
      </c>
      <c r="E75" t="s">
        <v>9117</v>
      </c>
      <c r="F75" t="s">
        <v>9118</v>
      </c>
      <c r="G75">
        <v>60</v>
      </c>
      <c r="H75">
        <v>60</v>
      </c>
      <c r="I75">
        <v>60</v>
      </c>
      <c r="J75">
        <v>60</v>
      </c>
      <c r="K75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1450</v>
      </c>
      <c r="S75" s="2">
        <v>0</v>
      </c>
      <c r="T75" s="2">
        <v>0</v>
      </c>
      <c r="U75" s="2">
        <v>1450</v>
      </c>
      <c r="V75" t="s">
        <v>55</v>
      </c>
    </row>
    <row r="76" spans="1:22" x14ac:dyDescent="0.25">
      <c r="A76" t="s">
        <v>8326</v>
      </c>
      <c r="B76" t="s">
        <v>9158</v>
      </c>
      <c r="C76" t="s">
        <v>1</v>
      </c>
      <c r="D76" t="s">
        <v>9089</v>
      </c>
      <c r="E76" t="s">
        <v>9117</v>
      </c>
      <c r="F76" t="s">
        <v>9118</v>
      </c>
      <c r="G76">
        <v>59</v>
      </c>
      <c r="H76">
        <v>59</v>
      </c>
      <c r="I76">
        <v>59</v>
      </c>
      <c r="J76">
        <v>59</v>
      </c>
      <c r="K76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1312.5</v>
      </c>
      <c r="S76" s="2">
        <v>0</v>
      </c>
      <c r="T76" s="2">
        <v>0</v>
      </c>
      <c r="U76" s="2">
        <v>1312.5</v>
      </c>
      <c r="V76" t="s">
        <v>55</v>
      </c>
    </row>
    <row r="77" spans="1:22" x14ac:dyDescent="0.25">
      <c r="A77" t="s">
        <v>8326</v>
      </c>
      <c r="B77" t="s">
        <v>9158</v>
      </c>
      <c r="C77" t="s">
        <v>1</v>
      </c>
      <c r="D77" t="s">
        <v>9089</v>
      </c>
      <c r="E77" t="s">
        <v>9117</v>
      </c>
      <c r="F77" t="s">
        <v>9118</v>
      </c>
      <c r="G77">
        <v>58</v>
      </c>
      <c r="H77">
        <v>58</v>
      </c>
      <c r="I77">
        <v>58</v>
      </c>
      <c r="J77">
        <v>58</v>
      </c>
      <c r="K77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725</v>
      </c>
      <c r="S77" s="2">
        <v>0</v>
      </c>
      <c r="T77" s="2">
        <v>0</v>
      </c>
      <c r="U77" s="2">
        <v>725</v>
      </c>
      <c r="V77" t="s">
        <v>55</v>
      </c>
    </row>
    <row r="78" spans="1:22" x14ac:dyDescent="0.25">
      <c r="A78" t="s">
        <v>8326</v>
      </c>
      <c r="B78" t="s">
        <v>9157</v>
      </c>
      <c r="C78" t="s">
        <v>1</v>
      </c>
      <c r="D78" t="s">
        <v>9089</v>
      </c>
      <c r="E78" t="s">
        <v>9117</v>
      </c>
      <c r="F78" t="s">
        <v>9118</v>
      </c>
      <c r="G78">
        <v>57</v>
      </c>
      <c r="H78">
        <v>57</v>
      </c>
      <c r="I78">
        <v>57</v>
      </c>
      <c r="J78">
        <v>57</v>
      </c>
      <c r="K78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962.5</v>
      </c>
      <c r="S78" s="2">
        <v>0</v>
      </c>
      <c r="T78" s="2">
        <v>0</v>
      </c>
      <c r="U78" s="2">
        <v>962.5</v>
      </c>
      <c r="V78" t="s">
        <v>55</v>
      </c>
    </row>
    <row r="79" spans="1:22" x14ac:dyDescent="0.25">
      <c r="A79" t="s">
        <v>8326</v>
      </c>
      <c r="B79" t="s">
        <v>9157</v>
      </c>
      <c r="C79" t="s">
        <v>1</v>
      </c>
      <c r="D79" t="s">
        <v>9089</v>
      </c>
      <c r="E79" t="s">
        <v>9117</v>
      </c>
      <c r="F79" t="s">
        <v>9118</v>
      </c>
      <c r="G79">
        <v>56</v>
      </c>
      <c r="H79">
        <v>56</v>
      </c>
      <c r="I79">
        <v>56</v>
      </c>
      <c r="J79">
        <v>56</v>
      </c>
      <c r="K79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1087.5</v>
      </c>
      <c r="S79" s="2">
        <v>0</v>
      </c>
      <c r="T79" s="2">
        <v>0</v>
      </c>
      <c r="U79" s="2">
        <v>1087.5</v>
      </c>
      <c r="V79" t="s">
        <v>55</v>
      </c>
    </row>
    <row r="80" spans="1:22" x14ac:dyDescent="0.25">
      <c r="A80" t="s">
        <v>8325</v>
      </c>
      <c r="B80" t="s">
        <v>9156</v>
      </c>
      <c r="C80" t="s">
        <v>1</v>
      </c>
      <c r="D80" t="s">
        <v>9089</v>
      </c>
      <c r="E80" t="s">
        <v>9117</v>
      </c>
      <c r="F80" t="s">
        <v>9118</v>
      </c>
      <c r="G80">
        <v>55</v>
      </c>
      <c r="H80">
        <v>55</v>
      </c>
      <c r="I80">
        <v>55</v>
      </c>
      <c r="J80">
        <v>55</v>
      </c>
      <c r="K80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437.5</v>
      </c>
      <c r="S80" s="2">
        <v>0</v>
      </c>
      <c r="T80" s="2">
        <v>0</v>
      </c>
      <c r="U80" s="2">
        <v>437.5</v>
      </c>
      <c r="V80" t="s">
        <v>55</v>
      </c>
    </row>
    <row r="81" spans="1:22" x14ac:dyDescent="0.25">
      <c r="A81" t="s">
        <v>8325</v>
      </c>
      <c r="B81" t="s">
        <v>9156</v>
      </c>
      <c r="C81" t="s">
        <v>1</v>
      </c>
      <c r="D81" t="s">
        <v>9089</v>
      </c>
      <c r="E81" t="s">
        <v>9117</v>
      </c>
      <c r="F81" t="s">
        <v>9118</v>
      </c>
      <c r="G81">
        <v>54</v>
      </c>
      <c r="H81">
        <v>54</v>
      </c>
      <c r="I81">
        <v>54</v>
      </c>
      <c r="J81">
        <v>54</v>
      </c>
      <c r="K81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1450</v>
      </c>
      <c r="S81" s="2">
        <v>0</v>
      </c>
      <c r="T81" s="2">
        <v>0</v>
      </c>
      <c r="U81" s="2">
        <v>1450</v>
      </c>
      <c r="V81" t="s">
        <v>55</v>
      </c>
    </row>
    <row r="82" spans="1:22" x14ac:dyDescent="0.25">
      <c r="A82" t="s">
        <v>8325</v>
      </c>
      <c r="B82" t="s">
        <v>9155</v>
      </c>
      <c r="C82" t="s">
        <v>1</v>
      </c>
      <c r="D82" t="s">
        <v>9089</v>
      </c>
      <c r="E82" t="s">
        <v>9117</v>
      </c>
      <c r="F82" t="s">
        <v>9118</v>
      </c>
      <c r="G82">
        <v>53</v>
      </c>
      <c r="H82">
        <v>53</v>
      </c>
      <c r="I82">
        <v>53</v>
      </c>
      <c r="J82">
        <v>53</v>
      </c>
      <c r="K8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437.5</v>
      </c>
      <c r="S82" s="2">
        <v>0</v>
      </c>
      <c r="T82" s="2">
        <v>0</v>
      </c>
      <c r="U82" s="2">
        <v>437.5</v>
      </c>
      <c r="V82" t="s">
        <v>55</v>
      </c>
    </row>
    <row r="83" spans="1:22" x14ac:dyDescent="0.25">
      <c r="A83" t="s">
        <v>8325</v>
      </c>
      <c r="B83" t="s">
        <v>9155</v>
      </c>
      <c r="C83" t="s">
        <v>1</v>
      </c>
      <c r="D83" t="s">
        <v>9089</v>
      </c>
      <c r="E83" t="s">
        <v>9117</v>
      </c>
      <c r="F83" t="s">
        <v>9118</v>
      </c>
      <c r="G83">
        <v>52</v>
      </c>
      <c r="H83">
        <v>52</v>
      </c>
      <c r="I83">
        <v>52</v>
      </c>
      <c r="J83">
        <v>52</v>
      </c>
      <c r="K83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1450</v>
      </c>
      <c r="S83" s="2">
        <v>0</v>
      </c>
      <c r="T83" s="2">
        <v>0</v>
      </c>
      <c r="U83" s="2">
        <v>1450</v>
      </c>
      <c r="V83" t="s">
        <v>55</v>
      </c>
    </row>
    <row r="84" spans="1:22" x14ac:dyDescent="0.25">
      <c r="A84" t="s">
        <v>8325</v>
      </c>
      <c r="B84" t="s">
        <v>9154</v>
      </c>
      <c r="C84" t="s">
        <v>1</v>
      </c>
      <c r="D84" t="s">
        <v>9089</v>
      </c>
      <c r="E84" t="s">
        <v>9117</v>
      </c>
      <c r="F84" t="s">
        <v>9118</v>
      </c>
      <c r="G84">
        <v>51</v>
      </c>
      <c r="H84">
        <v>51</v>
      </c>
      <c r="I84">
        <v>51</v>
      </c>
      <c r="J84">
        <v>51</v>
      </c>
      <c r="K84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2187.5</v>
      </c>
      <c r="S84" s="2">
        <v>0</v>
      </c>
      <c r="T84" s="2">
        <v>0</v>
      </c>
      <c r="U84" s="2">
        <v>2187.5</v>
      </c>
      <c r="V84" t="s">
        <v>55</v>
      </c>
    </row>
    <row r="85" spans="1:22" x14ac:dyDescent="0.25">
      <c r="A85" t="s">
        <v>8325</v>
      </c>
      <c r="B85" t="s">
        <v>9153</v>
      </c>
      <c r="C85" t="s">
        <v>1</v>
      </c>
      <c r="D85" t="s">
        <v>9089</v>
      </c>
      <c r="E85" t="s">
        <v>9117</v>
      </c>
      <c r="F85" t="s">
        <v>9118</v>
      </c>
      <c r="G85">
        <v>50</v>
      </c>
      <c r="H85">
        <v>50</v>
      </c>
      <c r="I85">
        <v>50</v>
      </c>
      <c r="J85">
        <v>50</v>
      </c>
      <c r="K85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1450</v>
      </c>
      <c r="S85" s="2">
        <v>0</v>
      </c>
      <c r="T85" s="2">
        <v>0</v>
      </c>
      <c r="U85" s="2">
        <v>1450</v>
      </c>
      <c r="V85" t="s">
        <v>55</v>
      </c>
    </row>
    <row r="86" spans="1:22" x14ac:dyDescent="0.25">
      <c r="A86" t="s">
        <v>8325</v>
      </c>
      <c r="B86" t="s">
        <v>9152</v>
      </c>
      <c r="C86" t="s">
        <v>1</v>
      </c>
      <c r="D86" t="s">
        <v>9089</v>
      </c>
      <c r="E86" t="s">
        <v>9117</v>
      </c>
      <c r="F86" t="s">
        <v>9118</v>
      </c>
      <c r="G86">
        <v>49</v>
      </c>
      <c r="H86">
        <v>49</v>
      </c>
      <c r="I86">
        <v>49</v>
      </c>
      <c r="J86">
        <v>49</v>
      </c>
      <c r="K86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437.5</v>
      </c>
      <c r="S86" s="2">
        <v>0</v>
      </c>
      <c r="T86" s="2">
        <v>0</v>
      </c>
      <c r="U86" s="2">
        <v>437.5</v>
      </c>
      <c r="V86" t="s">
        <v>55</v>
      </c>
    </row>
    <row r="87" spans="1:22" x14ac:dyDescent="0.25">
      <c r="A87" t="s">
        <v>8325</v>
      </c>
      <c r="B87" t="s">
        <v>9152</v>
      </c>
      <c r="C87" t="s">
        <v>1</v>
      </c>
      <c r="D87" t="s">
        <v>9089</v>
      </c>
      <c r="E87" t="s">
        <v>9117</v>
      </c>
      <c r="F87" t="s">
        <v>9118</v>
      </c>
      <c r="G87">
        <v>48</v>
      </c>
      <c r="H87">
        <v>48</v>
      </c>
      <c r="I87">
        <v>48</v>
      </c>
      <c r="J87">
        <v>48</v>
      </c>
      <c r="K87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725</v>
      </c>
      <c r="S87" s="2">
        <v>0</v>
      </c>
      <c r="T87" s="2">
        <v>0</v>
      </c>
      <c r="U87" s="2">
        <v>725</v>
      </c>
      <c r="V87" t="s">
        <v>55</v>
      </c>
    </row>
    <row r="88" spans="1:22" x14ac:dyDescent="0.25">
      <c r="A88" t="s">
        <v>8325</v>
      </c>
      <c r="B88" t="s">
        <v>9152</v>
      </c>
      <c r="C88" t="s">
        <v>1</v>
      </c>
      <c r="D88" t="s">
        <v>9089</v>
      </c>
      <c r="E88" t="s">
        <v>9117</v>
      </c>
      <c r="F88" t="s">
        <v>9118</v>
      </c>
      <c r="G88">
        <v>47</v>
      </c>
      <c r="H88">
        <v>47</v>
      </c>
      <c r="I88">
        <v>47</v>
      </c>
      <c r="J88">
        <v>47</v>
      </c>
      <c r="K88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1450</v>
      </c>
      <c r="S88" s="2">
        <v>0</v>
      </c>
      <c r="T88" s="2">
        <v>0</v>
      </c>
      <c r="U88" s="2">
        <v>1450</v>
      </c>
      <c r="V88" t="s">
        <v>55</v>
      </c>
    </row>
    <row r="89" spans="1:22" x14ac:dyDescent="0.25">
      <c r="A89" t="s">
        <v>8325</v>
      </c>
      <c r="B89" t="s">
        <v>9151</v>
      </c>
      <c r="C89" t="s">
        <v>1</v>
      </c>
      <c r="D89" t="s">
        <v>9089</v>
      </c>
      <c r="E89" t="s">
        <v>9117</v>
      </c>
      <c r="F89" t="s">
        <v>9118</v>
      </c>
      <c r="G89">
        <v>46</v>
      </c>
      <c r="H89">
        <v>46</v>
      </c>
      <c r="I89">
        <v>46</v>
      </c>
      <c r="J89">
        <v>46</v>
      </c>
      <c r="K89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2625</v>
      </c>
      <c r="S89" s="2">
        <v>0</v>
      </c>
      <c r="T89" s="2">
        <v>0</v>
      </c>
      <c r="U89" s="2">
        <v>2625</v>
      </c>
      <c r="V89" t="s">
        <v>55</v>
      </c>
    </row>
    <row r="90" spans="1:22" x14ac:dyDescent="0.25">
      <c r="A90" t="s">
        <v>8325</v>
      </c>
      <c r="B90" t="s">
        <v>9151</v>
      </c>
      <c r="C90" t="s">
        <v>1</v>
      </c>
      <c r="D90" t="s">
        <v>9089</v>
      </c>
      <c r="E90" t="s">
        <v>9117</v>
      </c>
      <c r="F90" t="s">
        <v>9118</v>
      </c>
      <c r="G90">
        <v>45</v>
      </c>
      <c r="H90">
        <v>45</v>
      </c>
      <c r="I90">
        <v>45</v>
      </c>
      <c r="J90">
        <v>45</v>
      </c>
      <c r="K90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1450</v>
      </c>
      <c r="S90" s="2">
        <v>0</v>
      </c>
      <c r="T90" s="2">
        <v>0</v>
      </c>
      <c r="U90" s="2">
        <v>1450</v>
      </c>
      <c r="V90" t="s">
        <v>55</v>
      </c>
    </row>
    <row r="91" spans="1:22" x14ac:dyDescent="0.25">
      <c r="A91" t="s">
        <v>8325</v>
      </c>
      <c r="B91" t="s">
        <v>9150</v>
      </c>
      <c r="C91" t="s">
        <v>1</v>
      </c>
      <c r="D91" t="s">
        <v>9089</v>
      </c>
      <c r="E91" t="s">
        <v>9117</v>
      </c>
      <c r="F91" t="s">
        <v>9118</v>
      </c>
      <c r="G91">
        <v>44</v>
      </c>
      <c r="H91">
        <v>44</v>
      </c>
      <c r="I91">
        <v>44</v>
      </c>
      <c r="J91">
        <v>44</v>
      </c>
      <c r="K91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437.5</v>
      </c>
      <c r="S91" s="2">
        <v>0</v>
      </c>
      <c r="T91" s="2">
        <v>0</v>
      </c>
      <c r="U91" s="2">
        <v>437.5</v>
      </c>
      <c r="V91" t="s">
        <v>55</v>
      </c>
    </row>
    <row r="92" spans="1:22" x14ac:dyDescent="0.25">
      <c r="A92" t="s">
        <v>8325</v>
      </c>
      <c r="B92" t="s">
        <v>9150</v>
      </c>
      <c r="C92" t="s">
        <v>1</v>
      </c>
      <c r="D92" t="s">
        <v>9089</v>
      </c>
      <c r="E92" t="s">
        <v>9117</v>
      </c>
      <c r="F92" t="s">
        <v>9118</v>
      </c>
      <c r="G92">
        <v>43</v>
      </c>
      <c r="H92">
        <v>43</v>
      </c>
      <c r="I92">
        <v>43</v>
      </c>
      <c r="J92">
        <v>43</v>
      </c>
      <c r="K9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1450</v>
      </c>
      <c r="S92" s="2">
        <v>0</v>
      </c>
      <c r="T92" s="2">
        <v>0</v>
      </c>
      <c r="U92" s="2">
        <v>1450</v>
      </c>
      <c r="V92" t="s">
        <v>55</v>
      </c>
    </row>
    <row r="93" spans="1:22" x14ac:dyDescent="0.25">
      <c r="A93" t="s">
        <v>8325</v>
      </c>
      <c r="B93" t="s">
        <v>9149</v>
      </c>
      <c r="C93" t="s">
        <v>1</v>
      </c>
      <c r="D93" t="s">
        <v>9089</v>
      </c>
      <c r="E93" t="s">
        <v>9117</v>
      </c>
      <c r="F93" t="s">
        <v>9118</v>
      </c>
      <c r="G93">
        <v>42</v>
      </c>
      <c r="H93">
        <v>42</v>
      </c>
      <c r="I93">
        <v>42</v>
      </c>
      <c r="J93">
        <v>42</v>
      </c>
      <c r="K93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1450</v>
      </c>
      <c r="S93" s="2">
        <v>0</v>
      </c>
      <c r="T93" s="2">
        <v>0</v>
      </c>
      <c r="U93" s="2">
        <v>1450</v>
      </c>
      <c r="V93" t="s">
        <v>55</v>
      </c>
    </row>
    <row r="94" spans="1:22" x14ac:dyDescent="0.25">
      <c r="A94" t="s">
        <v>8325</v>
      </c>
      <c r="B94" t="s">
        <v>9149</v>
      </c>
      <c r="C94" t="s">
        <v>1</v>
      </c>
      <c r="D94" t="s">
        <v>9089</v>
      </c>
      <c r="E94" t="s">
        <v>9117</v>
      </c>
      <c r="F94" t="s">
        <v>9118</v>
      </c>
      <c r="G94">
        <v>41</v>
      </c>
      <c r="H94">
        <v>41</v>
      </c>
      <c r="I94">
        <v>41</v>
      </c>
      <c r="J94">
        <v>41</v>
      </c>
      <c r="K94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2625</v>
      </c>
      <c r="S94" s="2">
        <v>0</v>
      </c>
      <c r="T94" s="2">
        <v>0</v>
      </c>
      <c r="U94" s="2">
        <v>2625</v>
      </c>
      <c r="V94" t="s">
        <v>55</v>
      </c>
    </row>
    <row r="95" spans="1:22" x14ac:dyDescent="0.25">
      <c r="A95" t="s">
        <v>8325</v>
      </c>
      <c r="B95" t="s">
        <v>9149</v>
      </c>
      <c r="C95" t="s">
        <v>1</v>
      </c>
      <c r="D95" t="s">
        <v>9089</v>
      </c>
      <c r="E95" t="s">
        <v>9117</v>
      </c>
      <c r="F95" t="s">
        <v>9118</v>
      </c>
      <c r="G95">
        <v>40</v>
      </c>
      <c r="H95">
        <v>40</v>
      </c>
      <c r="I95">
        <v>40</v>
      </c>
      <c r="J95">
        <v>40</v>
      </c>
      <c r="K95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1450</v>
      </c>
      <c r="S95" s="2">
        <v>0</v>
      </c>
      <c r="T95" s="2">
        <v>0</v>
      </c>
      <c r="U95" s="2">
        <v>1450</v>
      </c>
      <c r="V95" t="s">
        <v>55</v>
      </c>
    </row>
    <row r="96" spans="1:22" x14ac:dyDescent="0.25">
      <c r="A96" t="s">
        <v>8325</v>
      </c>
      <c r="B96" t="s">
        <v>9148</v>
      </c>
      <c r="C96" t="s">
        <v>1</v>
      </c>
      <c r="D96" t="s">
        <v>9089</v>
      </c>
      <c r="E96" t="s">
        <v>9117</v>
      </c>
      <c r="F96" t="s">
        <v>9118</v>
      </c>
      <c r="G96">
        <v>39</v>
      </c>
      <c r="H96">
        <v>39</v>
      </c>
      <c r="I96">
        <v>39</v>
      </c>
      <c r="J96">
        <v>39</v>
      </c>
      <c r="K96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1087.5</v>
      </c>
      <c r="S96" s="2">
        <v>0</v>
      </c>
      <c r="T96" s="2">
        <v>0</v>
      </c>
      <c r="U96" s="2">
        <v>1087.5</v>
      </c>
      <c r="V96" t="s">
        <v>55</v>
      </c>
    </row>
    <row r="97" spans="1:22" x14ac:dyDescent="0.25">
      <c r="A97" t="s">
        <v>8325</v>
      </c>
      <c r="B97" t="s">
        <v>9148</v>
      </c>
      <c r="C97" t="s">
        <v>1</v>
      </c>
      <c r="D97" t="s">
        <v>9089</v>
      </c>
      <c r="E97" t="s">
        <v>9117</v>
      </c>
      <c r="F97" t="s">
        <v>9118</v>
      </c>
      <c r="G97">
        <v>38</v>
      </c>
      <c r="H97">
        <v>38</v>
      </c>
      <c r="I97">
        <v>38</v>
      </c>
      <c r="J97">
        <v>38</v>
      </c>
      <c r="K97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1450</v>
      </c>
      <c r="S97" s="2">
        <v>0</v>
      </c>
      <c r="T97" s="2">
        <v>0</v>
      </c>
      <c r="U97" s="2">
        <v>1450</v>
      </c>
      <c r="V97" t="s">
        <v>55</v>
      </c>
    </row>
    <row r="98" spans="1:22" x14ac:dyDescent="0.25">
      <c r="A98" t="s">
        <v>8325</v>
      </c>
      <c r="B98" t="s">
        <v>9147</v>
      </c>
      <c r="C98" t="s">
        <v>1</v>
      </c>
      <c r="D98" t="s">
        <v>9089</v>
      </c>
      <c r="E98" t="s">
        <v>9117</v>
      </c>
      <c r="F98" t="s">
        <v>9118</v>
      </c>
      <c r="G98">
        <v>37</v>
      </c>
      <c r="H98">
        <v>37</v>
      </c>
      <c r="I98">
        <v>37</v>
      </c>
      <c r="J98">
        <v>37</v>
      </c>
      <c r="K98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725</v>
      </c>
      <c r="S98" s="2">
        <v>0</v>
      </c>
      <c r="T98" s="2">
        <v>0</v>
      </c>
      <c r="U98" s="2">
        <v>725</v>
      </c>
      <c r="V98" t="s">
        <v>55</v>
      </c>
    </row>
    <row r="99" spans="1:22" x14ac:dyDescent="0.25">
      <c r="A99" t="s">
        <v>8325</v>
      </c>
      <c r="B99" t="s">
        <v>9147</v>
      </c>
      <c r="C99" t="s">
        <v>1</v>
      </c>
      <c r="D99" t="s">
        <v>9089</v>
      </c>
      <c r="E99" t="s">
        <v>9117</v>
      </c>
      <c r="F99" t="s">
        <v>9118</v>
      </c>
      <c r="G99">
        <v>36</v>
      </c>
      <c r="H99">
        <v>36</v>
      </c>
      <c r="I99">
        <v>36</v>
      </c>
      <c r="J99">
        <v>36</v>
      </c>
      <c r="K99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1450</v>
      </c>
      <c r="S99" s="2">
        <v>0</v>
      </c>
      <c r="T99" s="2">
        <v>0</v>
      </c>
      <c r="U99" s="2">
        <v>1450</v>
      </c>
      <c r="V99" t="s">
        <v>55</v>
      </c>
    </row>
    <row r="100" spans="1:22" x14ac:dyDescent="0.25">
      <c r="A100" t="s">
        <v>8325</v>
      </c>
      <c r="B100" t="s">
        <v>9146</v>
      </c>
      <c r="C100" t="s">
        <v>1</v>
      </c>
      <c r="D100" t="s">
        <v>9089</v>
      </c>
      <c r="E100" t="s">
        <v>9117</v>
      </c>
      <c r="F100" t="s">
        <v>9118</v>
      </c>
      <c r="G100">
        <v>35</v>
      </c>
      <c r="H100">
        <v>35</v>
      </c>
      <c r="I100">
        <v>35</v>
      </c>
      <c r="J100">
        <v>35</v>
      </c>
      <c r="K100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1450</v>
      </c>
      <c r="S100" s="2">
        <v>0</v>
      </c>
      <c r="T100" s="2">
        <v>0</v>
      </c>
      <c r="U100" s="2">
        <v>1450</v>
      </c>
      <c r="V100" t="s">
        <v>55</v>
      </c>
    </row>
    <row r="101" spans="1:22" x14ac:dyDescent="0.25">
      <c r="A101" t="s">
        <v>8324</v>
      </c>
      <c r="B101" t="s">
        <v>9143</v>
      </c>
      <c r="C101" t="s">
        <v>1</v>
      </c>
      <c r="D101" t="s">
        <v>9089</v>
      </c>
      <c r="E101" t="s">
        <v>9117</v>
      </c>
      <c r="F101" t="s">
        <v>9118</v>
      </c>
      <c r="G101">
        <v>34</v>
      </c>
      <c r="H101">
        <v>34</v>
      </c>
      <c r="I101">
        <v>34</v>
      </c>
      <c r="J101">
        <v>34</v>
      </c>
      <c r="K101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1450</v>
      </c>
      <c r="S101" s="2">
        <v>0</v>
      </c>
      <c r="T101" s="2">
        <v>0</v>
      </c>
      <c r="U101" s="2">
        <v>1450</v>
      </c>
      <c r="V101" t="s">
        <v>55</v>
      </c>
    </row>
    <row r="102" spans="1:22" x14ac:dyDescent="0.25">
      <c r="A102" t="s">
        <v>8324</v>
      </c>
      <c r="B102" t="s">
        <v>9142</v>
      </c>
      <c r="C102" t="s">
        <v>1</v>
      </c>
      <c r="D102" t="s">
        <v>9089</v>
      </c>
      <c r="E102" t="s">
        <v>9117</v>
      </c>
      <c r="F102" t="s">
        <v>9118</v>
      </c>
      <c r="G102">
        <v>33</v>
      </c>
      <c r="H102">
        <v>33</v>
      </c>
      <c r="I102">
        <v>33</v>
      </c>
      <c r="J102">
        <v>33</v>
      </c>
      <c r="K10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1450</v>
      </c>
      <c r="S102" s="2">
        <v>0</v>
      </c>
      <c r="T102" s="2">
        <v>0</v>
      </c>
      <c r="U102" s="2">
        <v>1450</v>
      </c>
      <c r="V102" t="s">
        <v>55</v>
      </c>
    </row>
    <row r="103" spans="1:22" x14ac:dyDescent="0.25">
      <c r="A103" t="s">
        <v>8324</v>
      </c>
      <c r="B103" t="s">
        <v>9141</v>
      </c>
      <c r="C103" t="s">
        <v>1</v>
      </c>
      <c r="D103" t="s">
        <v>9089</v>
      </c>
      <c r="E103" t="s">
        <v>9117</v>
      </c>
      <c r="F103" t="s">
        <v>9118</v>
      </c>
      <c r="G103">
        <v>32</v>
      </c>
      <c r="H103">
        <v>32</v>
      </c>
      <c r="I103">
        <v>32</v>
      </c>
      <c r="J103">
        <v>32</v>
      </c>
      <c r="K103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1450</v>
      </c>
      <c r="S103" s="2">
        <v>0</v>
      </c>
      <c r="T103" s="2">
        <v>0</v>
      </c>
      <c r="U103" s="2">
        <v>1450</v>
      </c>
      <c r="V103" t="s">
        <v>55</v>
      </c>
    </row>
    <row r="104" spans="1:22" x14ac:dyDescent="0.25">
      <c r="A104" t="s">
        <v>8324</v>
      </c>
      <c r="B104" s="125" t="s">
        <v>9140</v>
      </c>
      <c r="C104" t="s">
        <v>1</v>
      </c>
      <c r="D104" t="s">
        <v>9089</v>
      </c>
      <c r="E104" t="s">
        <v>9117</v>
      </c>
      <c r="F104" t="s">
        <v>9118</v>
      </c>
      <c r="G104">
        <v>31</v>
      </c>
      <c r="H104">
        <v>31</v>
      </c>
      <c r="I104">
        <v>31</v>
      </c>
      <c r="J104">
        <v>31</v>
      </c>
      <c r="K104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725</v>
      </c>
      <c r="S104" s="2">
        <v>0</v>
      </c>
      <c r="T104" s="2">
        <v>0</v>
      </c>
      <c r="U104" s="2">
        <v>725</v>
      </c>
      <c r="V104" t="s">
        <v>55</v>
      </c>
    </row>
    <row r="105" spans="1:22" x14ac:dyDescent="0.25">
      <c r="A105" t="s">
        <v>8324</v>
      </c>
      <c r="B105" t="s">
        <v>9139</v>
      </c>
      <c r="C105" t="s">
        <v>1</v>
      </c>
      <c r="D105" t="s">
        <v>9089</v>
      </c>
      <c r="E105" t="s">
        <v>9117</v>
      </c>
      <c r="F105" t="s">
        <v>9118</v>
      </c>
      <c r="G105">
        <v>30</v>
      </c>
      <c r="H105">
        <v>30</v>
      </c>
      <c r="I105">
        <v>30</v>
      </c>
      <c r="J105">
        <v>30</v>
      </c>
      <c r="K105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1450</v>
      </c>
      <c r="S105" s="2">
        <v>0</v>
      </c>
      <c r="T105" s="2">
        <v>0</v>
      </c>
      <c r="U105" s="2">
        <v>1450</v>
      </c>
      <c r="V105" t="s">
        <v>55</v>
      </c>
    </row>
    <row r="106" spans="1:22" x14ac:dyDescent="0.25">
      <c r="A106" t="s">
        <v>8324</v>
      </c>
      <c r="B106" t="s">
        <v>9139</v>
      </c>
      <c r="C106" t="s">
        <v>1</v>
      </c>
      <c r="D106" t="s">
        <v>9089</v>
      </c>
      <c r="E106" t="s">
        <v>9117</v>
      </c>
      <c r="F106" t="s">
        <v>9118</v>
      </c>
      <c r="G106">
        <v>29</v>
      </c>
      <c r="H106">
        <v>29</v>
      </c>
      <c r="I106">
        <v>29</v>
      </c>
      <c r="J106">
        <v>29</v>
      </c>
      <c r="K106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437.5</v>
      </c>
      <c r="S106" s="2">
        <v>0</v>
      </c>
      <c r="T106" s="2">
        <v>0</v>
      </c>
      <c r="U106" s="2">
        <v>437.5</v>
      </c>
      <c r="V106" t="s">
        <v>55</v>
      </c>
    </row>
    <row r="107" spans="1:22" x14ac:dyDescent="0.25">
      <c r="A107" t="s">
        <v>8324</v>
      </c>
      <c r="B107" t="s">
        <v>9138</v>
      </c>
      <c r="C107" t="s">
        <v>1</v>
      </c>
      <c r="D107" t="s">
        <v>9089</v>
      </c>
      <c r="E107" t="s">
        <v>9117</v>
      </c>
      <c r="F107" t="s">
        <v>9118</v>
      </c>
      <c r="G107">
        <v>28</v>
      </c>
      <c r="H107">
        <v>28</v>
      </c>
      <c r="I107">
        <v>28</v>
      </c>
      <c r="J107">
        <v>28</v>
      </c>
      <c r="K107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2625</v>
      </c>
      <c r="S107" s="2">
        <v>0</v>
      </c>
      <c r="T107" s="2">
        <v>0</v>
      </c>
      <c r="U107" s="2">
        <v>2625</v>
      </c>
      <c r="V107" t="s">
        <v>55</v>
      </c>
    </row>
    <row r="108" spans="1:22" x14ac:dyDescent="0.25">
      <c r="A108" t="s">
        <v>8324</v>
      </c>
      <c r="B108" t="s">
        <v>9138</v>
      </c>
      <c r="C108" t="s">
        <v>1</v>
      </c>
      <c r="D108" t="s">
        <v>9089</v>
      </c>
      <c r="E108" t="s">
        <v>9117</v>
      </c>
      <c r="F108" t="s">
        <v>9118</v>
      </c>
      <c r="G108">
        <v>27</v>
      </c>
      <c r="H108">
        <v>27</v>
      </c>
      <c r="I108">
        <v>27</v>
      </c>
      <c r="J108">
        <v>27</v>
      </c>
      <c r="K108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1450</v>
      </c>
      <c r="S108" s="2">
        <v>0</v>
      </c>
      <c r="T108" s="2">
        <v>0</v>
      </c>
      <c r="U108" s="2">
        <v>1450</v>
      </c>
      <c r="V108" t="s">
        <v>55</v>
      </c>
    </row>
    <row r="109" spans="1:22" x14ac:dyDescent="0.25">
      <c r="A109" t="s">
        <v>8324</v>
      </c>
      <c r="B109" t="s">
        <v>9137</v>
      </c>
      <c r="C109" t="s">
        <v>1</v>
      </c>
      <c r="D109" t="s">
        <v>9089</v>
      </c>
      <c r="E109" t="s">
        <v>9117</v>
      </c>
      <c r="F109" t="s">
        <v>9118</v>
      </c>
      <c r="G109">
        <v>26</v>
      </c>
      <c r="H109">
        <v>26</v>
      </c>
      <c r="I109">
        <v>26</v>
      </c>
      <c r="J109">
        <v>26</v>
      </c>
      <c r="K109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t="s">
        <v>55</v>
      </c>
    </row>
    <row r="110" spans="1:22" x14ac:dyDescent="0.25">
      <c r="A110" t="s">
        <v>8324</v>
      </c>
      <c r="B110" t="s">
        <v>9137</v>
      </c>
      <c r="C110" t="s">
        <v>1</v>
      </c>
      <c r="D110" t="s">
        <v>9089</v>
      </c>
      <c r="E110" t="s">
        <v>9117</v>
      </c>
      <c r="F110" t="s">
        <v>9118</v>
      </c>
      <c r="G110">
        <v>25</v>
      </c>
      <c r="H110">
        <v>25</v>
      </c>
      <c r="I110">
        <v>25</v>
      </c>
      <c r="J110">
        <v>25</v>
      </c>
      <c r="K110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437.5</v>
      </c>
      <c r="S110" s="2">
        <v>0</v>
      </c>
      <c r="T110" s="2">
        <v>0</v>
      </c>
      <c r="U110" s="2">
        <v>437.5</v>
      </c>
      <c r="V110" t="s">
        <v>55</v>
      </c>
    </row>
    <row r="111" spans="1:22" x14ac:dyDescent="0.25">
      <c r="A111" t="s">
        <v>8324</v>
      </c>
      <c r="B111" t="s">
        <v>9137</v>
      </c>
      <c r="C111" t="s">
        <v>1</v>
      </c>
      <c r="D111" t="s">
        <v>9089</v>
      </c>
      <c r="E111" t="s">
        <v>9117</v>
      </c>
      <c r="F111" t="s">
        <v>9118</v>
      </c>
      <c r="G111">
        <v>24</v>
      </c>
      <c r="H111">
        <v>24</v>
      </c>
      <c r="I111">
        <v>24</v>
      </c>
      <c r="J111">
        <v>24</v>
      </c>
      <c r="K111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1450</v>
      </c>
      <c r="S111" s="2">
        <v>0</v>
      </c>
      <c r="T111" s="2">
        <v>0</v>
      </c>
      <c r="U111" s="2">
        <v>1450</v>
      </c>
      <c r="V111" t="s">
        <v>55</v>
      </c>
    </row>
    <row r="112" spans="1:22" x14ac:dyDescent="0.25">
      <c r="A112" t="s">
        <v>8324</v>
      </c>
      <c r="B112" t="s">
        <v>9136</v>
      </c>
      <c r="C112" t="s">
        <v>1</v>
      </c>
      <c r="D112" t="s">
        <v>9089</v>
      </c>
      <c r="E112" t="s">
        <v>9117</v>
      </c>
      <c r="F112" t="s">
        <v>9118</v>
      </c>
      <c r="G112">
        <v>23</v>
      </c>
      <c r="H112">
        <v>23</v>
      </c>
      <c r="I112">
        <v>23</v>
      </c>
      <c r="J112">
        <v>23</v>
      </c>
      <c r="K11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2625</v>
      </c>
      <c r="S112" s="2">
        <v>0</v>
      </c>
      <c r="T112" s="2">
        <v>0</v>
      </c>
      <c r="U112" s="2">
        <v>2625</v>
      </c>
      <c r="V112" t="s">
        <v>55</v>
      </c>
    </row>
    <row r="113" spans="1:22" x14ac:dyDescent="0.25">
      <c r="A113" t="s">
        <v>8324</v>
      </c>
      <c r="B113" t="s">
        <v>9136</v>
      </c>
      <c r="C113" t="s">
        <v>1</v>
      </c>
      <c r="D113" t="s">
        <v>9089</v>
      </c>
      <c r="E113" t="s">
        <v>9117</v>
      </c>
      <c r="F113" t="s">
        <v>9118</v>
      </c>
      <c r="G113">
        <v>22</v>
      </c>
      <c r="H113">
        <v>22</v>
      </c>
      <c r="I113">
        <v>22</v>
      </c>
      <c r="J113">
        <v>22</v>
      </c>
      <c r="K113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1450</v>
      </c>
      <c r="S113" s="2">
        <v>0</v>
      </c>
      <c r="T113" s="2">
        <v>0</v>
      </c>
      <c r="U113" s="2">
        <v>1450</v>
      </c>
      <c r="V113" t="s">
        <v>55</v>
      </c>
    </row>
    <row r="114" spans="1:22" x14ac:dyDescent="0.25">
      <c r="A114" t="s">
        <v>8324</v>
      </c>
      <c r="B114" t="s">
        <v>9135</v>
      </c>
      <c r="C114" t="s">
        <v>1</v>
      </c>
      <c r="D114" t="s">
        <v>9089</v>
      </c>
      <c r="E114" t="s">
        <v>9117</v>
      </c>
      <c r="F114" t="s">
        <v>9118</v>
      </c>
      <c r="G114">
        <v>21</v>
      </c>
      <c r="H114">
        <v>21</v>
      </c>
      <c r="I114">
        <v>21</v>
      </c>
      <c r="J114">
        <v>21</v>
      </c>
      <c r="K114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1450</v>
      </c>
      <c r="S114" s="2">
        <v>0</v>
      </c>
      <c r="T114" s="2">
        <v>0</v>
      </c>
      <c r="U114" s="2">
        <v>1450</v>
      </c>
      <c r="V114" t="s">
        <v>55</v>
      </c>
    </row>
    <row r="115" spans="1:22" x14ac:dyDescent="0.25">
      <c r="A115" t="s">
        <v>8324</v>
      </c>
      <c r="B115" t="s">
        <v>9134</v>
      </c>
      <c r="C115" t="s">
        <v>1</v>
      </c>
      <c r="D115" t="s">
        <v>9089</v>
      </c>
      <c r="E115" t="s">
        <v>9117</v>
      </c>
      <c r="F115" t="s">
        <v>9118</v>
      </c>
      <c r="G115">
        <v>20</v>
      </c>
      <c r="H115">
        <v>20</v>
      </c>
      <c r="I115">
        <v>20</v>
      </c>
      <c r="J115">
        <v>20</v>
      </c>
      <c r="K115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875</v>
      </c>
      <c r="S115" s="2">
        <v>0</v>
      </c>
      <c r="T115" s="2">
        <v>0</v>
      </c>
      <c r="U115" s="2">
        <v>875</v>
      </c>
      <c r="V115" t="s">
        <v>55</v>
      </c>
    </row>
    <row r="116" spans="1:22" x14ac:dyDescent="0.25">
      <c r="A116" t="s">
        <v>8324</v>
      </c>
      <c r="B116" t="s">
        <v>9134</v>
      </c>
      <c r="C116" t="s">
        <v>1</v>
      </c>
      <c r="D116" t="s">
        <v>9089</v>
      </c>
      <c r="E116" t="s">
        <v>9117</v>
      </c>
      <c r="F116" t="s">
        <v>9118</v>
      </c>
      <c r="G116">
        <v>19</v>
      </c>
      <c r="H116">
        <v>19</v>
      </c>
      <c r="I116">
        <v>19</v>
      </c>
      <c r="J116">
        <v>19</v>
      </c>
      <c r="K116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1087.5</v>
      </c>
      <c r="S116" s="2">
        <v>0</v>
      </c>
      <c r="T116" s="2">
        <v>0</v>
      </c>
      <c r="U116" s="2">
        <v>1087.5</v>
      </c>
      <c r="V116" t="s">
        <v>55</v>
      </c>
    </row>
    <row r="117" spans="1:22" x14ac:dyDescent="0.25">
      <c r="A117" t="s">
        <v>8324</v>
      </c>
      <c r="B117" t="s">
        <v>9133</v>
      </c>
      <c r="C117" t="s">
        <v>1</v>
      </c>
      <c r="D117" t="s">
        <v>9089</v>
      </c>
      <c r="E117" t="s">
        <v>9117</v>
      </c>
      <c r="F117" t="s">
        <v>9118</v>
      </c>
      <c r="G117">
        <v>18</v>
      </c>
      <c r="H117">
        <v>18</v>
      </c>
      <c r="I117">
        <v>18</v>
      </c>
      <c r="J117">
        <v>18</v>
      </c>
      <c r="K117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1450</v>
      </c>
      <c r="S117" s="2">
        <v>0</v>
      </c>
      <c r="T117" s="2">
        <v>0</v>
      </c>
      <c r="U117" s="2">
        <v>1450</v>
      </c>
      <c r="V117" t="s">
        <v>55</v>
      </c>
    </row>
    <row r="118" spans="1:22" x14ac:dyDescent="0.25">
      <c r="A118" t="s">
        <v>8324</v>
      </c>
      <c r="B118" t="s">
        <v>9133</v>
      </c>
      <c r="C118" t="s">
        <v>1</v>
      </c>
      <c r="D118" t="s">
        <v>9089</v>
      </c>
      <c r="E118" t="s">
        <v>9117</v>
      </c>
      <c r="F118" t="s">
        <v>9118</v>
      </c>
      <c r="G118">
        <v>17</v>
      </c>
      <c r="H118">
        <v>17</v>
      </c>
      <c r="I118">
        <v>17</v>
      </c>
      <c r="J118">
        <v>17</v>
      </c>
      <c r="K118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2187.5</v>
      </c>
      <c r="S118" s="2">
        <v>0</v>
      </c>
      <c r="T118" s="2">
        <v>0</v>
      </c>
      <c r="U118" s="2">
        <v>2187.5</v>
      </c>
      <c r="V118" t="s">
        <v>55</v>
      </c>
    </row>
    <row r="119" spans="1:22" x14ac:dyDescent="0.25">
      <c r="A119" t="s">
        <v>8324</v>
      </c>
      <c r="B119" t="s">
        <v>9132</v>
      </c>
      <c r="C119" t="s">
        <v>1</v>
      </c>
      <c r="D119" t="s">
        <v>9089</v>
      </c>
      <c r="E119" t="s">
        <v>9117</v>
      </c>
      <c r="F119" t="s">
        <v>9118</v>
      </c>
      <c r="G119">
        <v>16</v>
      </c>
      <c r="H119">
        <v>16</v>
      </c>
      <c r="I119">
        <v>16</v>
      </c>
      <c r="J119">
        <v>16</v>
      </c>
      <c r="K119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437.5</v>
      </c>
      <c r="S119" s="2">
        <v>0</v>
      </c>
      <c r="T119" s="2">
        <v>0</v>
      </c>
      <c r="U119" s="2">
        <v>437.5</v>
      </c>
      <c r="V119" t="s">
        <v>55</v>
      </c>
    </row>
    <row r="120" spans="1:22" x14ac:dyDescent="0.25">
      <c r="A120" t="s">
        <v>8324</v>
      </c>
      <c r="B120" t="s">
        <v>9132</v>
      </c>
      <c r="C120" t="s">
        <v>1</v>
      </c>
      <c r="D120" t="s">
        <v>9089</v>
      </c>
      <c r="E120" t="s">
        <v>9117</v>
      </c>
      <c r="F120" t="s">
        <v>9118</v>
      </c>
      <c r="G120">
        <v>15</v>
      </c>
      <c r="H120">
        <v>15</v>
      </c>
      <c r="I120">
        <v>15</v>
      </c>
      <c r="J120">
        <v>15</v>
      </c>
      <c r="K120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1450</v>
      </c>
      <c r="S120" s="2">
        <v>0</v>
      </c>
      <c r="T120" s="2">
        <v>0</v>
      </c>
      <c r="U120" s="2">
        <v>1450</v>
      </c>
      <c r="V120" t="s">
        <v>55</v>
      </c>
    </row>
    <row r="121" spans="1:22" x14ac:dyDescent="0.25">
      <c r="A121" t="s">
        <v>8323</v>
      </c>
      <c r="B121" t="s">
        <v>9126</v>
      </c>
      <c r="C121" t="s">
        <v>1</v>
      </c>
      <c r="D121" t="s">
        <v>9089</v>
      </c>
      <c r="E121" t="s">
        <v>9117</v>
      </c>
      <c r="F121" t="s">
        <v>9118</v>
      </c>
      <c r="G121">
        <v>14</v>
      </c>
      <c r="H121">
        <v>14</v>
      </c>
      <c r="I121">
        <v>14</v>
      </c>
      <c r="J121">
        <v>14</v>
      </c>
      <c r="K121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437.5</v>
      </c>
      <c r="S121" s="2">
        <v>0</v>
      </c>
      <c r="T121" s="2">
        <v>0</v>
      </c>
      <c r="U121" s="2">
        <v>437.5</v>
      </c>
      <c r="V121" t="s">
        <v>55</v>
      </c>
    </row>
    <row r="122" spans="1:22" x14ac:dyDescent="0.25">
      <c r="A122" t="s">
        <v>8323</v>
      </c>
      <c r="B122" t="s">
        <v>9126</v>
      </c>
      <c r="C122" t="s">
        <v>1</v>
      </c>
      <c r="D122" t="s">
        <v>9089</v>
      </c>
      <c r="E122" t="s">
        <v>9117</v>
      </c>
      <c r="F122" t="s">
        <v>9118</v>
      </c>
      <c r="G122">
        <v>13</v>
      </c>
      <c r="H122">
        <v>13</v>
      </c>
      <c r="I122">
        <v>13</v>
      </c>
      <c r="J122">
        <v>13</v>
      </c>
      <c r="K12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1450</v>
      </c>
      <c r="S122" s="2">
        <v>0</v>
      </c>
      <c r="T122" s="2">
        <v>0</v>
      </c>
      <c r="U122" s="2">
        <v>1450</v>
      </c>
      <c r="V122" t="s">
        <v>55</v>
      </c>
    </row>
    <row r="123" spans="1:22" x14ac:dyDescent="0.25">
      <c r="A123" t="s">
        <v>8323</v>
      </c>
      <c r="B123" t="s">
        <v>9125</v>
      </c>
      <c r="C123" t="s">
        <v>1</v>
      </c>
      <c r="D123" t="s">
        <v>9089</v>
      </c>
      <c r="E123" t="s">
        <v>9117</v>
      </c>
      <c r="F123" t="s">
        <v>9118</v>
      </c>
      <c r="G123">
        <v>12</v>
      </c>
      <c r="H123">
        <v>12</v>
      </c>
      <c r="I123">
        <v>12</v>
      </c>
      <c r="J123">
        <v>12</v>
      </c>
      <c r="K123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437.5</v>
      </c>
      <c r="S123" s="2">
        <v>0</v>
      </c>
      <c r="T123" s="2">
        <v>0</v>
      </c>
      <c r="U123" s="2">
        <v>437.5</v>
      </c>
      <c r="V123" t="s">
        <v>55</v>
      </c>
    </row>
    <row r="124" spans="1:22" x14ac:dyDescent="0.25">
      <c r="A124" t="s">
        <v>8323</v>
      </c>
      <c r="B124" t="s">
        <v>9124</v>
      </c>
      <c r="C124" t="s">
        <v>1</v>
      </c>
      <c r="D124" t="s">
        <v>9089</v>
      </c>
      <c r="E124" t="s">
        <v>9117</v>
      </c>
      <c r="F124" t="s">
        <v>9118</v>
      </c>
      <c r="G124">
        <v>11</v>
      </c>
      <c r="H124">
        <v>11</v>
      </c>
      <c r="I124">
        <v>11</v>
      </c>
      <c r="J124">
        <v>11</v>
      </c>
      <c r="K124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1450</v>
      </c>
      <c r="S124" s="2">
        <v>0</v>
      </c>
      <c r="T124" s="2">
        <v>0</v>
      </c>
      <c r="U124" s="2">
        <v>1450</v>
      </c>
      <c r="V124" t="s">
        <v>55</v>
      </c>
    </row>
    <row r="125" spans="1:22" x14ac:dyDescent="0.25">
      <c r="A125" t="s">
        <v>8323</v>
      </c>
      <c r="B125" t="s">
        <v>9124</v>
      </c>
      <c r="C125" t="s">
        <v>1</v>
      </c>
      <c r="D125" t="s">
        <v>9089</v>
      </c>
      <c r="E125" t="s">
        <v>9117</v>
      </c>
      <c r="F125" t="s">
        <v>9118</v>
      </c>
      <c r="G125">
        <v>10</v>
      </c>
      <c r="H125">
        <v>10</v>
      </c>
      <c r="I125">
        <v>10</v>
      </c>
      <c r="J125">
        <v>10</v>
      </c>
      <c r="K125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2625</v>
      </c>
      <c r="S125" s="2">
        <v>0</v>
      </c>
      <c r="T125" s="2">
        <v>0</v>
      </c>
      <c r="U125" s="2">
        <v>2625</v>
      </c>
      <c r="V125" t="s">
        <v>55</v>
      </c>
    </row>
    <row r="126" spans="1:22" x14ac:dyDescent="0.25">
      <c r="A126" t="s">
        <v>8323</v>
      </c>
      <c r="B126" t="s">
        <v>9124</v>
      </c>
      <c r="C126" t="s">
        <v>1</v>
      </c>
      <c r="D126" t="s">
        <v>9089</v>
      </c>
      <c r="E126" t="s">
        <v>9117</v>
      </c>
      <c r="F126" t="s">
        <v>9118</v>
      </c>
      <c r="G126">
        <v>9</v>
      </c>
      <c r="H126">
        <v>9</v>
      </c>
      <c r="I126">
        <v>9</v>
      </c>
      <c r="J126">
        <v>9</v>
      </c>
      <c r="K126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1450</v>
      </c>
      <c r="S126" s="2">
        <v>0</v>
      </c>
      <c r="T126" s="2">
        <v>0</v>
      </c>
      <c r="U126" s="2">
        <v>1450</v>
      </c>
      <c r="V126" t="s">
        <v>55</v>
      </c>
    </row>
    <row r="127" spans="1:22" x14ac:dyDescent="0.25">
      <c r="A127" t="s">
        <v>8323</v>
      </c>
      <c r="B127" t="s">
        <v>9123</v>
      </c>
      <c r="C127" t="s">
        <v>1</v>
      </c>
      <c r="D127" t="s">
        <v>9089</v>
      </c>
      <c r="E127" t="s">
        <v>9117</v>
      </c>
      <c r="F127" t="s">
        <v>9118</v>
      </c>
      <c r="G127">
        <v>8</v>
      </c>
      <c r="H127">
        <v>8</v>
      </c>
      <c r="I127">
        <v>8</v>
      </c>
      <c r="J127">
        <v>8</v>
      </c>
      <c r="K127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1450</v>
      </c>
      <c r="S127" s="2">
        <v>0</v>
      </c>
      <c r="T127" s="2">
        <v>0</v>
      </c>
      <c r="U127" s="2">
        <v>1450</v>
      </c>
      <c r="V127" t="s">
        <v>55</v>
      </c>
    </row>
    <row r="128" spans="1:22" x14ac:dyDescent="0.25">
      <c r="A128" t="s">
        <v>8323</v>
      </c>
      <c r="B128" t="s">
        <v>9122</v>
      </c>
      <c r="C128" t="s">
        <v>1</v>
      </c>
      <c r="D128" t="s">
        <v>9089</v>
      </c>
      <c r="E128" t="s">
        <v>9117</v>
      </c>
      <c r="F128" t="s">
        <v>9118</v>
      </c>
      <c r="G128">
        <v>7</v>
      </c>
      <c r="H128">
        <v>7</v>
      </c>
      <c r="I128">
        <v>7</v>
      </c>
      <c r="J128">
        <v>7</v>
      </c>
      <c r="K128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1450</v>
      </c>
      <c r="S128" s="2">
        <v>0</v>
      </c>
      <c r="T128" s="2">
        <v>0</v>
      </c>
      <c r="U128" s="2">
        <v>1450</v>
      </c>
      <c r="V128" t="s">
        <v>55</v>
      </c>
    </row>
    <row r="129" spans="1:22" x14ac:dyDescent="0.25">
      <c r="A129" t="s">
        <v>8323</v>
      </c>
      <c r="B129" t="s">
        <v>9121</v>
      </c>
      <c r="C129" t="s">
        <v>1</v>
      </c>
      <c r="D129" t="s">
        <v>9089</v>
      </c>
      <c r="E129" t="s">
        <v>9117</v>
      </c>
      <c r="F129" t="s">
        <v>9118</v>
      </c>
      <c r="G129">
        <v>6</v>
      </c>
      <c r="H129">
        <v>6</v>
      </c>
      <c r="I129">
        <v>6</v>
      </c>
      <c r="J129">
        <v>6</v>
      </c>
      <c r="K129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2625</v>
      </c>
      <c r="S129" s="2">
        <v>0</v>
      </c>
      <c r="T129" s="2">
        <v>0</v>
      </c>
      <c r="U129" s="2">
        <v>2625</v>
      </c>
      <c r="V129" t="s">
        <v>55</v>
      </c>
    </row>
    <row r="130" spans="1:22" x14ac:dyDescent="0.25">
      <c r="A130" t="s">
        <v>8323</v>
      </c>
      <c r="B130" t="s">
        <v>9121</v>
      </c>
      <c r="C130" t="s">
        <v>1</v>
      </c>
      <c r="D130" t="s">
        <v>9089</v>
      </c>
      <c r="E130" t="s">
        <v>9117</v>
      </c>
      <c r="F130" t="s">
        <v>9118</v>
      </c>
      <c r="G130">
        <v>5</v>
      </c>
      <c r="H130">
        <v>5</v>
      </c>
      <c r="I130">
        <v>5</v>
      </c>
      <c r="J130">
        <v>5</v>
      </c>
      <c r="K130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1450</v>
      </c>
      <c r="S130" s="2">
        <v>0</v>
      </c>
      <c r="T130" s="2">
        <v>0</v>
      </c>
      <c r="U130" s="2">
        <v>1450</v>
      </c>
      <c r="V130" t="s">
        <v>55</v>
      </c>
    </row>
    <row r="131" spans="1:22" x14ac:dyDescent="0.25">
      <c r="A131" t="s">
        <v>8323</v>
      </c>
      <c r="B131" t="s">
        <v>9120</v>
      </c>
      <c r="C131" t="s">
        <v>1</v>
      </c>
      <c r="D131" t="s">
        <v>9089</v>
      </c>
      <c r="E131" t="s">
        <v>9117</v>
      </c>
      <c r="F131" t="s">
        <v>9118</v>
      </c>
      <c r="G131">
        <v>4</v>
      </c>
      <c r="H131">
        <v>4</v>
      </c>
      <c r="I131">
        <v>4</v>
      </c>
      <c r="J131">
        <v>4</v>
      </c>
      <c r="K131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2625</v>
      </c>
      <c r="S131" s="2">
        <v>0</v>
      </c>
      <c r="T131" s="2">
        <v>0</v>
      </c>
      <c r="U131" s="2">
        <v>2625</v>
      </c>
      <c r="V131" t="s">
        <v>55</v>
      </c>
    </row>
    <row r="132" spans="1:22" x14ac:dyDescent="0.25">
      <c r="A132" t="s">
        <v>8323</v>
      </c>
      <c r="B132" t="s">
        <v>9120</v>
      </c>
      <c r="C132" t="s">
        <v>1</v>
      </c>
      <c r="D132" t="s">
        <v>9089</v>
      </c>
      <c r="E132" t="s">
        <v>9117</v>
      </c>
      <c r="F132" t="s">
        <v>9118</v>
      </c>
      <c r="G132">
        <v>3</v>
      </c>
      <c r="H132">
        <v>3</v>
      </c>
      <c r="I132">
        <v>3</v>
      </c>
      <c r="J132">
        <v>3</v>
      </c>
      <c r="K13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1450</v>
      </c>
      <c r="S132" s="2">
        <v>0</v>
      </c>
      <c r="T132" s="2">
        <v>0</v>
      </c>
      <c r="U132" s="2">
        <v>1450</v>
      </c>
      <c r="V132" t="s">
        <v>55</v>
      </c>
    </row>
    <row r="133" spans="1:22" x14ac:dyDescent="0.25">
      <c r="A133" t="s">
        <v>8323</v>
      </c>
      <c r="B133" t="s">
        <v>9119</v>
      </c>
      <c r="C133" t="s">
        <v>1</v>
      </c>
      <c r="D133" t="s">
        <v>9089</v>
      </c>
      <c r="E133" t="s">
        <v>9117</v>
      </c>
      <c r="F133" t="s">
        <v>9118</v>
      </c>
      <c r="G133">
        <v>2</v>
      </c>
      <c r="H133">
        <v>2</v>
      </c>
      <c r="I133">
        <v>2</v>
      </c>
      <c r="J133">
        <v>2</v>
      </c>
      <c r="K133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1450</v>
      </c>
      <c r="S133" s="2">
        <v>0</v>
      </c>
      <c r="T133" s="2">
        <v>0</v>
      </c>
      <c r="U133" s="2">
        <v>1450</v>
      </c>
      <c r="V133" t="s">
        <v>55</v>
      </c>
    </row>
    <row r="134" spans="1:22" x14ac:dyDescent="0.25">
      <c r="A134" t="s">
        <v>8323</v>
      </c>
      <c r="B134" t="s">
        <v>9116</v>
      </c>
      <c r="C134" t="s">
        <v>1</v>
      </c>
      <c r="D134" t="s">
        <v>9089</v>
      </c>
      <c r="E134" t="s">
        <v>9117</v>
      </c>
      <c r="F134" t="s">
        <v>9118</v>
      </c>
      <c r="G134">
        <v>1</v>
      </c>
      <c r="H134">
        <v>1</v>
      </c>
      <c r="I134">
        <v>1</v>
      </c>
      <c r="J134">
        <v>1</v>
      </c>
      <c r="K134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725</v>
      </c>
      <c r="S134" s="2">
        <v>0</v>
      </c>
      <c r="T134" s="2">
        <v>0</v>
      </c>
      <c r="U134" s="2">
        <v>725</v>
      </c>
      <c r="V134" t="s">
        <v>55</v>
      </c>
    </row>
    <row r="135" spans="1:22" x14ac:dyDescent="0.25">
      <c r="A135" t="s">
        <v>8323</v>
      </c>
      <c r="B135" t="s">
        <v>9116</v>
      </c>
      <c r="C135" t="s">
        <v>1</v>
      </c>
      <c r="D135" t="s">
        <v>9089</v>
      </c>
      <c r="E135" t="s">
        <v>8136</v>
      </c>
      <c r="F135" t="s">
        <v>9070</v>
      </c>
      <c r="G135">
        <v>500</v>
      </c>
      <c r="H135">
        <v>500</v>
      </c>
      <c r="I135">
        <v>500</v>
      </c>
      <c r="J135">
        <v>500</v>
      </c>
      <c r="K135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1450</v>
      </c>
      <c r="S135" s="2">
        <v>0</v>
      </c>
      <c r="T135" s="2">
        <v>0</v>
      </c>
      <c r="U135" s="2">
        <v>1450</v>
      </c>
      <c r="V135" t="s">
        <v>55</v>
      </c>
    </row>
    <row r="136" spans="1:22" x14ac:dyDescent="0.25">
      <c r="A136" t="s">
        <v>8322</v>
      </c>
      <c r="B136" s="1" t="s">
        <v>9068</v>
      </c>
      <c r="C136" t="s">
        <v>1</v>
      </c>
      <c r="D136" t="s">
        <v>9089</v>
      </c>
      <c r="E136" t="s">
        <v>9069</v>
      </c>
      <c r="F136" t="s">
        <v>9070</v>
      </c>
      <c r="G136">
        <v>499</v>
      </c>
      <c r="H136">
        <v>499</v>
      </c>
      <c r="I136">
        <v>499</v>
      </c>
      <c r="J136">
        <v>499</v>
      </c>
      <c r="K136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3062.5</v>
      </c>
      <c r="S136" s="2">
        <v>0</v>
      </c>
      <c r="T136" s="2">
        <v>0</v>
      </c>
      <c r="U136" s="2">
        <v>3062.5</v>
      </c>
      <c r="V136" t="s">
        <v>55</v>
      </c>
    </row>
    <row r="137" spans="1:22" x14ac:dyDescent="0.25">
      <c r="A137" t="s">
        <v>8322</v>
      </c>
      <c r="B137" s="1" t="s">
        <v>9068</v>
      </c>
      <c r="C137" t="s">
        <v>1</v>
      </c>
      <c r="D137" t="s">
        <v>9089</v>
      </c>
      <c r="E137" t="s">
        <v>9069</v>
      </c>
      <c r="F137" t="s">
        <v>9070</v>
      </c>
      <c r="G137">
        <v>498</v>
      </c>
      <c r="H137">
        <v>498</v>
      </c>
      <c r="I137">
        <v>498</v>
      </c>
      <c r="J137">
        <v>498</v>
      </c>
      <c r="K137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725</v>
      </c>
      <c r="S137" s="2">
        <v>0</v>
      </c>
      <c r="T137" s="2">
        <v>0</v>
      </c>
      <c r="U137" s="2">
        <v>725</v>
      </c>
      <c r="V137" t="s">
        <v>55</v>
      </c>
    </row>
    <row r="138" spans="1:22" x14ac:dyDescent="0.25">
      <c r="A138" t="s">
        <v>8322</v>
      </c>
      <c r="B138" s="1" t="s">
        <v>9068</v>
      </c>
      <c r="C138" t="s">
        <v>1</v>
      </c>
      <c r="D138" t="s">
        <v>9089</v>
      </c>
      <c r="E138" t="s">
        <v>9069</v>
      </c>
      <c r="F138" t="s">
        <v>9070</v>
      </c>
      <c r="G138">
        <v>497</v>
      </c>
      <c r="H138">
        <v>497</v>
      </c>
      <c r="I138">
        <v>497</v>
      </c>
      <c r="J138">
        <v>497</v>
      </c>
      <c r="K138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1450</v>
      </c>
      <c r="S138" s="2">
        <v>0</v>
      </c>
      <c r="T138" s="2">
        <v>0</v>
      </c>
      <c r="U138" s="2">
        <v>1450</v>
      </c>
      <c r="V138" t="s">
        <v>55</v>
      </c>
    </row>
    <row r="139" spans="1:22" x14ac:dyDescent="0.25">
      <c r="A139" t="s">
        <v>8322</v>
      </c>
      <c r="B139" s="1" t="s">
        <v>9071</v>
      </c>
      <c r="C139" t="s">
        <v>1</v>
      </c>
      <c r="D139" t="s">
        <v>9089</v>
      </c>
      <c r="E139" t="s">
        <v>9069</v>
      </c>
      <c r="F139" t="s">
        <v>9070</v>
      </c>
      <c r="G139">
        <v>496</v>
      </c>
      <c r="H139">
        <v>496</v>
      </c>
      <c r="I139">
        <v>496</v>
      </c>
      <c r="J139">
        <v>496</v>
      </c>
      <c r="K139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725</v>
      </c>
      <c r="S139" s="2">
        <v>0</v>
      </c>
      <c r="T139" s="2">
        <v>0</v>
      </c>
      <c r="U139" s="2">
        <v>725</v>
      </c>
      <c r="V139" t="s">
        <v>55</v>
      </c>
    </row>
    <row r="140" spans="1:22" x14ac:dyDescent="0.25">
      <c r="A140" t="s">
        <v>8322</v>
      </c>
      <c r="B140" s="1" t="s">
        <v>9071</v>
      </c>
      <c r="C140" t="s">
        <v>1</v>
      </c>
      <c r="D140" t="s">
        <v>9089</v>
      </c>
      <c r="E140" t="s">
        <v>9069</v>
      </c>
      <c r="F140" t="s">
        <v>9070</v>
      </c>
      <c r="G140">
        <v>495</v>
      </c>
      <c r="H140">
        <v>495</v>
      </c>
      <c r="I140">
        <v>495</v>
      </c>
      <c r="J140">
        <v>495</v>
      </c>
      <c r="K140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1450</v>
      </c>
      <c r="S140" s="2">
        <v>0</v>
      </c>
      <c r="T140" s="2">
        <v>0</v>
      </c>
      <c r="U140" s="2">
        <v>1450</v>
      </c>
      <c r="V140" t="s">
        <v>55</v>
      </c>
    </row>
    <row r="141" spans="1:22" x14ac:dyDescent="0.25">
      <c r="A141" t="s">
        <v>8322</v>
      </c>
      <c r="B141" s="1" t="s">
        <v>9072</v>
      </c>
      <c r="C141" t="s">
        <v>1</v>
      </c>
      <c r="D141" t="s">
        <v>9089</v>
      </c>
      <c r="E141" t="s">
        <v>9069</v>
      </c>
      <c r="F141" t="s">
        <v>9070</v>
      </c>
      <c r="G141">
        <v>494</v>
      </c>
      <c r="H141">
        <v>494</v>
      </c>
      <c r="I141">
        <v>494</v>
      </c>
      <c r="J141">
        <v>494</v>
      </c>
      <c r="K141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1450</v>
      </c>
      <c r="S141" s="2">
        <v>0</v>
      </c>
      <c r="T141" s="2">
        <v>0</v>
      </c>
      <c r="U141" s="2">
        <v>1450</v>
      </c>
      <c r="V141" t="s">
        <v>55</v>
      </c>
    </row>
    <row r="142" spans="1:22" x14ac:dyDescent="0.25">
      <c r="A142" t="s">
        <v>8322</v>
      </c>
      <c r="B142" s="1" t="s">
        <v>9073</v>
      </c>
      <c r="C142" t="s">
        <v>1</v>
      </c>
      <c r="D142" t="s">
        <v>9089</v>
      </c>
      <c r="E142" t="s">
        <v>9069</v>
      </c>
      <c r="F142" t="s">
        <v>9070</v>
      </c>
      <c r="G142">
        <v>493</v>
      </c>
      <c r="H142">
        <v>493</v>
      </c>
      <c r="I142">
        <v>493</v>
      </c>
      <c r="J142">
        <v>493</v>
      </c>
      <c r="K14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1450</v>
      </c>
      <c r="S142" s="2">
        <v>0</v>
      </c>
      <c r="T142" s="2">
        <v>0</v>
      </c>
      <c r="U142" s="2">
        <v>1450</v>
      </c>
      <c r="V142" t="s">
        <v>55</v>
      </c>
    </row>
    <row r="143" spans="1:22" x14ac:dyDescent="0.25">
      <c r="A143" t="s">
        <v>8322</v>
      </c>
      <c r="B143" s="1" t="s">
        <v>9074</v>
      </c>
      <c r="C143" t="s">
        <v>1</v>
      </c>
      <c r="D143" t="s">
        <v>9089</v>
      </c>
      <c r="E143" t="s">
        <v>9069</v>
      </c>
      <c r="F143" t="s">
        <v>9070</v>
      </c>
      <c r="G143">
        <v>492</v>
      </c>
      <c r="H143">
        <v>492</v>
      </c>
      <c r="I143">
        <v>492</v>
      </c>
      <c r="J143">
        <v>492</v>
      </c>
      <c r="K143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725</v>
      </c>
      <c r="S143" s="2">
        <v>0</v>
      </c>
      <c r="T143" s="2">
        <v>0</v>
      </c>
      <c r="U143" s="2">
        <v>725</v>
      </c>
      <c r="V143" t="s">
        <v>55</v>
      </c>
    </row>
    <row r="144" spans="1:22" x14ac:dyDescent="0.25">
      <c r="A144" t="s">
        <v>8322</v>
      </c>
      <c r="B144" s="1" t="s">
        <v>9074</v>
      </c>
      <c r="C144" t="s">
        <v>1</v>
      </c>
      <c r="D144" t="s">
        <v>9089</v>
      </c>
      <c r="E144" t="s">
        <v>9069</v>
      </c>
      <c r="F144" t="s">
        <v>9070</v>
      </c>
      <c r="G144">
        <v>491</v>
      </c>
      <c r="H144">
        <v>491</v>
      </c>
      <c r="I144">
        <v>491</v>
      </c>
      <c r="J144">
        <v>491</v>
      </c>
      <c r="K144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3062.5</v>
      </c>
      <c r="S144" s="2">
        <v>0</v>
      </c>
      <c r="T144" s="2">
        <v>0</v>
      </c>
      <c r="U144" s="2">
        <v>3062.5</v>
      </c>
      <c r="V144" t="s">
        <v>55</v>
      </c>
    </row>
    <row r="145" spans="1:22" x14ac:dyDescent="0.25">
      <c r="A145" t="s">
        <v>8322</v>
      </c>
      <c r="B145" s="1" t="s">
        <v>9074</v>
      </c>
      <c r="C145" t="s">
        <v>1</v>
      </c>
      <c r="D145" t="s">
        <v>9089</v>
      </c>
      <c r="E145" t="s">
        <v>9069</v>
      </c>
      <c r="F145" t="s">
        <v>9070</v>
      </c>
      <c r="G145">
        <v>490</v>
      </c>
      <c r="H145">
        <v>490</v>
      </c>
      <c r="I145">
        <v>490</v>
      </c>
      <c r="J145">
        <v>490</v>
      </c>
      <c r="K145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1450</v>
      </c>
      <c r="S145" s="2">
        <v>0</v>
      </c>
      <c r="T145" s="2">
        <v>0</v>
      </c>
      <c r="U145" s="2">
        <v>1450</v>
      </c>
      <c r="V145" t="s">
        <v>55</v>
      </c>
    </row>
    <row r="146" spans="1:22" x14ac:dyDescent="0.25">
      <c r="A146" t="s">
        <v>8322</v>
      </c>
      <c r="B146" s="1" t="s">
        <v>9075</v>
      </c>
      <c r="C146" t="s">
        <v>1</v>
      </c>
      <c r="D146" t="s">
        <v>9089</v>
      </c>
      <c r="E146" t="s">
        <v>9069</v>
      </c>
      <c r="F146" t="s">
        <v>9070</v>
      </c>
      <c r="G146">
        <v>489</v>
      </c>
      <c r="H146">
        <v>489</v>
      </c>
      <c r="I146">
        <v>489</v>
      </c>
      <c r="J146">
        <v>489</v>
      </c>
      <c r="K146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1450</v>
      </c>
      <c r="S146" s="2">
        <v>0</v>
      </c>
      <c r="T146" s="2">
        <v>0</v>
      </c>
      <c r="U146" s="2">
        <v>1450</v>
      </c>
      <c r="V146" t="s">
        <v>55</v>
      </c>
    </row>
    <row r="147" spans="1:22" x14ac:dyDescent="0.25">
      <c r="A147" t="s">
        <v>8322</v>
      </c>
      <c r="B147" s="1" t="s">
        <v>9076</v>
      </c>
      <c r="C147" t="s">
        <v>1</v>
      </c>
      <c r="D147" t="s">
        <v>9089</v>
      </c>
      <c r="E147" t="s">
        <v>9069</v>
      </c>
      <c r="F147" t="s">
        <v>9070</v>
      </c>
      <c r="G147">
        <v>488</v>
      </c>
      <c r="H147">
        <v>488</v>
      </c>
      <c r="I147">
        <v>488</v>
      </c>
      <c r="J147">
        <v>488</v>
      </c>
      <c r="K147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1450</v>
      </c>
      <c r="S147" s="2">
        <v>0</v>
      </c>
      <c r="T147" s="2">
        <v>0</v>
      </c>
      <c r="U147" s="2">
        <v>1450</v>
      </c>
      <c r="V147" t="s">
        <v>55</v>
      </c>
    </row>
    <row r="148" spans="1:22" x14ac:dyDescent="0.25">
      <c r="A148" t="s">
        <v>8322</v>
      </c>
      <c r="B148" s="1" t="s">
        <v>9077</v>
      </c>
      <c r="C148" t="s">
        <v>1</v>
      </c>
      <c r="D148" t="s">
        <v>9089</v>
      </c>
      <c r="E148" t="s">
        <v>9069</v>
      </c>
      <c r="F148" t="s">
        <v>9070</v>
      </c>
      <c r="G148">
        <v>487</v>
      </c>
      <c r="H148">
        <v>487</v>
      </c>
      <c r="I148">
        <v>487</v>
      </c>
      <c r="J148">
        <v>487</v>
      </c>
      <c r="K148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437.5</v>
      </c>
      <c r="S148" s="2">
        <v>0</v>
      </c>
      <c r="T148" s="2">
        <v>0</v>
      </c>
      <c r="U148" s="2">
        <v>437.5</v>
      </c>
      <c r="V148" t="s">
        <v>55</v>
      </c>
    </row>
    <row r="149" spans="1:22" x14ac:dyDescent="0.25">
      <c r="A149" t="s">
        <v>8322</v>
      </c>
      <c r="B149" s="1" t="s">
        <v>9077</v>
      </c>
      <c r="C149" t="s">
        <v>1</v>
      </c>
      <c r="D149" t="s">
        <v>9089</v>
      </c>
      <c r="E149" t="s">
        <v>9069</v>
      </c>
      <c r="F149" t="s">
        <v>9070</v>
      </c>
      <c r="G149">
        <v>486</v>
      </c>
      <c r="H149">
        <v>486</v>
      </c>
      <c r="I149">
        <v>486</v>
      </c>
      <c r="J149">
        <v>486</v>
      </c>
      <c r="K149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1450</v>
      </c>
      <c r="S149" s="2">
        <v>0</v>
      </c>
      <c r="T149" s="2">
        <v>0</v>
      </c>
      <c r="U149" s="2">
        <v>1450</v>
      </c>
      <c r="V149" t="s">
        <v>55</v>
      </c>
    </row>
    <row r="150" spans="1:22" x14ac:dyDescent="0.25">
      <c r="A150" t="s">
        <v>8322</v>
      </c>
      <c r="B150" s="1" t="s">
        <v>9078</v>
      </c>
      <c r="C150" t="s">
        <v>1</v>
      </c>
      <c r="D150" t="s">
        <v>9089</v>
      </c>
      <c r="E150" t="s">
        <v>9069</v>
      </c>
      <c r="F150" t="s">
        <v>9070</v>
      </c>
      <c r="G150">
        <v>485</v>
      </c>
      <c r="H150">
        <v>485</v>
      </c>
      <c r="I150">
        <v>485</v>
      </c>
      <c r="J150">
        <v>485</v>
      </c>
      <c r="K150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1450</v>
      </c>
      <c r="S150" s="2">
        <v>0</v>
      </c>
      <c r="T150" s="2">
        <v>0</v>
      </c>
      <c r="U150" s="2">
        <v>1450</v>
      </c>
      <c r="V150" t="s">
        <v>55</v>
      </c>
    </row>
    <row r="151" spans="1:22" x14ac:dyDescent="0.25">
      <c r="A151" t="s">
        <v>8322</v>
      </c>
      <c r="B151" s="1" t="s">
        <v>9079</v>
      </c>
      <c r="C151" t="s">
        <v>1</v>
      </c>
      <c r="D151" t="s">
        <v>9089</v>
      </c>
      <c r="E151" t="s">
        <v>9069</v>
      </c>
      <c r="F151" t="s">
        <v>9070</v>
      </c>
      <c r="G151">
        <v>484</v>
      </c>
      <c r="H151">
        <v>484</v>
      </c>
      <c r="I151">
        <v>484</v>
      </c>
      <c r="J151">
        <v>484</v>
      </c>
      <c r="K151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2625</v>
      </c>
      <c r="S151" s="2">
        <v>0</v>
      </c>
      <c r="T151" s="2">
        <v>0</v>
      </c>
      <c r="U151" s="2">
        <v>2625</v>
      </c>
      <c r="V151" t="s">
        <v>55</v>
      </c>
    </row>
    <row r="152" spans="1:22" x14ac:dyDescent="0.25">
      <c r="A152" t="s">
        <v>8322</v>
      </c>
      <c r="B152" s="1" t="s">
        <v>9079</v>
      </c>
      <c r="C152" t="s">
        <v>1</v>
      </c>
      <c r="D152" t="s">
        <v>9089</v>
      </c>
      <c r="E152" t="s">
        <v>9069</v>
      </c>
      <c r="F152" t="s">
        <v>9070</v>
      </c>
      <c r="G152">
        <v>483</v>
      </c>
      <c r="H152">
        <v>483</v>
      </c>
      <c r="I152">
        <v>483</v>
      </c>
      <c r="J152">
        <v>483</v>
      </c>
      <c r="K15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1450</v>
      </c>
      <c r="S152" s="2">
        <v>0</v>
      </c>
      <c r="T152" s="2">
        <v>0</v>
      </c>
      <c r="U152" s="2">
        <v>1450</v>
      </c>
      <c r="V152" t="s">
        <v>55</v>
      </c>
    </row>
    <row r="153" spans="1:22" x14ac:dyDescent="0.25">
      <c r="A153" t="s">
        <v>8322</v>
      </c>
      <c r="B153" s="1" t="s">
        <v>9080</v>
      </c>
      <c r="C153" t="s">
        <v>1</v>
      </c>
      <c r="D153" t="s">
        <v>9089</v>
      </c>
      <c r="E153" t="s">
        <v>9069</v>
      </c>
      <c r="F153" t="s">
        <v>9070</v>
      </c>
      <c r="G153">
        <v>482</v>
      </c>
      <c r="H153">
        <v>482</v>
      </c>
      <c r="I153">
        <v>482</v>
      </c>
      <c r="J153">
        <v>482</v>
      </c>
      <c r="K153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1450</v>
      </c>
      <c r="S153" s="2">
        <v>0</v>
      </c>
      <c r="T153" s="2">
        <v>0</v>
      </c>
      <c r="U153" s="2">
        <v>1450</v>
      </c>
      <c r="V153" t="s">
        <v>55</v>
      </c>
    </row>
    <row r="154" spans="1:22" x14ac:dyDescent="0.25">
      <c r="A154" t="s">
        <v>8265</v>
      </c>
      <c r="B154" s="1" t="s">
        <v>9081</v>
      </c>
      <c r="C154" t="s">
        <v>1</v>
      </c>
      <c r="D154" t="s">
        <v>9089</v>
      </c>
      <c r="E154" t="s">
        <v>9069</v>
      </c>
      <c r="F154" t="s">
        <v>9070</v>
      </c>
      <c r="G154">
        <v>481</v>
      </c>
      <c r="H154">
        <v>481</v>
      </c>
      <c r="I154">
        <v>481</v>
      </c>
      <c r="J154">
        <v>481</v>
      </c>
      <c r="K154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437.5</v>
      </c>
      <c r="S154" s="2">
        <v>0</v>
      </c>
      <c r="T154" s="2">
        <v>0</v>
      </c>
      <c r="U154" s="2">
        <v>437.5</v>
      </c>
      <c r="V154" t="s">
        <v>55</v>
      </c>
    </row>
    <row r="155" spans="1:22" x14ac:dyDescent="0.25">
      <c r="A155" t="s">
        <v>8265</v>
      </c>
      <c r="B155" s="1" t="s">
        <v>9081</v>
      </c>
      <c r="C155" t="s">
        <v>1</v>
      </c>
      <c r="D155" t="s">
        <v>9089</v>
      </c>
      <c r="E155" t="s">
        <v>9069</v>
      </c>
      <c r="F155" t="s">
        <v>9070</v>
      </c>
      <c r="G155">
        <v>480</v>
      </c>
      <c r="H155">
        <v>480</v>
      </c>
      <c r="I155">
        <v>480</v>
      </c>
      <c r="J155">
        <v>480</v>
      </c>
      <c r="K155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1450</v>
      </c>
      <c r="S155" s="2">
        <v>0</v>
      </c>
      <c r="T155" s="2">
        <v>0</v>
      </c>
      <c r="U155" s="2">
        <v>1450</v>
      </c>
      <c r="V155" t="s">
        <v>55</v>
      </c>
    </row>
    <row r="156" spans="1:22" x14ac:dyDescent="0.25">
      <c r="A156" t="s">
        <v>8265</v>
      </c>
      <c r="B156" s="1" t="s">
        <v>9082</v>
      </c>
      <c r="C156" t="s">
        <v>1</v>
      </c>
      <c r="D156" t="s">
        <v>9089</v>
      </c>
      <c r="E156" t="s">
        <v>9069</v>
      </c>
      <c r="F156" t="s">
        <v>9070</v>
      </c>
      <c r="G156">
        <v>479</v>
      </c>
      <c r="H156">
        <v>479</v>
      </c>
      <c r="I156">
        <v>479</v>
      </c>
      <c r="J156">
        <v>479</v>
      </c>
      <c r="K156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437.5</v>
      </c>
      <c r="S156" s="2">
        <v>0</v>
      </c>
      <c r="T156" s="2">
        <v>0</v>
      </c>
      <c r="U156" s="2">
        <v>437.5</v>
      </c>
      <c r="V156" t="s">
        <v>55</v>
      </c>
    </row>
    <row r="157" spans="1:22" x14ac:dyDescent="0.25">
      <c r="A157" t="s">
        <v>8265</v>
      </c>
      <c r="B157" s="1" t="s">
        <v>9082</v>
      </c>
      <c r="C157" t="s">
        <v>1</v>
      </c>
      <c r="D157" t="s">
        <v>9089</v>
      </c>
      <c r="E157" t="s">
        <v>9069</v>
      </c>
      <c r="F157" t="s">
        <v>9070</v>
      </c>
      <c r="G157">
        <v>478</v>
      </c>
      <c r="H157">
        <v>478</v>
      </c>
      <c r="I157">
        <v>478</v>
      </c>
      <c r="J157">
        <v>478</v>
      </c>
      <c r="K157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1450</v>
      </c>
      <c r="S157" s="2">
        <v>0</v>
      </c>
      <c r="T157" s="2">
        <v>0</v>
      </c>
      <c r="U157" s="2">
        <v>1450</v>
      </c>
      <c r="V157" t="s">
        <v>55</v>
      </c>
    </row>
    <row r="158" spans="1:22" x14ac:dyDescent="0.25">
      <c r="A158" t="s">
        <v>8265</v>
      </c>
      <c r="B158" s="1" t="s">
        <v>9083</v>
      </c>
      <c r="C158" t="s">
        <v>1</v>
      </c>
      <c r="D158" t="s">
        <v>9089</v>
      </c>
      <c r="E158" t="s">
        <v>9069</v>
      </c>
      <c r="F158" t="s">
        <v>9070</v>
      </c>
      <c r="G158">
        <v>477</v>
      </c>
      <c r="H158">
        <v>477</v>
      </c>
      <c r="I158">
        <v>477</v>
      </c>
      <c r="J158">
        <v>477</v>
      </c>
      <c r="K158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290</v>
      </c>
      <c r="S158" s="2">
        <v>0</v>
      </c>
      <c r="T158" s="2">
        <v>0</v>
      </c>
      <c r="U158" s="2">
        <v>290</v>
      </c>
      <c r="V158" t="s">
        <v>55</v>
      </c>
    </row>
    <row r="159" spans="1:22" x14ac:dyDescent="0.25">
      <c r="A159" t="s">
        <v>8265</v>
      </c>
      <c r="B159" s="1" t="s">
        <v>9084</v>
      </c>
      <c r="C159" t="s">
        <v>1</v>
      </c>
      <c r="D159" t="s">
        <v>9089</v>
      </c>
      <c r="E159" t="s">
        <v>9069</v>
      </c>
      <c r="F159" t="s">
        <v>9070</v>
      </c>
      <c r="G159">
        <v>476</v>
      </c>
      <c r="H159">
        <v>476</v>
      </c>
      <c r="I159">
        <v>476</v>
      </c>
      <c r="J159">
        <v>476</v>
      </c>
      <c r="K159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1450</v>
      </c>
      <c r="S159" s="2">
        <v>0</v>
      </c>
      <c r="T159" s="2">
        <v>0</v>
      </c>
      <c r="U159" s="2">
        <v>1450</v>
      </c>
      <c r="V159" t="s">
        <v>55</v>
      </c>
    </row>
    <row r="160" spans="1:22" x14ac:dyDescent="0.25">
      <c r="A160" t="s">
        <v>8265</v>
      </c>
      <c r="B160" s="1" t="s">
        <v>9085</v>
      </c>
      <c r="C160" t="s">
        <v>1</v>
      </c>
      <c r="D160" t="s">
        <v>9089</v>
      </c>
      <c r="E160" t="s">
        <v>9069</v>
      </c>
      <c r="F160" t="s">
        <v>9070</v>
      </c>
      <c r="G160">
        <v>475</v>
      </c>
      <c r="H160">
        <v>475</v>
      </c>
      <c r="I160">
        <v>475</v>
      </c>
      <c r="J160">
        <v>475</v>
      </c>
      <c r="K160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2625</v>
      </c>
      <c r="S160" s="2">
        <v>0</v>
      </c>
      <c r="T160" s="2">
        <v>0</v>
      </c>
      <c r="U160" s="2">
        <v>2625</v>
      </c>
      <c r="V160" t="s">
        <v>55</v>
      </c>
    </row>
    <row r="161" spans="1:22" x14ac:dyDescent="0.25">
      <c r="A161" t="s">
        <v>8265</v>
      </c>
      <c r="B161" s="1" t="s">
        <v>9085</v>
      </c>
      <c r="C161" t="s">
        <v>1</v>
      </c>
      <c r="D161" t="s">
        <v>9089</v>
      </c>
      <c r="E161" t="s">
        <v>9069</v>
      </c>
      <c r="F161" t="s">
        <v>9070</v>
      </c>
      <c r="G161">
        <v>474</v>
      </c>
      <c r="H161">
        <v>474</v>
      </c>
      <c r="I161">
        <v>474</v>
      </c>
      <c r="J161">
        <v>474</v>
      </c>
      <c r="K161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1450</v>
      </c>
      <c r="S161" s="2">
        <v>0</v>
      </c>
      <c r="T161" s="2">
        <v>0</v>
      </c>
      <c r="U161" s="2">
        <v>1450</v>
      </c>
      <c r="V161" t="s">
        <v>55</v>
      </c>
    </row>
    <row r="162" spans="1:22" x14ac:dyDescent="0.25">
      <c r="A162" t="s">
        <v>8265</v>
      </c>
      <c r="B162" s="1" t="s">
        <v>9086</v>
      </c>
      <c r="C162" t="s">
        <v>1</v>
      </c>
      <c r="D162" t="s">
        <v>9089</v>
      </c>
      <c r="E162" t="s">
        <v>9069</v>
      </c>
      <c r="F162" t="s">
        <v>9070</v>
      </c>
      <c r="G162">
        <v>473</v>
      </c>
      <c r="H162">
        <v>473</v>
      </c>
      <c r="I162">
        <v>473</v>
      </c>
      <c r="J162">
        <v>473</v>
      </c>
      <c r="K16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1885</v>
      </c>
      <c r="S162" s="2">
        <v>0</v>
      </c>
      <c r="T162" s="2">
        <v>0</v>
      </c>
      <c r="U162" s="2">
        <v>1885</v>
      </c>
      <c r="V162" t="s">
        <v>55</v>
      </c>
    </row>
    <row r="163" spans="1:22" x14ac:dyDescent="0.25">
      <c r="A163" t="s">
        <v>8265</v>
      </c>
      <c r="B163" s="1" t="s">
        <v>9087</v>
      </c>
      <c r="C163" t="s">
        <v>1</v>
      </c>
      <c r="D163" t="s">
        <v>9089</v>
      </c>
      <c r="E163" t="s">
        <v>9069</v>
      </c>
      <c r="F163" t="s">
        <v>9070</v>
      </c>
      <c r="G163">
        <v>472</v>
      </c>
      <c r="H163">
        <v>472</v>
      </c>
      <c r="I163">
        <v>472</v>
      </c>
      <c r="J163">
        <v>472</v>
      </c>
      <c r="K163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2625</v>
      </c>
      <c r="S163" s="2">
        <v>0</v>
      </c>
      <c r="T163" s="2">
        <v>0</v>
      </c>
      <c r="U163" s="2">
        <v>2625</v>
      </c>
      <c r="V163" t="s">
        <v>55</v>
      </c>
    </row>
    <row r="164" spans="1:22" x14ac:dyDescent="0.25">
      <c r="A164" t="s">
        <v>8265</v>
      </c>
      <c r="B164" s="1" t="s">
        <v>9087</v>
      </c>
      <c r="C164" t="s">
        <v>1</v>
      </c>
      <c r="D164" t="s">
        <v>9089</v>
      </c>
      <c r="E164" t="s">
        <v>9069</v>
      </c>
      <c r="F164" t="s">
        <v>9070</v>
      </c>
      <c r="G164">
        <v>471</v>
      </c>
      <c r="H164">
        <v>471</v>
      </c>
      <c r="I164">
        <v>471</v>
      </c>
      <c r="J164">
        <v>471</v>
      </c>
      <c r="K164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1450</v>
      </c>
      <c r="S164" s="2">
        <v>0</v>
      </c>
      <c r="T164" s="2">
        <v>0</v>
      </c>
      <c r="U164" s="2">
        <v>1450</v>
      </c>
      <c r="V164" t="s">
        <v>55</v>
      </c>
    </row>
    <row r="165" spans="1:22" x14ac:dyDescent="0.25">
      <c r="A165" t="s">
        <v>8153</v>
      </c>
      <c r="B165" s="1" t="s">
        <v>9088</v>
      </c>
      <c r="C165" t="s">
        <v>1</v>
      </c>
      <c r="D165" t="s">
        <v>9089</v>
      </c>
      <c r="E165" t="s">
        <v>9069</v>
      </c>
      <c r="F165" t="s">
        <v>9070</v>
      </c>
      <c r="G165" s="1">
        <v>470</v>
      </c>
      <c r="H165" s="1">
        <v>470</v>
      </c>
      <c r="I165" s="1">
        <v>470</v>
      </c>
      <c r="J165" s="1">
        <v>470</v>
      </c>
      <c r="L165" s="2" t="s">
        <v>7868</v>
      </c>
      <c r="M165" s="2" t="s">
        <v>7868</v>
      </c>
      <c r="N165" s="2" t="s">
        <v>7868</v>
      </c>
      <c r="O165" s="2" t="s">
        <v>7868</v>
      </c>
      <c r="P165" s="2">
        <v>0</v>
      </c>
      <c r="Q165" s="2" t="s">
        <v>7868</v>
      </c>
      <c r="R165" s="126">
        <v>437.5</v>
      </c>
      <c r="S165" s="2" t="s">
        <v>7868</v>
      </c>
      <c r="T165" s="2" t="s">
        <v>7868</v>
      </c>
      <c r="U165" s="2">
        <v>437.5</v>
      </c>
      <c r="V165" t="s">
        <v>55</v>
      </c>
    </row>
    <row r="166" spans="1:22" x14ac:dyDescent="0.25">
      <c r="A166" t="s">
        <v>8153</v>
      </c>
      <c r="B166" s="1" t="s">
        <v>9088</v>
      </c>
      <c r="C166" t="s">
        <v>1</v>
      </c>
      <c r="D166" t="s">
        <v>9089</v>
      </c>
      <c r="E166" t="s">
        <v>9069</v>
      </c>
      <c r="F166" t="s">
        <v>9070</v>
      </c>
      <c r="G166" s="1">
        <v>469</v>
      </c>
      <c r="H166" s="1">
        <v>469</v>
      </c>
      <c r="I166" s="1">
        <v>469</v>
      </c>
      <c r="J166" s="1">
        <v>469</v>
      </c>
      <c r="L166" s="2" t="s">
        <v>7868</v>
      </c>
      <c r="M166" s="2" t="s">
        <v>7868</v>
      </c>
      <c r="N166" s="2" t="s">
        <v>7868</v>
      </c>
      <c r="O166" s="2" t="s">
        <v>7868</v>
      </c>
      <c r="P166" s="2">
        <v>0</v>
      </c>
      <c r="Q166" s="2" t="s">
        <v>7868</v>
      </c>
      <c r="R166" s="126">
        <v>1450</v>
      </c>
      <c r="S166" s="2" t="s">
        <v>7868</v>
      </c>
      <c r="T166" s="2" t="s">
        <v>7868</v>
      </c>
      <c r="U166" s="2">
        <v>1450</v>
      </c>
      <c r="V166" t="s">
        <v>55</v>
      </c>
    </row>
    <row r="167" spans="1:22" x14ac:dyDescent="0.25">
      <c r="A167" t="s">
        <v>8153</v>
      </c>
      <c r="B167" s="1" t="s">
        <v>9090</v>
      </c>
      <c r="C167" t="s">
        <v>1</v>
      </c>
      <c r="D167" t="s">
        <v>9089</v>
      </c>
      <c r="E167" t="s">
        <v>9069</v>
      </c>
      <c r="F167" t="s">
        <v>9070</v>
      </c>
      <c r="G167" s="1">
        <v>468</v>
      </c>
      <c r="H167" s="1">
        <v>468</v>
      </c>
      <c r="I167" s="1">
        <v>468</v>
      </c>
      <c r="J167" s="1">
        <v>468</v>
      </c>
      <c r="L167" s="2" t="s">
        <v>7868</v>
      </c>
      <c r="M167" s="2" t="s">
        <v>7868</v>
      </c>
      <c r="N167" s="2" t="s">
        <v>7868</v>
      </c>
      <c r="O167" s="2" t="s">
        <v>7868</v>
      </c>
      <c r="P167" s="2">
        <v>0</v>
      </c>
      <c r="Q167" s="2" t="s">
        <v>7868</v>
      </c>
      <c r="R167" s="126">
        <v>1450</v>
      </c>
      <c r="S167" s="2" t="s">
        <v>7868</v>
      </c>
      <c r="T167" s="2" t="s">
        <v>7868</v>
      </c>
      <c r="U167" s="2">
        <v>1450</v>
      </c>
      <c r="V167" t="s">
        <v>55</v>
      </c>
    </row>
    <row r="168" spans="1:22" x14ac:dyDescent="0.25">
      <c r="A168" t="s">
        <v>8153</v>
      </c>
      <c r="B168" s="1" t="s">
        <v>9091</v>
      </c>
      <c r="C168" t="s">
        <v>1</v>
      </c>
      <c r="D168" t="s">
        <v>9089</v>
      </c>
      <c r="E168" t="s">
        <v>9069</v>
      </c>
      <c r="F168" t="s">
        <v>9070</v>
      </c>
      <c r="G168" s="1">
        <v>467</v>
      </c>
      <c r="H168" s="1">
        <v>467</v>
      </c>
      <c r="I168" s="1">
        <v>467</v>
      </c>
      <c r="J168" s="1">
        <v>467</v>
      </c>
      <c r="L168" s="2" t="s">
        <v>7868</v>
      </c>
      <c r="M168" s="2" t="s">
        <v>7868</v>
      </c>
      <c r="N168" s="2" t="s">
        <v>7868</v>
      </c>
      <c r="O168" s="2" t="s">
        <v>7868</v>
      </c>
      <c r="P168" s="2">
        <v>0</v>
      </c>
      <c r="Q168" s="2" t="s">
        <v>7868</v>
      </c>
      <c r="R168" s="126">
        <v>2625</v>
      </c>
      <c r="S168" s="2" t="s">
        <v>7868</v>
      </c>
      <c r="T168" s="2" t="s">
        <v>7868</v>
      </c>
      <c r="U168" s="2">
        <v>2625</v>
      </c>
      <c r="V168" t="s">
        <v>55</v>
      </c>
    </row>
    <row r="169" spans="1:22" x14ac:dyDescent="0.25">
      <c r="A169" t="s">
        <v>8153</v>
      </c>
      <c r="B169" s="1" t="s">
        <v>9091</v>
      </c>
      <c r="C169" t="s">
        <v>1</v>
      </c>
      <c r="D169" t="s">
        <v>9089</v>
      </c>
      <c r="E169" t="s">
        <v>9069</v>
      </c>
      <c r="F169" t="s">
        <v>9070</v>
      </c>
      <c r="G169" s="1">
        <v>466</v>
      </c>
      <c r="H169" s="1">
        <v>466</v>
      </c>
      <c r="I169" s="1">
        <v>466</v>
      </c>
      <c r="J169" s="1">
        <v>466</v>
      </c>
      <c r="L169" s="2" t="s">
        <v>7868</v>
      </c>
      <c r="M169" s="2" t="s">
        <v>7868</v>
      </c>
      <c r="N169" s="2" t="s">
        <v>7868</v>
      </c>
      <c r="O169" s="2" t="s">
        <v>7868</v>
      </c>
      <c r="P169" s="2">
        <v>0</v>
      </c>
      <c r="Q169" s="2" t="s">
        <v>7868</v>
      </c>
      <c r="R169" s="126">
        <v>1450</v>
      </c>
      <c r="S169" s="2" t="s">
        <v>7868</v>
      </c>
      <c r="T169" s="2" t="s">
        <v>7868</v>
      </c>
      <c r="U169" s="2">
        <v>1450</v>
      </c>
      <c r="V169" t="s">
        <v>55</v>
      </c>
    </row>
    <row r="170" spans="1:22" x14ac:dyDescent="0.25">
      <c r="A170" t="s">
        <v>8153</v>
      </c>
      <c r="B170" s="1" t="s">
        <v>9091</v>
      </c>
      <c r="C170" t="s">
        <v>1</v>
      </c>
      <c r="D170" t="s">
        <v>9089</v>
      </c>
      <c r="E170" t="s">
        <v>9069</v>
      </c>
      <c r="F170" t="s">
        <v>9070</v>
      </c>
      <c r="G170" s="1">
        <v>465</v>
      </c>
      <c r="H170" s="1">
        <v>465</v>
      </c>
      <c r="I170" s="1">
        <v>465</v>
      </c>
      <c r="J170" s="1">
        <v>465</v>
      </c>
      <c r="L170" s="2" t="s">
        <v>7868</v>
      </c>
      <c r="M170" s="2" t="s">
        <v>7868</v>
      </c>
      <c r="N170" s="2" t="s">
        <v>7868</v>
      </c>
      <c r="O170" s="2" t="s">
        <v>7868</v>
      </c>
      <c r="P170" s="2">
        <v>0</v>
      </c>
      <c r="Q170" s="2" t="s">
        <v>7868</v>
      </c>
      <c r="R170" s="126">
        <v>437.5</v>
      </c>
      <c r="S170" s="2" t="s">
        <v>7868</v>
      </c>
      <c r="T170" s="2" t="s">
        <v>7868</v>
      </c>
      <c r="U170" s="2">
        <v>437.5</v>
      </c>
      <c r="V170" t="s">
        <v>55</v>
      </c>
    </row>
    <row r="171" spans="1:22" x14ac:dyDescent="0.25">
      <c r="A171" t="s">
        <v>8153</v>
      </c>
      <c r="B171" s="1" t="s">
        <v>9092</v>
      </c>
      <c r="C171" t="s">
        <v>1</v>
      </c>
      <c r="D171" t="s">
        <v>9089</v>
      </c>
      <c r="E171" t="s">
        <v>9069</v>
      </c>
      <c r="F171" t="s">
        <v>9070</v>
      </c>
      <c r="G171" s="1">
        <v>464</v>
      </c>
      <c r="H171" s="1">
        <v>464</v>
      </c>
      <c r="I171" s="1">
        <v>464</v>
      </c>
      <c r="J171" s="1">
        <v>464</v>
      </c>
      <c r="L171" s="2" t="s">
        <v>7868</v>
      </c>
      <c r="M171" s="2" t="s">
        <v>7868</v>
      </c>
      <c r="N171" s="2" t="s">
        <v>7868</v>
      </c>
      <c r="O171" s="2" t="s">
        <v>7868</v>
      </c>
      <c r="P171" s="2">
        <v>0</v>
      </c>
      <c r="Q171" s="2" t="s">
        <v>7868</v>
      </c>
      <c r="R171" s="126">
        <v>2625</v>
      </c>
      <c r="S171" s="2" t="s">
        <v>7868</v>
      </c>
      <c r="T171" s="2" t="s">
        <v>7868</v>
      </c>
      <c r="U171" s="2">
        <v>2625</v>
      </c>
      <c r="V171" t="s">
        <v>55</v>
      </c>
    </row>
    <row r="172" spans="1:22" x14ac:dyDescent="0.25">
      <c r="A172" t="s">
        <v>8153</v>
      </c>
      <c r="B172" s="1" t="s">
        <v>9092</v>
      </c>
      <c r="C172" t="s">
        <v>1</v>
      </c>
      <c r="D172" t="s">
        <v>9089</v>
      </c>
      <c r="E172" t="s">
        <v>9069</v>
      </c>
      <c r="F172" t="s">
        <v>9070</v>
      </c>
      <c r="G172" s="1">
        <v>463</v>
      </c>
      <c r="H172" s="1">
        <v>463</v>
      </c>
      <c r="I172" s="1">
        <v>463</v>
      </c>
      <c r="J172" s="1">
        <v>463</v>
      </c>
      <c r="L172" s="2" t="s">
        <v>7868</v>
      </c>
      <c r="M172" s="2" t="s">
        <v>7868</v>
      </c>
      <c r="N172" s="2" t="s">
        <v>7868</v>
      </c>
      <c r="O172" s="2" t="s">
        <v>7868</v>
      </c>
      <c r="P172" s="2">
        <v>0</v>
      </c>
      <c r="Q172" s="2" t="s">
        <v>7868</v>
      </c>
      <c r="R172" s="126">
        <v>1450</v>
      </c>
      <c r="S172" s="2" t="s">
        <v>7868</v>
      </c>
      <c r="T172" s="2" t="s">
        <v>7868</v>
      </c>
      <c r="U172" s="2">
        <v>1450</v>
      </c>
      <c r="V172" t="s">
        <v>55</v>
      </c>
    </row>
    <row r="173" spans="1:22" x14ac:dyDescent="0.25">
      <c r="A173" t="s">
        <v>8153</v>
      </c>
      <c r="B173" s="1" t="s">
        <v>9093</v>
      </c>
      <c r="C173" t="s">
        <v>1</v>
      </c>
      <c r="D173" t="s">
        <v>9089</v>
      </c>
      <c r="E173" t="s">
        <v>9069</v>
      </c>
      <c r="F173" t="s">
        <v>9070</v>
      </c>
      <c r="G173" s="1">
        <v>462</v>
      </c>
      <c r="H173" s="1">
        <v>462</v>
      </c>
      <c r="I173" s="1">
        <v>462</v>
      </c>
      <c r="J173" s="1">
        <v>462</v>
      </c>
      <c r="L173" s="2" t="s">
        <v>7868</v>
      </c>
      <c r="M173" s="2" t="s">
        <v>7868</v>
      </c>
      <c r="N173" s="2" t="s">
        <v>7868</v>
      </c>
      <c r="O173" s="2" t="s">
        <v>7868</v>
      </c>
      <c r="P173" s="2">
        <v>0</v>
      </c>
      <c r="Q173" s="2" t="s">
        <v>7868</v>
      </c>
      <c r="R173" s="126">
        <v>1087.5</v>
      </c>
      <c r="S173" s="2" t="s">
        <v>7868</v>
      </c>
      <c r="T173" s="2" t="s">
        <v>7868</v>
      </c>
      <c r="U173" s="2">
        <v>1087.5</v>
      </c>
      <c r="V173" t="s">
        <v>55</v>
      </c>
    </row>
    <row r="174" spans="1:22" x14ac:dyDescent="0.25">
      <c r="A174" t="s">
        <v>8153</v>
      </c>
      <c r="B174" s="1" t="s">
        <v>9094</v>
      </c>
      <c r="C174" t="s">
        <v>1</v>
      </c>
      <c r="D174" t="s">
        <v>9089</v>
      </c>
      <c r="E174" t="s">
        <v>9069</v>
      </c>
      <c r="F174" t="s">
        <v>9070</v>
      </c>
      <c r="G174" s="1">
        <v>461</v>
      </c>
      <c r="H174" s="1">
        <v>461</v>
      </c>
      <c r="I174" s="1">
        <v>461</v>
      </c>
      <c r="J174" s="1">
        <v>461</v>
      </c>
      <c r="L174" s="2" t="s">
        <v>7868</v>
      </c>
      <c r="M174" s="2" t="s">
        <v>7868</v>
      </c>
      <c r="N174" s="2" t="s">
        <v>7868</v>
      </c>
      <c r="O174" s="2" t="s">
        <v>7868</v>
      </c>
      <c r="P174" s="2">
        <v>0</v>
      </c>
      <c r="Q174" s="2" t="s">
        <v>7868</v>
      </c>
      <c r="R174" s="126">
        <v>1450</v>
      </c>
      <c r="S174" s="2" t="s">
        <v>7868</v>
      </c>
      <c r="T174" s="2" t="s">
        <v>7868</v>
      </c>
      <c r="U174" s="2">
        <v>1450</v>
      </c>
      <c r="V174" t="s">
        <v>55</v>
      </c>
    </row>
    <row r="175" spans="1:22" x14ac:dyDescent="0.25">
      <c r="A175" t="s">
        <v>8153</v>
      </c>
      <c r="B175" s="1" t="s">
        <v>9095</v>
      </c>
      <c r="C175" t="s">
        <v>1</v>
      </c>
      <c r="D175" t="s">
        <v>9089</v>
      </c>
      <c r="E175" t="s">
        <v>9069</v>
      </c>
      <c r="F175" t="s">
        <v>9070</v>
      </c>
      <c r="G175" s="1">
        <v>460</v>
      </c>
      <c r="H175" s="1">
        <v>460</v>
      </c>
      <c r="I175" s="1">
        <v>460</v>
      </c>
      <c r="J175" s="1">
        <v>460</v>
      </c>
      <c r="L175" s="2" t="s">
        <v>7868</v>
      </c>
      <c r="M175" s="2" t="s">
        <v>7868</v>
      </c>
      <c r="N175" s="2" t="s">
        <v>7868</v>
      </c>
      <c r="O175" s="2" t="s">
        <v>7868</v>
      </c>
      <c r="P175" s="2">
        <v>0</v>
      </c>
      <c r="Q175" s="2" t="s">
        <v>7868</v>
      </c>
      <c r="R175" s="126">
        <v>437.5</v>
      </c>
      <c r="S175" s="2" t="s">
        <v>7868</v>
      </c>
      <c r="T175" s="2" t="s">
        <v>7868</v>
      </c>
      <c r="U175" s="2">
        <v>437.5</v>
      </c>
      <c r="V175" t="s">
        <v>55</v>
      </c>
    </row>
    <row r="176" spans="1:22" x14ac:dyDescent="0.25">
      <c r="A176" t="s">
        <v>8153</v>
      </c>
      <c r="B176" s="1" t="s">
        <v>9095</v>
      </c>
      <c r="C176" t="s">
        <v>1</v>
      </c>
      <c r="D176" t="s">
        <v>9089</v>
      </c>
      <c r="E176" t="s">
        <v>9069</v>
      </c>
      <c r="F176" t="s">
        <v>9070</v>
      </c>
      <c r="G176" s="1">
        <v>459</v>
      </c>
      <c r="H176" s="1">
        <v>459</v>
      </c>
      <c r="I176" s="1">
        <v>459</v>
      </c>
      <c r="J176" s="1">
        <v>459</v>
      </c>
      <c r="L176" s="2" t="s">
        <v>7868</v>
      </c>
      <c r="M176" s="2" t="s">
        <v>7868</v>
      </c>
      <c r="N176" s="2" t="s">
        <v>7868</v>
      </c>
      <c r="O176" s="2" t="s">
        <v>7868</v>
      </c>
      <c r="P176" s="2">
        <v>0</v>
      </c>
      <c r="Q176" s="2" t="s">
        <v>7868</v>
      </c>
      <c r="R176" s="126">
        <v>1450</v>
      </c>
      <c r="S176" s="2" t="s">
        <v>7868</v>
      </c>
      <c r="T176" s="2" t="s">
        <v>7868</v>
      </c>
      <c r="U176" s="2">
        <v>1450</v>
      </c>
      <c r="V176" t="s">
        <v>55</v>
      </c>
    </row>
    <row r="177" spans="1:22" x14ac:dyDescent="0.25">
      <c r="A177" t="s">
        <v>8153</v>
      </c>
      <c r="B177" s="1" t="s">
        <v>9096</v>
      </c>
      <c r="C177" t="s">
        <v>1</v>
      </c>
      <c r="D177" t="s">
        <v>9089</v>
      </c>
      <c r="E177" t="s">
        <v>9069</v>
      </c>
      <c r="F177" t="s">
        <v>9070</v>
      </c>
      <c r="G177" s="1">
        <v>458</v>
      </c>
      <c r="H177" s="1">
        <v>458</v>
      </c>
      <c r="I177" s="1">
        <v>458</v>
      </c>
      <c r="J177" s="1">
        <v>458</v>
      </c>
      <c r="L177" s="2" t="s">
        <v>7868</v>
      </c>
      <c r="M177" s="2" t="s">
        <v>7868</v>
      </c>
      <c r="N177" s="2" t="s">
        <v>7868</v>
      </c>
      <c r="O177" s="2" t="s">
        <v>7868</v>
      </c>
      <c r="P177" s="2">
        <v>0</v>
      </c>
      <c r="Q177" s="2" t="s">
        <v>7868</v>
      </c>
      <c r="R177" s="126">
        <v>2625</v>
      </c>
      <c r="S177" s="2" t="s">
        <v>7868</v>
      </c>
      <c r="T177" s="2" t="s">
        <v>7868</v>
      </c>
      <c r="U177" s="2">
        <v>2625</v>
      </c>
      <c r="V177" t="s">
        <v>55</v>
      </c>
    </row>
    <row r="178" spans="1:22" x14ac:dyDescent="0.25">
      <c r="A178" t="s">
        <v>8153</v>
      </c>
      <c r="B178" s="1" t="s">
        <v>9096</v>
      </c>
      <c r="C178" t="s">
        <v>1</v>
      </c>
      <c r="D178" t="s">
        <v>9089</v>
      </c>
      <c r="E178" t="s">
        <v>9069</v>
      </c>
      <c r="F178" t="s">
        <v>9070</v>
      </c>
      <c r="G178" s="1">
        <v>457</v>
      </c>
      <c r="H178" s="1">
        <v>457</v>
      </c>
      <c r="I178" s="1">
        <v>457</v>
      </c>
      <c r="J178" s="1">
        <v>457</v>
      </c>
      <c r="L178" s="2" t="s">
        <v>7868</v>
      </c>
      <c r="M178" s="2" t="s">
        <v>7868</v>
      </c>
      <c r="N178" s="2" t="s">
        <v>7868</v>
      </c>
      <c r="O178" s="2" t="s">
        <v>7868</v>
      </c>
      <c r="P178" s="2">
        <v>0</v>
      </c>
      <c r="Q178" s="2" t="s">
        <v>7868</v>
      </c>
      <c r="R178" s="126">
        <v>1450</v>
      </c>
      <c r="S178" s="2" t="s">
        <v>7868</v>
      </c>
      <c r="T178" s="2" t="s">
        <v>7868</v>
      </c>
      <c r="U178" s="2">
        <v>1450</v>
      </c>
      <c r="V178" t="s">
        <v>55</v>
      </c>
    </row>
    <row r="179" spans="1:22" x14ac:dyDescent="0.25">
      <c r="A179" t="s">
        <v>8153</v>
      </c>
      <c r="B179" s="1" t="s">
        <v>9097</v>
      </c>
      <c r="C179" t="s">
        <v>1</v>
      </c>
      <c r="D179" t="s">
        <v>9089</v>
      </c>
      <c r="E179" t="s">
        <v>9069</v>
      </c>
      <c r="F179" t="s">
        <v>9070</v>
      </c>
      <c r="G179" s="1">
        <v>456</v>
      </c>
      <c r="H179" s="1">
        <v>456</v>
      </c>
      <c r="I179" s="1">
        <v>456</v>
      </c>
      <c r="J179" s="1">
        <v>456</v>
      </c>
      <c r="L179" s="2" t="s">
        <v>7868</v>
      </c>
      <c r="M179" s="2" t="s">
        <v>7868</v>
      </c>
      <c r="N179" s="2" t="s">
        <v>7868</v>
      </c>
      <c r="O179" s="2" t="s">
        <v>7868</v>
      </c>
      <c r="P179" s="2">
        <v>0</v>
      </c>
      <c r="Q179" s="2" t="s">
        <v>7868</v>
      </c>
      <c r="R179" s="126">
        <v>437.5</v>
      </c>
      <c r="S179" s="2" t="s">
        <v>7868</v>
      </c>
      <c r="T179" s="2" t="s">
        <v>7868</v>
      </c>
      <c r="U179" s="2">
        <v>437.5</v>
      </c>
      <c r="V179" t="s">
        <v>55</v>
      </c>
    </row>
    <row r="180" spans="1:22" x14ac:dyDescent="0.25">
      <c r="A180" t="s">
        <v>8153</v>
      </c>
      <c r="B180" s="1" t="s">
        <v>9097</v>
      </c>
      <c r="C180" t="s">
        <v>1</v>
      </c>
      <c r="D180" t="s">
        <v>9089</v>
      </c>
      <c r="E180" t="s">
        <v>9069</v>
      </c>
      <c r="F180" t="s">
        <v>9070</v>
      </c>
      <c r="G180" s="1">
        <v>455</v>
      </c>
      <c r="H180" s="1">
        <v>455</v>
      </c>
      <c r="I180" s="1">
        <v>455</v>
      </c>
      <c r="J180" s="1">
        <v>455</v>
      </c>
      <c r="L180" s="2" t="s">
        <v>7868</v>
      </c>
      <c r="M180" s="2" t="s">
        <v>7868</v>
      </c>
      <c r="N180" s="2" t="s">
        <v>7868</v>
      </c>
      <c r="O180" s="2" t="s">
        <v>7868</v>
      </c>
      <c r="P180" s="2">
        <v>0</v>
      </c>
      <c r="Q180" s="2" t="s">
        <v>7868</v>
      </c>
      <c r="R180" s="126">
        <v>1450</v>
      </c>
      <c r="S180" s="2" t="s">
        <v>7868</v>
      </c>
      <c r="T180" s="2" t="s">
        <v>7868</v>
      </c>
      <c r="U180" s="2">
        <v>1450</v>
      </c>
      <c r="V180" t="s">
        <v>55</v>
      </c>
    </row>
    <row r="181" spans="1:22" x14ac:dyDescent="0.25">
      <c r="A181" t="s">
        <v>8153</v>
      </c>
      <c r="B181" s="1" t="s">
        <v>9098</v>
      </c>
      <c r="C181" t="s">
        <v>1</v>
      </c>
      <c r="D181" t="s">
        <v>9089</v>
      </c>
      <c r="E181" t="s">
        <v>9069</v>
      </c>
      <c r="F181" t="s">
        <v>9070</v>
      </c>
      <c r="G181" s="1">
        <v>454</v>
      </c>
      <c r="H181" s="1">
        <v>454</v>
      </c>
      <c r="I181" s="1">
        <v>454</v>
      </c>
      <c r="J181" s="1">
        <v>454</v>
      </c>
      <c r="L181" s="2" t="s">
        <v>7868</v>
      </c>
      <c r="M181" s="2" t="s">
        <v>7868</v>
      </c>
      <c r="N181" s="2" t="s">
        <v>7868</v>
      </c>
      <c r="O181" s="2" t="s">
        <v>7868</v>
      </c>
      <c r="P181" s="2">
        <v>0</v>
      </c>
      <c r="Q181" s="2" t="s">
        <v>7868</v>
      </c>
      <c r="R181" s="126">
        <v>2625</v>
      </c>
      <c r="S181" s="2" t="s">
        <v>7868</v>
      </c>
      <c r="T181" s="2" t="s">
        <v>7868</v>
      </c>
      <c r="U181" s="2">
        <v>2625</v>
      </c>
      <c r="V181" t="s">
        <v>55</v>
      </c>
    </row>
    <row r="182" spans="1:22" x14ac:dyDescent="0.25">
      <c r="A182" t="s">
        <v>8153</v>
      </c>
      <c r="B182" s="1" t="s">
        <v>9098</v>
      </c>
      <c r="C182" t="s">
        <v>1</v>
      </c>
      <c r="D182" t="s">
        <v>9089</v>
      </c>
      <c r="E182" t="s">
        <v>9069</v>
      </c>
      <c r="F182" t="s">
        <v>9070</v>
      </c>
      <c r="G182" s="1">
        <v>453</v>
      </c>
      <c r="H182" s="1">
        <v>453</v>
      </c>
      <c r="I182" s="1">
        <v>453</v>
      </c>
      <c r="J182" s="1">
        <v>453</v>
      </c>
      <c r="L182" s="2" t="s">
        <v>7868</v>
      </c>
      <c r="M182" s="2" t="s">
        <v>7868</v>
      </c>
      <c r="N182" s="2" t="s">
        <v>7868</v>
      </c>
      <c r="O182" s="2" t="s">
        <v>7868</v>
      </c>
      <c r="P182" s="2">
        <v>0</v>
      </c>
      <c r="Q182" s="2" t="s">
        <v>7868</v>
      </c>
      <c r="R182" s="126">
        <v>1450</v>
      </c>
      <c r="S182" s="2" t="s">
        <v>7868</v>
      </c>
      <c r="T182" s="2" t="s">
        <v>7868</v>
      </c>
      <c r="U182" s="2">
        <v>1450</v>
      </c>
      <c r="V182" t="s">
        <v>55</v>
      </c>
    </row>
    <row r="183" spans="1:22" x14ac:dyDescent="0.25">
      <c r="A183" t="s">
        <v>8153</v>
      </c>
      <c r="B183" s="1" t="s">
        <v>9099</v>
      </c>
      <c r="C183" t="s">
        <v>1</v>
      </c>
      <c r="D183" t="s">
        <v>9089</v>
      </c>
      <c r="E183" t="s">
        <v>9069</v>
      </c>
      <c r="F183" t="s">
        <v>9070</v>
      </c>
      <c r="G183" s="1">
        <v>452</v>
      </c>
      <c r="H183" s="1">
        <v>452</v>
      </c>
      <c r="I183" s="1">
        <v>452</v>
      </c>
      <c r="J183" s="1">
        <v>452</v>
      </c>
      <c r="L183" s="2" t="s">
        <v>7868</v>
      </c>
      <c r="M183" s="2" t="s">
        <v>7868</v>
      </c>
      <c r="N183" s="2" t="s">
        <v>7868</v>
      </c>
      <c r="O183" s="2" t="s">
        <v>7868</v>
      </c>
      <c r="P183" s="2">
        <v>0</v>
      </c>
      <c r="Q183" s="2" t="s">
        <v>7868</v>
      </c>
      <c r="R183" s="126">
        <v>1450</v>
      </c>
      <c r="S183" s="2" t="s">
        <v>7868</v>
      </c>
      <c r="T183" s="2" t="s">
        <v>7868</v>
      </c>
      <c r="U183" s="2">
        <v>1450</v>
      </c>
      <c r="V183" t="s">
        <v>55</v>
      </c>
    </row>
    <row r="184" spans="1:22" x14ac:dyDescent="0.25">
      <c r="A184" t="s">
        <v>8153</v>
      </c>
      <c r="B184" s="1" t="s">
        <v>9100</v>
      </c>
      <c r="C184" t="s">
        <v>1</v>
      </c>
      <c r="D184" t="s">
        <v>9089</v>
      </c>
      <c r="E184" t="s">
        <v>9069</v>
      </c>
      <c r="F184" t="s">
        <v>9070</v>
      </c>
      <c r="G184" s="1">
        <v>451</v>
      </c>
      <c r="H184" s="1">
        <v>451</v>
      </c>
      <c r="I184" s="1">
        <v>451</v>
      </c>
      <c r="J184" s="1">
        <v>451</v>
      </c>
      <c r="L184" s="2" t="s">
        <v>7868</v>
      </c>
      <c r="M184" s="2" t="s">
        <v>7868</v>
      </c>
      <c r="N184" s="2" t="s">
        <v>7868</v>
      </c>
      <c r="O184" s="2" t="s">
        <v>7868</v>
      </c>
      <c r="P184" s="2">
        <v>0</v>
      </c>
      <c r="Q184" s="2" t="s">
        <v>7868</v>
      </c>
      <c r="R184" s="126">
        <v>1450</v>
      </c>
      <c r="S184" s="2" t="s">
        <v>7868</v>
      </c>
      <c r="T184" s="2" t="s">
        <v>7868</v>
      </c>
      <c r="U184" s="2">
        <v>1450</v>
      </c>
      <c r="V184" t="s">
        <v>55</v>
      </c>
    </row>
    <row r="185" spans="1:22" x14ac:dyDescent="0.25">
      <c r="A185" t="s">
        <v>8153</v>
      </c>
      <c r="B185" s="1" t="s">
        <v>9100</v>
      </c>
      <c r="C185" t="s">
        <v>1</v>
      </c>
      <c r="D185" t="s">
        <v>9089</v>
      </c>
      <c r="E185" t="s">
        <v>9069</v>
      </c>
      <c r="F185" t="s">
        <v>9070</v>
      </c>
      <c r="G185" s="1">
        <v>450</v>
      </c>
      <c r="H185" s="1">
        <v>450</v>
      </c>
      <c r="I185" s="1">
        <v>450</v>
      </c>
      <c r="J185" s="1">
        <v>450</v>
      </c>
      <c r="L185" s="2" t="s">
        <v>7868</v>
      </c>
      <c r="M185" s="2" t="s">
        <v>7868</v>
      </c>
      <c r="N185" s="2" t="s">
        <v>7868</v>
      </c>
      <c r="O185" s="2" t="s">
        <v>7868</v>
      </c>
      <c r="P185" s="2">
        <v>0</v>
      </c>
      <c r="Q185" s="2" t="s">
        <v>7868</v>
      </c>
      <c r="R185" s="126">
        <v>0</v>
      </c>
      <c r="S185" s="2" t="s">
        <v>7868</v>
      </c>
      <c r="T185" s="2" t="s">
        <v>7868</v>
      </c>
      <c r="U185" s="2">
        <v>0</v>
      </c>
      <c r="V185" t="s">
        <v>55</v>
      </c>
    </row>
    <row r="186" spans="1:22" x14ac:dyDescent="0.25">
      <c r="A186" t="s">
        <v>7981</v>
      </c>
      <c r="B186" s="1" t="s">
        <v>9101</v>
      </c>
      <c r="C186" t="s">
        <v>1</v>
      </c>
      <c r="D186" t="s">
        <v>9089</v>
      </c>
      <c r="E186" t="s">
        <v>9069</v>
      </c>
      <c r="F186" t="s">
        <v>9070</v>
      </c>
      <c r="G186" s="1">
        <v>449</v>
      </c>
      <c r="H186" s="1">
        <v>449</v>
      </c>
      <c r="I186" s="1">
        <v>449</v>
      </c>
      <c r="J186" s="1">
        <v>449</v>
      </c>
      <c r="L186" s="2" t="s">
        <v>7868</v>
      </c>
      <c r="M186" s="2" t="s">
        <v>7868</v>
      </c>
      <c r="N186" s="2" t="s">
        <v>7868</v>
      </c>
      <c r="O186" s="2" t="s">
        <v>7868</v>
      </c>
      <c r="P186" s="2">
        <v>0</v>
      </c>
      <c r="Q186" s="2" t="s">
        <v>7868</v>
      </c>
      <c r="R186" s="126">
        <v>437.5</v>
      </c>
      <c r="S186" s="2" t="s">
        <v>7868</v>
      </c>
      <c r="T186" s="2" t="s">
        <v>7868</v>
      </c>
      <c r="U186" s="2">
        <v>437.5</v>
      </c>
      <c r="V186" t="s">
        <v>55</v>
      </c>
    </row>
    <row r="187" spans="1:22" x14ac:dyDescent="0.25">
      <c r="A187" t="s">
        <v>7981</v>
      </c>
      <c r="B187" s="1" t="s">
        <v>9101</v>
      </c>
      <c r="C187" t="s">
        <v>1</v>
      </c>
      <c r="D187" t="s">
        <v>9089</v>
      </c>
      <c r="E187" t="s">
        <v>9069</v>
      </c>
      <c r="F187" t="s">
        <v>9070</v>
      </c>
      <c r="G187" s="1">
        <v>448</v>
      </c>
      <c r="H187" s="1">
        <v>448</v>
      </c>
      <c r="I187" s="1">
        <v>448</v>
      </c>
      <c r="J187" s="1">
        <v>448</v>
      </c>
      <c r="L187" s="2" t="s">
        <v>7868</v>
      </c>
      <c r="M187" s="2" t="s">
        <v>7868</v>
      </c>
      <c r="N187" s="2" t="s">
        <v>7868</v>
      </c>
      <c r="O187" s="2" t="s">
        <v>7868</v>
      </c>
      <c r="P187" s="2">
        <v>0</v>
      </c>
      <c r="Q187" s="2" t="s">
        <v>7868</v>
      </c>
      <c r="R187" s="126">
        <v>1087.5</v>
      </c>
      <c r="S187" s="2" t="s">
        <v>7868</v>
      </c>
      <c r="T187" s="2" t="s">
        <v>7868</v>
      </c>
      <c r="U187" s="2">
        <v>1087.5</v>
      </c>
      <c r="V187" t="s">
        <v>55</v>
      </c>
    </row>
    <row r="188" spans="1:22" x14ac:dyDescent="0.25">
      <c r="A188" t="s">
        <v>7981</v>
      </c>
      <c r="B188" s="1" t="s">
        <v>9102</v>
      </c>
      <c r="C188" t="s">
        <v>1</v>
      </c>
      <c r="D188" t="s">
        <v>9089</v>
      </c>
      <c r="E188" t="s">
        <v>9069</v>
      </c>
      <c r="F188" t="s">
        <v>9070</v>
      </c>
      <c r="G188" s="1">
        <v>447</v>
      </c>
      <c r="H188" s="1">
        <v>447</v>
      </c>
      <c r="I188" s="1">
        <v>447</v>
      </c>
      <c r="J188" s="1">
        <v>447</v>
      </c>
      <c r="L188" s="2" t="s">
        <v>7868</v>
      </c>
      <c r="M188" s="2" t="s">
        <v>7868</v>
      </c>
      <c r="N188" s="2" t="s">
        <v>7868</v>
      </c>
      <c r="O188" s="2" t="s">
        <v>7868</v>
      </c>
      <c r="P188" s="2">
        <v>0</v>
      </c>
      <c r="Q188" s="2" t="s">
        <v>7868</v>
      </c>
      <c r="R188" s="126">
        <v>2625</v>
      </c>
      <c r="S188" s="2" t="s">
        <v>7868</v>
      </c>
      <c r="T188" s="2" t="s">
        <v>7868</v>
      </c>
      <c r="U188" s="2">
        <v>2625</v>
      </c>
      <c r="V188" t="s">
        <v>55</v>
      </c>
    </row>
    <row r="189" spans="1:22" x14ac:dyDescent="0.25">
      <c r="A189" t="s">
        <v>7981</v>
      </c>
      <c r="B189" s="1" t="s">
        <v>9102</v>
      </c>
      <c r="C189" t="s">
        <v>1</v>
      </c>
      <c r="D189" t="s">
        <v>9089</v>
      </c>
      <c r="E189" t="s">
        <v>9069</v>
      </c>
      <c r="F189" t="s">
        <v>9070</v>
      </c>
      <c r="G189" s="1">
        <v>446</v>
      </c>
      <c r="H189" s="1">
        <v>446</v>
      </c>
      <c r="I189" s="1">
        <v>446</v>
      </c>
      <c r="J189" s="1">
        <v>446</v>
      </c>
      <c r="L189" s="2" t="s">
        <v>7868</v>
      </c>
      <c r="M189" s="2" t="s">
        <v>7868</v>
      </c>
      <c r="N189" s="2" t="s">
        <v>7868</v>
      </c>
      <c r="O189" s="2" t="s">
        <v>7868</v>
      </c>
      <c r="P189" s="2">
        <v>0</v>
      </c>
      <c r="Q189" s="2" t="s">
        <v>7868</v>
      </c>
      <c r="R189" s="126">
        <v>1450</v>
      </c>
      <c r="S189" s="2" t="s">
        <v>7868</v>
      </c>
      <c r="T189" s="2" t="s">
        <v>7868</v>
      </c>
      <c r="U189" s="2">
        <v>1450</v>
      </c>
      <c r="V189" t="s">
        <v>55</v>
      </c>
    </row>
    <row r="190" spans="1:22" x14ac:dyDescent="0.25">
      <c r="A190" t="s">
        <v>7981</v>
      </c>
      <c r="B190" s="1" t="s">
        <v>9103</v>
      </c>
      <c r="C190" t="s">
        <v>1</v>
      </c>
      <c r="D190" t="s">
        <v>9089</v>
      </c>
      <c r="E190" t="s">
        <v>9069</v>
      </c>
      <c r="F190" t="s">
        <v>9070</v>
      </c>
      <c r="G190" s="1">
        <v>445</v>
      </c>
      <c r="H190" s="1">
        <v>445</v>
      </c>
      <c r="I190" s="1">
        <v>445</v>
      </c>
      <c r="J190" s="1">
        <v>445</v>
      </c>
      <c r="L190" s="2" t="s">
        <v>7868</v>
      </c>
      <c r="M190" s="2" t="s">
        <v>7868</v>
      </c>
      <c r="N190" s="2" t="s">
        <v>7868</v>
      </c>
      <c r="O190" s="2" t="s">
        <v>7868</v>
      </c>
      <c r="P190" s="2">
        <v>0</v>
      </c>
      <c r="Q190" s="2" t="s">
        <v>7868</v>
      </c>
      <c r="R190" s="126">
        <v>1450</v>
      </c>
      <c r="S190" s="2" t="s">
        <v>7868</v>
      </c>
      <c r="T190" s="2" t="s">
        <v>7868</v>
      </c>
      <c r="U190" s="2">
        <v>1450</v>
      </c>
      <c r="V190" t="s">
        <v>55</v>
      </c>
    </row>
    <row r="191" spans="1:22" x14ac:dyDescent="0.25">
      <c r="A191" t="s">
        <v>7981</v>
      </c>
      <c r="B191" s="1" t="s">
        <v>9104</v>
      </c>
      <c r="C191" t="s">
        <v>1</v>
      </c>
      <c r="D191" t="s">
        <v>9089</v>
      </c>
      <c r="E191" t="s">
        <v>9069</v>
      </c>
      <c r="F191" t="s">
        <v>9070</v>
      </c>
      <c r="G191" s="1">
        <v>444</v>
      </c>
      <c r="H191" s="1">
        <v>444</v>
      </c>
      <c r="I191" s="1">
        <v>444</v>
      </c>
      <c r="J191" s="1">
        <v>444</v>
      </c>
      <c r="L191" s="2" t="s">
        <v>7868</v>
      </c>
      <c r="M191" s="2" t="s">
        <v>7868</v>
      </c>
      <c r="N191" s="2" t="s">
        <v>7868</v>
      </c>
      <c r="O191" s="2" t="s">
        <v>7868</v>
      </c>
      <c r="P191" s="2">
        <v>0</v>
      </c>
      <c r="Q191" s="2" t="s">
        <v>7868</v>
      </c>
      <c r="R191" s="126">
        <v>437.5</v>
      </c>
      <c r="S191" s="2" t="s">
        <v>7868</v>
      </c>
      <c r="T191" s="2" t="s">
        <v>7868</v>
      </c>
      <c r="U191" s="2">
        <v>437.5</v>
      </c>
      <c r="V191" t="s">
        <v>55</v>
      </c>
    </row>
    <row r="192" spans="1:22" x14ac:dyDescent="0.25">
      <c r="A192" t="s">
        <v>7981</v>
      </c>
      <c r="B192" s="1" t="s">
        <v>9104</v>
      </c>
      <c r="C192" t="s">
        <v>1</v>
      </c>
      <c r="D192" t="s">
        <v>9089</v>
      </c>
      <c r="E192" t="s">
        <v>9069</v>
      </c>
      <c r="F192" t="s">
        <v>9070</v>
      </c>
      <c r="G192" s="1">
        <v>443</v>
      </c>
      <c r="H192" s="1">
        <v>443</v>
      </c>
      <c r="I192" s="1">
        <v>443</v>
      </c>
      <c r="J192" s="1">
        <v>443</v>
      </c>
      <c r="L192" s="2" t="s">
        <v>7868</v>
      </c>
      <c r="M192" s="2" t="s">
        <v>7868</v>
      </c>
      <c r="N192" s="2" t="s">
        <v>7868</v>
      </c>
      <c r="O192" s="2" t="s">
        <v>7868</v>
      </c>
      <c r="P192" s="2">
        <v>0</v>
      </c>
      <c r="Q192" s="2" t="s">
        <v>7868</v>
      </c>
      <c r="R192" s="126">
        <v>1450</v>
      </c>
      <c r="S192" s="2" t="s">
        <v>7868</v>
      </c>
      <c r="T192" s="2" t="s">
        <v>7868</v>
      </c>
      <c r="U192" s="2">
        <v>1450</v>
      </c>
      <c r="V192" t="s">
        <v>55</v>
      </c>
    </row>
    <row r="193" spans="1:22" x14ac:dyDescent="0.25">
      <c r="A193" t="s">
        <v>7981</v>
      </c>
      <c r="B193" s="1" t="s">
        <v>9105</v>
      </c>
      <c r="C193" t="s">
        <v>1</v>
      </c>
      <c r="D193" t="s">
        <v>9089</v>
      </c>
      <c r="E193" t="s">
        <v>9069</v>
      </c>
      <c r="F193" t="s">
        <v>9070</v>
      </c>
      <c r="G193" s="1">
        <v>442</v>
      </c>
      <c r="H193" s="1">
        <v>442</v>
      </c>
      <c r="I193" s="1">
        <v>442</v>
      </c>
      <c r="J193" s="1">
        <v>442</v>
      </c>
      <c r="L193" s="2" t="s">
        <v>7868</v>
      </c>
      <c r="M193" s="2" t="s">
        <v>7868</v>
      </c>
      <c r="N193" s="2" t="s">
        <v>7868</v>
      </c>
      <c r="O193" s="2" t="s">
        <v>7868</v>
      </c>
      <c r="P193" s="2">
        <v>0</v>
      </c>
      <c r="Q193" s="2" t="s">
        <v>7868</v>
      </c>
      <c r="R193" s="126">
        <v>437.5</v>
      </c>
      <c r="S193" s="2" t="s">
        <v>7868</v>
      </c>
      <c r="T193" s="2" t="s">
        <v>7868</v>
      </c>
      <c r="U193" s="2">
        <v>437.5</v>
      </c>
      <c r="V193" t="s">
        <v>55</v>
      </c>
    </row>
    <row r="194" spans="1:22" x14ac:dyDescent="0.25">
      <c r="A194" t="s">
        <v>7981</v>
      </c>
      <c r="B194" s="1" t="s">
        <v>9105</v>
      </c>
      <c r="C194" t="s">
        <v>1</v>
      </c>
      <c r="D194" t="s">
        <v>9089</v>
      </c>
      <c r="E194" t="s">
        <v>9069</v>
      </c>
      <c r="F194" t="s">
        <v>9070</v>
      </c>
      <c r="G194" s="1">
        <v>441</v>
      </c>
      <c r="H194" s="1">
        <v>441</v>
      </c>
      <c r="I194" s="1">
        <v>441</v>
      </c>
      <c r="J194" s="1">
        <v>441</v>
      </c>
      <c r="L194" s="2" t="s">
        <v>7868</v>
      </c>
      <c r="M194" s="2" t="s">
        <v>7868</v>
      </c>
      <c r="N194" s="2" t="s">
        <v>7868</v>
      </c>
      <c r="O194" s="2" t="s">
        <v>7868</v>
      </c>
      <c r="P194" s="2">
        <v>0</v>
      </c>
      <c r="Q194" s="2" t="s">
        <v>7868</v>
      </c>
      <c r="R194" s="2">
        <v>1087.5</v>
      </c>
      <c r="S194" s="2" t="s">
        <v>7868</v>
      </c>
      <c r="T194" s="2" t="s">
        <v>7868</v>
      </c>
      <c r="U194" s="2">
        <v>1087.5</v>
      </c>
      <c r="V194" t="s">
        <v>55</v>
      </c>
    </row>
    <row r="195" spans="1:22" x14ac:dyDescent="0.25">
      <c r="A195" t="s">
        <v>7981</v>
      </c>
      <c r="B195" s="1" t="s">
        <v>9106</v>
      </c>
      <c r="C195" t="s">
        <v>1</v>
      </c>
      <c r="D195" t="s">
        <v>9089</v>
      </c>
      <c r="E195" t="s">
        <v>9069</v>
      </c>
      <c r="F195" t="s">
        <v>9070</v>
      </c>
      <c r="G195" s="1">
        <v>440</v>
      </c>
      <c r="H195" s="1">
        <v>440</v>
      </c>
      <c r="I195" s="1">
        <v>440</v>
      </c>
      <c r="J195" s="1">
        <v>440</v>
      </c>
      <c r="L195" s="2" t="s">
        <v>7868</v>
      </c>
      <c r="M195" s="2" t="s">
        <v>7868</v>
      </c>
      <c r="N195" s="2" t="s">
        <v>7868</v>
      </c>
      <c r="O195" s="2" t="s">
        <v>7868</v>
      </c>
      <c r="P195" s="2">
        <v>0</v>
      </c>
      <c r="Q195" s="2" t="s">
        <v>7868</v>
      </c>
      <c r="R195" s="2">
        <v>1450</v>
      </c>
      <c r="S195" s="2" t="s">
        <v>7868</v>
      </c>
      <c r="T195" s="2" t="s">
        <v>7868</v>
      </c>
      <c r="U195" s="2">
        <v>1450</v>
      </c>
      <c r="V195" t="s">
        <v>55</v>
      </c>
    </row>
    <row r="196" spans="1:22" x14ac:dyDescent="0.25">
      <c r="A196" t="s">
        <v>7981</v>
      </c>
      <c r="B196" s="1" t="s">
        <v>9107</v>
      </c>
      <c r="C196" t="s">
        <v>1</v>
      </c>
      <c r="D196" t="s">
        <v>9089</v>
      </c>
      <c r="E196" t="s">
        <v>9069</v>
      </c>
      <c r="F196" t="s">
        <v>9070</v>
      </c>
      <c r="G196" s="1">
        <v>439</v>
      </c>
      <c r="H196" s="1">
        <v>439</v>
      </c>
      <c r="I196" s="1">
        <v>439</v>
      </c>
      <c r="J196" s="1">
        <v>439</v>
      </c>
      <c r="L196" s="2" t="s">
        <v>7868</v>
      </c>
      <c r="M196" s="2" t="s">
        <v>7868</v>
      </c>
      <c r="N196" s="2" t="s">
        <v>7868</v>
      </c>
      <c r="O196" s="2" t="s">
        <v>7868</v>
      </c>
      <c r="P196" s="2">
        <v>0</v>
      </c>
      <c r="Q196" s="2" t="s">
        <v>7868</v>
      </c>
      <c r="R196" s="2">
        <v>2625</v>
      </c>
      <c r="S196" s="2" t="s">
        <v>7868</v>
      </c>
      <c r="T196" s="2" t="s">
        <v>7868</v>
      </c>
      <c r="U196" s="2">
        <v>2625</v>
      </c>
      <c r="V196" t="s">
        <v>55</v>
      </c>
    </row>
    <row r="197" spans="1:22" x14ac:dyDescent="0.25">
      <c r="A197" t="s">
        <v>7981</v>
      </c>
      <c r="B197" s="1" t="s">
        <v>9107</v>
      </c>
      <c r="C197" t="s">
        <v>1</v>
      </c>
      <c r="D197" t="s">
        <v>9089</v>
      </c>
      <c r="E197" t="s">
        <v>9069</v>
      </c>
      <c r="F197" t="s">
        <v>9070</v>
      </c>
      <c r="G197" s="1">
        <v>438</v>
      </c>
      <c r="H197" s="1">
        <v>438</v>
      </c>
      <c r="I197" s="1">
        <v>438</v>
      </c>
      <c r="J197" s="1">
        <v>438</v>
      </c>
      <c r="L197" s="2" t="s">
        <v>7868</v>
      </c>
      <c r="M197" s="2" t="s">
        <v>7868</v>
      </c>
      <c r="N197" s="2" t="s">
        <v>7868</v>
      </c>
      <c r="O197" s="2" t="s">
        <v>7868</v>
      </c>
      <c r="P197" s="2">
        <v>0</v>
      </c>
      <c r="Q197" s="2" t="s">
        <v>7868</v>
      </c>
      <c r="R197" s="2">
        <v>1450</v>
      </c>
      <c r="S197" s="2" t="s">
        <v>7868</v>
      </c>
      <c r="T197" s="2" t="s">
        <v>7868</v>
      </c>
      <c r="U197" s="2">
        <v>1450</v>
      </c>
      <c r="V197" t="s">
        <v>55</v>
      </c>
    </row>
    <row r="198" spans="1:22" x14ac:dyDescent="0.25">
      <c r="A198" t="s">
        <v>7981</v>
      </c>
      <c r="B198" s="1" t="s">
        <v>9108</v>
      </c>
      <c r="C198" t="s">
        <v>1</v>
      </c>
      <c r="D198" t="s">
        <v>9089</v>
      </c>
      <c r="E198" t="s">
        <v>9069</v>
      </c>
      <c r="F198" t="s">
        <v>9070</v>
      </c>
      <c r="G198" s="1">
        <v>437</v>
      </c>
      <c r="H198" s="1">
        <v>437</v>
      </c>
      <c r="I198" s="1">
        <v>437</v>
      </c>
      <c r="J198" s="1">
        <v>437</v>
      </c>
      <c r="L198" s="2" t="s">
        <v>7868</v>
      </c>
      <c r="M198" s="2" t="s">
        <v>7868</v>
      </c>
      <c r="N198" s="2" t="s">
        <v>7868</v>
      </c>
      <c r="O198" s="2" t="s">
        <v>7868</v>
      </c>
      <c r="P198" s="2">
        <v>0</v>
      </c>
      <c r="Q198" s="2" t="s">
        <v>7868</v>
      </c>
      <c r="R198" s="2">
        <v>2625</v>
      </c>
      <c r="S198" s="2" t="s">
        <v>7868</v>
      </c>
      <c r="T198" s="2" t="s">
        <v>7868</v>
      </c>
      <c r="U198" s="2">
        <v>2625</v>
      </c>
      <c r="V198" t="s">
        <v>55</v>
      </c>
    </row>
    <row r="199" spans="1:22" x14ac:dyDescent="0.25">
      <c r="A199" t="s">
        <v>7981</v>
      </c>
      <c r="B199" s="1" t="s">
        <v>9108</v>
      </c>
      <c r="C199" t="s">
        <v>1</v>
      </c>
      <c r="D199" t="s">
        <v>9089</v>
      </c>
      <c r="E199" t="s">
        <v>9069</v>
      </c>
      <c r="F199" t="s">
        <v>9070</v>
      </c>
      <c r="G199" s="1">
        <v>436</v>
      </c>
      <c r="H199" s="1">
        <v>436</v>
      </c>
      <c r="I199" s="1">
        <v>436</v>
      </c>
      <c r="J199" s="1">
        <v>436</v>
      </c>
      <c r="L199" s="2" t="s">
        <v>7868</v>
      </c>
      <c r="M199" s="2" t="s">
        <v>7868</v>
      </c>
      <c r="N199" s="2" t="s">
        <v>7868</v>
      </c>
      <c r="O199" s="2" t="s">
        <v>7868</v>
      </c>
      <c r="P199" s="2">
        <v>0</v>
      </c>
      <c r="Q199" s="2" t="s">
        <v>7868</v>
      </c>
      <c r="R199" s="2">
        <v>1450</v>
      </c>
      <c r="S199" s="2" t="s">
        <v>7868</v>
      </c>
      <c r="T199" s="2" t="s">
        <v>7868</v>
      </c>
      <c r="U199" s="2">
        <v>1450</v>
      </c>
      <c r="V199" t="s">
        <v>55</v>
      </c>
    </row>
    <row r="200" spans="1:22" x14ac:dyDescent="0.25">
      <c r="A200" t="s">
        <v>7981</v>
      </c>
      <c r="B200" s="1" t="s">
        <v>9108</v>
      </c>
      <c r="C200" t="s">
        <v>1</v>
      </c>
      <c r="D200" t="s">
        <v>9089</v>
      </c>
      <c r="E200" t="s">
        <v>9069</v>
      </c>
      <c r="F200" t="s">
        <v>9070</v>
      </c>
      <c r="G200" s="1">
        <v>435</v>
      </c>
      <c r="H200" s="1">
        <v>435</v>
      </c>
      <c r="I200" s="1">
        <v>435</v>
      </c>
      <c r="J200" s="1">
        <v>435</v>
      </c>
      <c r="L200" s="2" t="s">
        <v>7868</v>
      </c>
      <c r="M200" s="2" t="s">
        <v>7868</v>
      </c>
      <c r="N200" s="2" t="s">
        <v>7868</v>
      </c>
      <c r="O200" s="2" t="s">
        <v>7868</v>
      </c>
      <c r="P200" s="2">
        <v>0</v>
      </c>
      <c r="Q200" s="2" t="s">
        <v>7868</v>
      </c>
      <c r="R200" s="2">
        <v>1450</v>
      </c>
      <c r="S200" s="2" t="s">
        <v>7868</v>
      </c>
      <c r="T200" s="2" t="s">
        <v>7868</v>
      </c>
      <c r="U200" s="2">
        <v>1450</v>
      </c>
      <c r="V200" t="s">
        <v>55</v>
      </c>
    </row>
    <row r="201" spans="1:22" x14ac:dyDescent="0.25">
      <c r="A201" t="s">
        <v>7944</v>
      </c>
      <c r="B201" s="1" t="s">
        <v>9109</v>
      </c>
      <c r="C201" t="s">
        <v>1</v>
      </c>
      <c r="D201" t="s">
        <v>9089</v>
      </c>
      <c r="E201" t="s">
        <v>9069</v>
      </c>
      <c r="F201" t="s">
        <v>9070</v>
      </c>
      <c r="G201" s="1">
        <v>434</v>
      </c>
      <c r="H201" s="1">
        <v>434</v>
      </c>
      <c r="I201" s="1">
        <v>434</v>
      </c>
      <c r="J201" s="1">
        <v>434</v>
      </c>
      <c r="L201" s="2" t="s">
        <v>7868</v>
      </c>
      <c r="M201" s="2" t="s">
        <v>7868</v>
      </c>
      <c r="N201" s="2" t="s">
        <v>7868</v>
      </c>
      <c r="O201" s="2" t="s">
        <v>7868</v>
      </c>
      <c r="P201" s="2">
        <v>0</v>
      </c>
      <c r="Q201" s="2" t="s">
        <v>7868</v>
      </c>
      <c r="R201" s="2">
        <v>1450</v>
      </c>
      <c r="S201" s="2" t="s">
        <v>7868</v>
      </c>
      <c r="T201" s="2" t="s">
        <v>7868</v>
      </c>
      <c r="U201" s="2">
        <v>1450</v>
      </c>
      <c r="V201" t="s">
        <v>55</v>
      </c>
    </row>
    <row r="202" spans="1:22" x14ac:dyDescent="0.25">
      <c r="A202" t="s">
        <v>7944</v>
      </c>
      <c r="B202" s="1" t="s">
        <v>9013</v>
      </c>
      <c r="C202" t="s">
        <v>1</v>
      </c>
      <c r="D202" t="s">
        <v>9089</v>
      </c>
      <c r="E202" t="s">
        <v>9069</v>
      </c>
      <c r="F202" t="s">
        <v>9070</v>
      </c>
      <c r="G202" s="1">
        <v>433</v>
      </c>
      <c r="H202" s="1">
        <v>433</v>
      </c>
      <c r="I202" s="1">
        <v>433</v>
      </c>
      <c r="J202" s="1">
        <v>433</v>
      </c>
      <c r="L202" s="2" t="s">
        <v>7868</v>
      </c>
      <c r="M202" s="2" t="s">
        <v>7868</v>
      </c>
      <c r="N202" s="2" t="s">
        <v>7868</v>
      </c>
      <c r="O202" s="2" t="s">
        <v>7868</v>
      </c>
      <c r="P202" s="2">
        <v>0</v>
      </c>
      <c r="Q202" s="2" t="s">
        <v>7868</v>
      </c>
      <c r="R202" s="2">
        <v>1450</v>
      </c>
      <c r="S202" s="2" t="s">
        <v>7868</v>
      </c>
      <c r="T202" s="2" t="s">
        <v>7868</v>
      </c>
      <c r="U202" s="2">
        <v>1450</v>
      </c>
      <c r="V202" t="s">
        <v>55</v>
      </c>
    </row>
    <row r="203" spans="1:22" x14ac:dyDescent="0.25">
      <c r="A203" t="s">
        <v>7944</v>
      </c>
      <c r="B203" s="1" t="s">
        <v>9110</v>
      </c>
      <c r="C203" t="s">
        <v>1</v>
      </c>
      <c r="D203" t="s">
        <v>9089</v>
      </c>
      <c r="E203" t="s">
        <v>9069</v>
      </c>
      <c r="F203" t="s">
        <v>9070</v>
      </c>
      <c r="G203" s="1">
        <v>432</v>
      </c>
      <c r="H203" s="1">
        <v>432</v>
      </c>
      <c r="I203" s="1">
        <v>432</v>
      </c>
      <c r="J203" s="1">
        <v>432</v>
      </c>
      <c r="L203" s="2" t="s">
        <v>7868</v>
      </c>
      <c r="M203" s="2" t="s">
        <v>7868</v>
      </c>
      <c r="N203" s="2" t="s">
        <v>7868</v>
      </c>
      <c r="O203" s="2" t="s">
        <v>7868</v>
      </c>
      <c r="P203" s="2">
        <v>0</v>
      </c>
      <c r="Q203" s="2" t="s">
        <v>7868</v>
      </c>
      <c r="R203" s="2">
        <v>2187.5</v>
      </c>
      <c r="S203" s="2" t="s">
        <v>7868</v>
      </c>
      <c r="T203" s="2" t="s">
        <v>7868</v>
      </c>
      <c r="U203" s="2">
        <v>2187.5</v>
      </c>
      <c r="V203" t="s">
        <v>55</v>
      </c>
    </row>
    <row r="204" spans="1:22" x14ac:dyDescent="0.25">
      <c r="A204" t="s">
        <v>7944</v>
      </c>
      <c r="B204" s="1" t="s">
        <v>9111</v>
      </c>
      <c r="C204" t="s">
        <v>1</v>
      </c>
      <c r="D204" t="s">
        <v>9089</v>
      </c>
      <c r="E204" t="s">
        <v>9069</v>
      </c>
      <c r="F204" t="s">
        <v>9070</v>
      </c>
      <c r="G204" s="1">
        <v>431</v>
      </c>
      <c r="H204" s="1">
        <v>431</v>
      </c>
      <c r="I204" s="1">
        <v>431</v>
      </c>
      <c r="J204" s="1">
        <v>431</v>
      </c>
      <c r="L204" s="2" t="s">
        <v>7868</v>
      </c>
      <c r="M204" s="2" t="s">
        <v>7868</v>
      </c>
      <c r="N204" s="2" t="s">
        <v>7868</v>
      </c>
      <c r="O204" s="2" t="s">
        <v>7868</v>
      </c>
      <c r="P204" s="2">
        <v>0</v>
      </c>
      <c r="Q204" s="2" t="s">
        <v>7868</v>
      </c>
      <c r="R204" s="2">
        <v>1450</v>
      </c>
      <c r="S204" s="2" t="s">
        <v>7868</v>
      </c>
      <c r="T204" s="2" t="s">
        <v>7868</v>
      </c>
      <c r="U204" s="2">
        <v>1450</v>
      </c>
      <c r="V204" t="s">
        <v>55</v>
      </c>
    </row>
    <row r="205" spans="1:22" x14ac:dyDescent="0.25">
      <c r="A205" t="s">
        <v>7944</v>
      </c>
      <c r="B205" s="1" t="s">
        <v>9065</v>
      </c>
      <c r="C205" t="s">
        <v>1</v>
      </c>
      <c r="D205" t="s">
        <v>9089</v>
      </c>
      <c r="E205" t="s">
        <v>9069</v>
      </c>
      <c r="F205" t="s">
        <v>9070</v>
      </c>
      <c r="G205" s="1">
        <v>430</v>
      </c>
      <c r="H205" s="1">
        <v>430</v>
      </c>
      <c r="I205" s="1">
        <v>430</v>
      </c>
      <c r="J205" s="1">
        <v>430</v>
      </c>
      <c r="L205" s="2" t="s">
        <v>7868</v>
      </c>
      <c r="M205" s="2" t="s">
        <v>7868</v>
      </c>
      <c r="N205" s="2" t="s">
        <v>7868</v>
      </c>
      <c r="O205" s="2" t="s">
        <v>7868</v>
      </c>
      <c r="P205" s="2">
        <v>0</v>
      </c>
      <c r="Q205" s="2" t="s">
        <v>7868</v>
      </c>
      <c r="R205" s="2">
        <v>875</v>
      </c>
      <c r="S205" s="2" t="s">
        <v>7868</v>
      </c>
      <c r="T205" s="2" t="s">
        <v>7868</v>
      </c>
      <c r="U205" s="2">
        <v>875</v>
      </c>
      <c r="V205" t="s">
        <v>55</v>
      </c>
    </row>
    <row r="206" spans="1:22" x14ac:dyDescent="0.25">
      <c r="A206" t="s">
        <v>7944</v>
      </c>
      <c r="B206" s="1" t="s">
        <v>9065</v>
      </c>
      <c r="C206" t="s">
        <v>1</v>
      </c>
      <c r="D206" t="s">
        <v>9089</v>
      </c>
      <c r="E206" t="s">
        <v>9069</v>
      </c>
      <c r="F206" t="s">
        <v>9070</v>
      </c>
      <c r="G206" s="1">
        <v>429</v>
      </c>
      <c r="H206" s="1">
        <v>429</v>
      </c>
      <c r="I206" s="1">
        <v>429</v>
      </c>
      <c r="J206" s="1">
        <v>429</v>
      </c>
      <c r="L206" s="2" t="s">
        <v>7868</v>
      </c>
      <c r="M206" s="2" t="s">
        <v>7868</v>
      </c>
      <c r="N206" s="2" t="s">
        <v>7868</v>
      </c>
      <c r="O206" s="2" t="s">
        <v>7868</v>
      </c>
      <c r="P206" s="2">
        <v>0</v>
      </c>
      <c r="Q206" s="2" t="s">
        <v>7868</v>
      </c>
      <c r="R206" s="2">
        <v>1087.5</v>
      </c>
      <c r="S206" s="2" t="s">
        <v>7868</v>
      </c>
      <c r="T206" s="2" t="s">
        <v>7868</v>
      </c>
      <c r="U206" s="2">
        <v>1087.5</v>
      </c>
      <c r="V206" t="s">
        <v>55</v>
      </c>
    </row>
    <row r="207" spans="1:22" x14ac:dyDescent="0.25">
      <c r="A207" t="s">
        <v>7944</v>
      </c>
      <c r="B207" s="1" t="s">
        <v>9065</v>
      </c>
      <c r="C207" t="s">
        <v>1</v>
      </c>
      <c r="D207" t="s">
        <v>9089</v>
      </c>
      <c r="E207" t="s">
        <v>9069</v>
      </c>
      <c r="F207" t="s">
        <v>9070</v>
      </c>
      <c r="G207" s="1">
        <v>428</v>
      </c>
      <c r="H207" s="1">
        <v>428</v>
      </c>
      <c r="I207" s="1">
        <v>428</v>
      </c>
      <c r="J207" s="1">
        <v>428</v>
      </c>
      <c r="L207" s="2" t="s">
        <v>7868</v>
      </c>
      <c r="M207" s="2" t="s">
        <v>7868</v>
      </c>
      <c r="N207" s="2" t="s">
        <v>7868</v>
      </c>
      <c r="O207" s="2" t="s">
        <v>7868</v>
      </c>
      <c r="P207" s="2">
        <v>0</v>
      </c>
      <c r="Q207" s="2" t="s">
        <v>7868</v>
      </c>
      <c r="R207" s="2">
        <v>1450</v>
      </c>
      <c r="S207" s="2" t="s">
        <v>7868</v>
      </c>
      <c r="T207" s="2" t="s">
        <v>7868</v>
      </c>
      <c r="U207" s="2">
        <v>1450</v>
      </c>
      <c r="V207" t="s">
        <v>55</v>
      </c>
    </row>
    <row r="208" spans="1:22" x14ac:dyDescent="0.25">
      <c r="A208" t="s">
        <v>7944</v>
      </c>
      <c r="B208" s="1" t="s">
        <v>9064</v>
      </c>
      <c r="C208" t="s">
        <v>1</v>
      </c>
      <c r="D208" t="s">
        <v>9089</v>
      </c>
      <c r="E208" t="s">
        <v>9069</v>
      </c>
      <c r="F208" t="s">
        <v>9070</v>
      </c>
      <c r="G208" s="1">
        <v>427</v>
      </c>
      <c r="H208" s="1">
        <v>427</v>
      </c>
      <c r="I208" s="1">
        <v>427</v>
      </c>
      <c r="J208" s="1">
        <v>427</v>
      </c>
      <c r="L208" s="2" t="s">
        <v>7868</v>
      </c>
      <c r="M208" s="2" t="s">
        <v>7868</v>
      </c>
      <c r="N208" s="2" t="s">
        <v>7868</v>
      </c>
      <c r="O208" s="2" t="s">
        <v>7868</v>
      </c>
      <c r="P208" s="2">
        <v>0</v>
      </c>
      <c r="Q208" s="2" t="s">
        <v>7868</v>
      </c>
      <c r="R208" s="2">
        <v>1750</v>
      </c>
      <c r="S208" s="2" t="s">
        <v>7868</v>
      </c>
      <c r="T208" s="2" t="s">
        <v>7868</v>
      </c>
      <c r="U208" s="2">
        <v>1750</v>
      </c>
      <c r="V208" t="s">
        <v>55</v>
      </c>
    </row>
    <row r="209" spans="1:22" x14ac:dyDescent="0.25">
      <c r="A209" t="s">
        <v>7944</v>
      </c>
      <c r="B209" s="1" t="s">
        <v>9063</v>
      </c>
      <c r="C209" t="s">
        <v>1</v>
      </c>
      <c r="D209" t="s">
        <v>9089</v>
      </c>
      <c r="E209" t="s">
        <v>9069</v>
      </c>
      <c r="F209" t="s">
        <v>9070</v>
      </c>
      <c r="G209" s="1">
        <v>426</v>
      </c>
      <c r="H209" s="1">
        <v>426</v>
      </c>
      <c r="I209" s="1">
        <v>426</v>
      </c>
      <c r="J209" s="1">
        <v>426</v>
      </c>
      <c r="L209" s="2" t="s">
        <v>7868</v>
      </c>
      <c r="M209" s="2" t="s">
        <v>7868</v>
      </c>
      <c r="N209" s="2" t="s">
        <v>7868</v>
      </c>
      <c r="O209" s="2" t="s">
        <v>7868</v>
      </c>
      <c r="P209" s="2">
        <v>0</v>
      </c>
      <c r="Q209" s="2" t="s">
        <v>7868</v>
      </c>
      <c r="R209" s="2">
        <v>1450</v>
      </c>
      <c r="S209" s="2" t="s">
        <v>7868</v>
      </c>
      <c r="T209" s="2" t="s">
        <v>7868</v>
      </c>
      <c r="U209" s="2">
        <v>1450</v>
      </c>
      <c r="V209" t="s">
        <v>55</v>
      </c>
    </row>
    <row r="210" spans="1:22" x14ac:dyDescent="0.25">
      <c r="A210" t="s">
        <v>7944</v>
      </c>
      <c r="B210" s="1" t="s">
        <v>9063</v>
      </c>
      <c r="C210" t="s">
        <v>1</v>
      </c>
      <c r="D210" t="s">
        <v>9089</v>
      </c>
      <c r="E210" t="s">
        <v>9069</v>
      </c>
      <c r="F210" t="s">
        <v>9070</v>
      </c>
      <c r="G210" s="1">
        <v>425</v>
      </c>
      <c r="H210" s="1">
        <v>425</v>
      </c>
      <c r="I210" s="1">
        <v>425</v>
      </c>
      <c r="J210" s="1">
        <v>425</v>
      </c>
      <c r="L210" s="2" t="s">
        <v>7868</v>
      </c>
      <c r="M210" s="2" t="s">
        <v>7868</v>
      </c>
      <c r="N210" s="2" t="s">
        <v>7868</v>
      </c>
      <c r="O210" s="2" t="s">
        <v>7868</v>
      </c>
      <c r="P210" s="2">
        <v>0</v>
      </c>
      <c r="Q210" s="2" t="s">
        <v>7868</v>
      </c>
      <c r="R210" s="2">
        <v>1312.5</v>
      </c>
      <c r="S210" s="2" t="s">
        <v>7868</v>
      </c>
      <c r="T210" s="2" t="s">
        <v>7868</v>
      </c>
      <c r="U210" s="2">
        <v>1312.5</v>
      </c>
      <c r="V210" t="s">
        <v>55</v>
      </c>
    </row>
    <row r="211" spans="1:22" x14ac:dyDescent="0.25">
      <c r="A211" t="s">
        <v>7944</v>
      </c>
      <c r="B211" s="1" t="s">
        <v>9063</v>
      </c>
      <c r="C211" t="s">
        <v>1</v>
      </c>
      <c r="D211" t="s">
        <v>9089</v>
      </c>
      <c r="E211" t="s">
        <v>9069</v>
      </c>
      <c r="F211" t="s">
        <v>9070</v>
      </c>
      <c r="G211" s="1">
        <v>424</v>
      </c>
      <c r="H211" s="1">
        <v>424</v>
      </c>
      <c r="I211" s="1">
        <v>424</v>
      </c>
      <c r="J211" s="1">
        <v>424</v>
      </c>
      <c r="L211" s="2" t="s">
        <v>7868</v>
      </c>
      <c r="M211" s="2" t="s">
        <v>7868</v>
      </c>
      <c r="N211" s="2" t="s">
        <v>7868</v>
      </c>
      <c r="O211" s="2" t="s">
        <v>7868</v>
      </c>
      <c r="P211" s="2">
        <v>0</v>
      </c>
      <c r="Q211" s="2" t="s">
        <v>7868</v>
      </c>
      <c r="R211" s="2">
        <v>1087.5</v>
      </c>
      <c r="S211" s="2" t="s">
        <v>7868</v>
      </c>
      <c r="T211" s="2" t="s">
        <v>7868</v>
      </c>
      <c r="U211" s="2">
        <v>1087.5</v>
      </c>
      <c r="V211" t="s">
        <v>55</v>
      </c>
    </row>
    <row r="212" spans="1:22" x14ac:dyDescent="0.25">
      <c r="A212" t="s">
        <v>7944</v>
      </c>
      <c r="B212" s="1" t="s">
        <v>9061</v>
      </c>
      <c r="C212" t="s">
        <v>1</v>
      </c>
      <c r="D212" t="s">
        <v>9089</v>
      </c>
      <c r="E212" t="s">
        <v>9069</v>
      </c>
      <c r="F212" t="s">
        <v>9070</v>
      </c>
      <c r="G212" s="1">
        <v>423</v>
      </c>
      <c r="H212" s="1">
        <v>423</v>
      </c>
      <c r="I212" s="1">
        <v>423</v>
      </c>
      <c r="J212" s="1">
        <v>423</v>
      </c>
      <c r="L212" s="2" t="s">
        <v>7868</v>
      </c>
      <c r="M212" s="2" t="s">
        <v>7868</v>
      </c>
      <c r="N212" s="2" t="s">
        <v>7868</v>
      </c>
      <c r="O212" s="2" t="s">
        <v>7868</v>
      </c>
      <c r="P212" s="2">
        <v>0</v>
      </c>
      <c r="Q212" s="2" t="s">
        <v>7868</v>
      </c>
      <c r="R212" s="2">
        <v>1450</v>
      </c>
      <c r="S212" s="2" t="s">
        <v>7868</v>
      </c>
      <c r="T212" s="2" t="s">
        <v>7868</v>
      </c>
      <c r="U212" s="2">
        <v>1450</v>
      </c>
      <c r="V212" t="s">
        <v>55</v>
      </c>
    </row>
    <row r="213" spans="1:22" x14ac:dyDescent="0.25">
      <c r="A213" t="s">
        <v>7944</v>
      </c>
      <c r="B213" s="1" t="s">
        <v>9061</v>
      </c>
      <c r="C213" t="s">
        <v>1</v>
      </c>
      <c r="D213" t="s">
        <v>9089</v>
      </c>
      <c r="E213" t="s">
        <v>9069</v>
      </c>
      <c r="F213" t="s">
        <v>9070</v>
      </c>
      <c r="G213" s="1">
        <v>422</v>
      </c>
      <c r="H213" s="1">
        <v>422</v>
      </c>
      <c r="I213" s="1">
        <v>422</v>
      </c>
      <c r="J213" s="1">
        <v>422</v>
      </c>
      <c r="L213" s="2" t="s">
        <v>7868</v>
      </c>
      <c r="M213" s="2" t="s">
        <v>7868</v>
      </c>
      <c r="N213" s="2" t="s">
        <v>7868</v>
      </c>
      <c r="O213" s="2" t="s">
        <v>7868</v>
      </c>
      <c r="P213" s="2">
        <v>0</v>
      </c>
      <c r="Q213" s="2" t="s">
        <v>7868</v>
      </c>
      <c r="R213" s="2">
        <v>437.5</v>
      </c>
      <c r="S213" s="2" t="s">
        <v>7868</v>
      </c>
      <c r="T213" s="2" t="s">
        <v>7868</v>
      </c>
      <c r="U213" s="2">
        <v>437.5</v>
      </c>
      <c r="V213" t="s">
        <v>55</v>
      </c>
    </row>
    <row r="214" spans="1:22" x14ac:dyDescent="0.25">
      <c r="A214" t="s">
        <v>7944</v>
      </c>
      <c r="B214" s="1" t="s">
        <v>9061</v>
      </c>
      <c r="C214" t="s">
        <v>1</v>
      </c>
      <c r="D214" t="s">
        <v>9089</v>
      </c>
      <c r="E214" t="s">
        <v>9069</v>
      </c>
      <c r="F214" t="s">
        <v>9070</v>
      </c>
      <c r="G214" s="1">
        <v>421</v>
      </c>
      <c r="H214" s="1">
        <v>421</v>
      </c>
      <c r="I214" s="1">
        <v>421</v>
      </c>
      <c r="J214" s="1">
        <v>421</v>
      </c>
      <c r="L214" s="2" t="s">
        <v>7868</v>
      </c>
      <c r="M214" s="2" t="s">
        <v>7868</v>
      </c>
      <c r="N214" s="2" t="s">
        <v>7868</v>
      </c>
      <c r="O214" s="2" t="s">
        <v>7868</v>
      </c>
      <c r="P214" s="2">
        <v>0</v>
      </c>
      <c r="Q214" s="2" t="s">
        <v>7868</v>
      </c>
      <c r="R214" s="2">
        <v>1450</v>
      </c>
      <c r="S214" s="2" t="s">
        <v>7868</v>
      </c>
      <c r="T214" s="2" t="s">
        <v>7868</v>
      </c>
      <c r="U214" s="2">
        <v>1450</v>
      </c>
      <c r="V214" t="s">
        <v>55</v>
      </c>
    </row>
    <row r="215" spans="1:22" x14ac:dyDescent="0.25">
      <c r="A215" t="s">
        <v>7944</v>
      </c>
      <c r="B215" s="1" t="s">
        <v>9061</v>
      </c>
      <c r="C215" t="s">
        <v>1</v>
      </c>
      <c r="D215" t="s">
        <v>9089</v>
      </c>
      <c r="E215" t="s">
        <v>9069</v>
      </c>
      <c r="F215" t="s">
        <v>9070</v>
      </c>
      <c r="G215" s="1">
        <v>420</v>
      </c>
      <c r="H215" s="1">
        <v>420</v>
      </c>
      <c r="I215" s="1">
        <v>420</v>
      </c>
      <c r="J215" s="1">
        <v>420</v>
      </c>
      <c r="L215" s="2" t="s">
        <v>7868</v>
      </c>
      <c r="M215" s="2" t="s">
        <v>7868</v>
      </c>
      <c r="N215" s="2" t="s">
        <v>7868</v>
      </c>
      <c r="O215" s="2" t="s">
        <v>7868</v>
      </c>
      <c r="P215" s="2">
        <v>0</v>
      </c>
      <c r="Q215" s="2" t="s">
        <v>7868</v>
      </c>
      <c r="R215" s="2">
        <v>2625</v>
      </c>
      <c r="S215" s="2" t="s">
        <v>7868</v>
      </c>
      <c r="T215" s="2" t="s">
        <v>7868</v>
      </c>
      <c r="U215" s="2">
        <v>2625</v>
      </c>
      <c r="V215" t="s">
        <v>55</v>
      </c>
    </row>
    <row r="216" spans="1:22" x14ac:dyDescent="0.25">
      <c r="A216" t="s">
        <v>7944</v>
      </c>
      <c r="B216" s="1" t="s">
        <v>9061</v>
      </c>
      <c r="C216" t="s">
        <v>1</v>
      </c>
      <c r="D216" t="s">
        <v>9089</v>
      </c>
      <c r="E216" t="s">
        <v>9069</v>
      </c>
      <c r="F216" t="s">
        <v>9070</v>
      </c>
      <c r="G216" s="1">
        <v>419</v>
      </c>
      <c r="H216" s="1">
        <v>419</v>
      </c>
      <c r="I216" s="1">
        <v>419</v>
      </c>
      <c r="J216" s="1">
        <v>419</v>
      </c>
      <c r="L216" s="2" t="s">
        <v>7868</v>
      </c>
      <c r="M216" s="2" t="s">
        <v>7868</v>
      </c>
      <c r="N216" s="2" t="s">
        <v>7868</v>
      </c>
      <c r="O216" s="2" t="s">
        <v>7868</v>
      </c>
      <c r="P216" s="2">
        <v>0</v>
      </c>
      <c r="Q216" s="2" t="s">
        <v>7868</v>
      </c>
      <c r="R216" s="2">
        <v>1450</v>
      </c>
      <c r="S216" s="2" t="s">
        <v>7868</v>
      </c>
      <c r="T216" s="2" t="s">
        <v>7868</v>
      </c>
      <c r="U216" s="2">
        <v>1450</v>
      </c>
      <c r="V216" t="s">
        <v>55</v>
      </c>
    </row>
    <row r="217" spans="1:22" x14ac:dyDescent="0.25">
      <c r="A217" t="s">
        <v>7944</v>
      </c>
      <c r="B217" s="1" t="s">
        <v>9112</v>
      </c>
      <c r="C217" t="s">
        <v>1</v>
      </c>
      <c r="D217" t="s">
        <v>9089</v>
      </c>
      <c r="E217" t="s">
        <v>9069</v>
      </c>
      <c r="F217" t="s">
        <v>9070</v>
      </c>
      <c r="G217" s="1">
        <v>418</v>
      </c>
      <c r="H217" s="1">
        <v>418</v>
      </c>
      <c r="I217" s="1">
        <v>418</v>
      </c>
      <c r="J217" s="1">
        <v>418</v>
      </c>
      <c r="L217" s="2" t="s">
        <v>7868</v>
      </c>
      <c r="M217" s="2" t="s">
        <v>7868</v>
      </c>
      <c r="N217" s="2" t="s">
        <v>7868</v>
      </c>
      <c r="O217" s="2" t="s">
        <v>7868</v>
      </c>
      <c r="P217" s="2">
        <v>0</v>
      </c>
      <c r="Q217" s="2" t="s">
        <v>7868</v>
      </c>
      <c r="R217" s="2">
        <v>1450</v>
      </c>
      <c r="S217" s="2" t="s">
        <v>7868</v>
      </c>
      <c r="T217" s="2" t="s">
        <v>7868</v>
      </c>
      <c r="U217" s="2">
        <v>1450</v>
      </c>
      <c r="V217" t="s">
        <v>55</v>
      </c>
    </row>
    <row r="218" spans="1:22" x14ac:dyDescent="0.25">
      <c r="A218" t="s">
        <v>7944</v>
      </c>
      <c r="B218" s="1" t="s">
        <v>9113</v>
      </c>
      <c r="C218" t="s">
        <v>1</v>
      </c>
      <c r="D218" t="s">
        <v>9089</v>
      </c>
      <c r="E218" t="s">
        <v>9069</v>
      </c>
      <c r="F218" t="s">
        <v>9070</v>
      </c>
      <c r="G218" s="1">
        <v>417</v>
      </c>
      <c r="H218" s="1">
        <v>417</v>
      </c>
      <c r="I218" s="1">
        <v>417</v>
      </c>
      <c r="J218" s="1">
        <v>417</v>
      </c>
      <c r="L218" s="2" t="s">
        <v>7868</v>
      </c>
      <c r="M218" s="2" t="s">
        <v>7868</v>
      </c>
      <c r="N218" s="2" t="s">
        <v>7868</v>
      </c>
      <c r="O218" s="2" t="s">
        <v>7868</v>
      </c>
      <c r="P218" s="2">
        <v>0</v>
      </c>
      <c r="Q218" s="2" t="s">
        <v>7868</v>
      </c>
      <c r="R218" s="2">
        <v>875</v>
      </c>
      <c r="S218" s="2" t="s">
        <v>7868</v>
      </c>
      <c r="T218" s="2" t="s">
        <v>7868</v>
      </c>
      <c r="U218" s="2">
        <v>875</v>
      </c>
      <c r="V218" t="s">
        <v>55</v>
      </c>
    </row>
    <row r="219" spans="1:22" ht="15.75" thickBot="1" x14ac:dyDescent="0.3"/>
    <row r="220" spans="1:22" ht="15.75" thickBot="1" x14ac:dyDescent="0.3">
      <c r="A220" s="128" t="s">
        <v>76</v>
      </c>
      <c r="B220" s="129"/>
      <c r="C220" s="129"/>
      <c r="D220" s="129"/>
      <c r="E220" s="129"/>
      <c r="F220" s="129"/>
      <c r="G220" s="129"/>
      <c r="H220" s="129"/>
      <c r="I220" s="129"/>
      <c r="J220" s="129"/>
      <c r="K220" s="130"/>
      <c r="L220" s="4">
        <f>+SUBTOTAL(9,Tabla3[V EXENTA])</f>
        <v>0</v>
      </c>
      <c r="M220" s="4">
        <f>+SUBTOTAL(9,Tabla3[VENTAS NO])</f>
        <v>0</v>
      </c>
      <c r="N220" s="4">
        <f>+SUBTOTAL(9,Tabla3[V NO SUJETAS])</f>
        <v>0</v>
      </c>
      <c r="O220" s="4">
        <f>+SUBTOTAL(9,Tabla3[V GRAVADAS])</f>
        <v>0</v>
      </c>
      <c r="P220" s="4">
        <f>+SUBTOTAL(9,Tabla3[EX IN CA])</f>
        <v>0</v>
      </c>
      <c r="Q220" s="4">
        <f>+SUBTOTAL(9,Tabla3[EX OUT CA])</f>
        <v>0</v>
      </c>
      <c r="R220" s="4">
        <f>+SUBTOTAL(9,Tabla3[EX SERVICE])</f>
        <v>299462.5</v>
      </c>
      <c r="S220" s="4">
        <f>+SUBTOTAL(9,Tabla3[V ZONA FRAN])</f>
        <v>0</v>
      </c>
      <c r="T220" s="4">
        <f>+SUBTOTAL(9,Tabla3[V CTA A 3ERO])</f>
        <v>0</v>
      </c>
      <c r="U220" s="4">
        <f>+SUBTOTAL(9,Tabla3[TOTAL VENTA])</f>
        <v>299462.5</v>
      </c>
    </row>
    <row r="221" spans="1:22" x14ac:dyDescent="0.25">
      <c r="O221" s="2">
        <f>O220/1.13</f>
        <v>0</v>
      </c>
    </row>
    <row r="222" spans="1:22" x14ac:dyDescent="0.25">
      <c r="O222" s="2">
        <f>O221*0.13</f>
        <v>0</v>
      </c>
    </row>
  </sheetData>
  <mergeCells count="1">
    <mergeCell ref="A220:K220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8494</v>
      </c>
      <c r="B1" s="59" t="s">
        <v>8495</v>
      </c>
      <c r="C1" s="59" t="s">
        <v>8496</v>
      </c>
      <c r="D1" s="60" t="s">
        <v>8497</v>
      </c>
      <c r="E1" s="62" t="s">
        <v>8498</v>
      </c>
      <c r="F1" s="63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8500</v>
      </c>
      <c r="B1" s="59" t="s">
        <v>8501</v>
      </c>
      <c r="C1" s="59" t="s">
        <v>8502</v>
      </c>
      <c r="D1" s="59" t="s">
        <v>8503</v>
      </c>
      <c r="E1" s="59" t="s">
        <v>8504</v>
      </c>
      <c r="F1" s="65" t="s">
        <v>8505</v>
      </c>
      <c r="G1" s="59" t="s">
        <v>8495</v>
      </c>
      <c r="H1" s="60" t="s">
        <v>8497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8483</v>
      </c>
      <c r="B1" s="54" t="s">
        <v>17</v>
      </c>
      <c r="C1" s="55" t="s">
        <v>8486</v>
      </c>
      <c r="D1" s="55" t="s">
        <v>8493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9016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topLeftCell="A22" workbookViewId="0">
      <selection activeCell="A23" sqref="A23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479"/>
  <sheetViews>
    <sheetView topLeftCell="A740" workbookViewId="0">
      <selection activeCell="A758" sqref="A758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8627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8481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8438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8532</v>
      </c>
      <c r="B533" t="s">
        <v>8533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8508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8412</v>
      </c>
      <c r="B4234" t="s">
        <v>8413</v>
      </c>
    </row>
    <row r="4235" spans="1:2" x14ac:dyDescent="0.25">
      <c r="A4235" s="1" t="s">
        <v>8414</v>
      </c>
      <c r="B4235" t="s">
        <v>8415</v>
      </c>
    </row>
    <row r="4236" spans="1:2" x14ac:dyDescent="0.25">
      <c r="A4236" s="1" t="s">
        <v>8416</v>
      </c>
      <c r="B4236" t="s">
        <v>8417</v>
      </c>
    </row>
    <row r="4237" spans="1:2" x14ac:dyDescent="0.25">
      <c r="A4237" s="1" t="s">
        <v>8418</v>
      </c>
      <c r="B4237" t="s">
        <v>8419</v>
      </c>
    </row>
    <row r="4238" spans="1:2" x14ac:dyDescent="0.25">
      <c r="A4238" s="1" t="s">
        <v>8420</v>
      </c>
      <c r="B4238" t="s">
        <v>8421</v>
      </c>
    </row>
    <row r="4239" spans="1:2" x14ac:dyDescent="0.25">
      <c r="A4239" s="1" t="s">
        <v>8423</v>
      </c>
      <c r="B4239" t="s">
        <v>8422</v>
      </c>
    </row>
    <row r="4240" spans="1:2" x14ac:dyDescent="0.25">
      <c r="A4240" s="1" t="s">
        <v>8424</v>
      </c>
      <c r="B4240" t="s">
        <v>1072</v>
      </c>
    </row>
    <row r="4241" spans="1:2" x14ac:dyDescent="0.25">
      <c r="A4241" s="1" t="s">
        <v>8425</v>
      </c>
      <c r="B4241" t="s">
        <v>8426</v>
      </c>
    </row>
    <row r="4242" spans="1:2" x14ac:dyDescent="0.25">
      <c r="A4242" s="1" t="s">
        <v>8427</v>
      </c>
      <c r="B4242" t="s">
        <v>8428</v>
      </c>
    </row>
    <row r="4243" spans="1:2" x14ac:dyDescent="0.25">
      <c r="A4243" s="122" t="s">
        <v>8429</v>
      </c>
      <c r="B4243" t="s">
        <v>8430</v>
      </c>
    </row>
    <row r="4244" spans="1:2" x14ac:dyDescent="0.25">
      <c r="A4244" s="1" t="s">
        <v>8431</v>
      </c>
      <c r="B4244" t="s">
        <v>8432</v>
      </c>
    </row>
    <row r="4245" spans="1:2" x14ac:dyDescent="0.25">
      <c r="A4245" s="1" t="s">
        <v>8434</v>
      </c>
      <c r="B4245" t="s">
        <v>8435</v>
      </c>
    </row>
    <row r="4246" spans="1:2" x14ac:dyDescent="0.25">
      <c r="A4246" s="1" t="s">
        <v>8436</v>
      </c>
      <c r="B4246" t="s">
        <v>8437</v>
      </c>
    </row>
    <row r="4247" spans="1:2" x14ac:dyDescent="0.25">
      <c r="A4247" s="1" t="s">
        <v>8439</v>
      </c>
      <c r="B4247" t="s">
        <v>8440</v>
      </c>
    </row>
    <row r="4248" spans="1:2" x14ac:dyDescent="0.25">
      <c r="A4248" s="1" t="s">
        <v>8458</v>
      </c>
      <c r="B4248" t="s">
        <v>8459</v>
      </c>
    </row>
    <row r="4249" spans="1:2" x14ac:dyDescent="0.25">
      <c r="A4249" s="1" t="s">
        <v>8460</v>
      </c>
      <c r="B4249" t="s">
        <v>8461</v>
      </c>
    </row>
    <row r="4250" spans="1:2" x14ac:dyDescent="0.25">
      <c r="A4250" s="1" t="s">
        <v>8462</v>
      </c>
      <c r="B4250" t="s">
        <v>8463</v>
      </c>
    </row>
    <row r="4251" spans="1:2" x14ac:dyDescent="0.25">
      <c r="A4251" s="1" t="s">
        <v>8464</v>
      </c>
      <c r="B4251" t="s">
        <v>8465</v>
      </c>
    </row>
    <row r="4252" spans="1:2" x14ac:dyDescent="0.25">
      <c r="A4252" s="1" t="s">
        <v>8466</v>
      </c>
      <c r="B4252" t="s">
        <v>8467</v>
      </c>
    </row>
    <row r="4253" spans="1:2" x14ac:dyDescent="0.25">
      <c r="A4253" s="1" t="s">
        <v>8469</v>
      </c>
      <c r="B4253" t="s">
        <v>8470</v>
      </c>
    </row>
    <row r="4254" spans="1:2" x14ac:dyDescent="0.25">
      <c r="A4254" s="1" t="s">
        <v>8474</v>
      </c>
      <c r="B4254" t="s">
        <v>8475</v>
      </c>
    </row>
    <row r="4255" spans="1:2" x14ac:dyDescent="0.25">
      <c r="A4255" s="1" t="s">
        <v>8476</v>
      </c>
      <c r="B4255" t="s">
        <v>8477</v>
      </c>
    </row>
    <row r="4256" spans="1:2" x14ac:dyDescent="0.25">
      <c r="A4256" s="1" t="s">
        <v>8528</v>
      </c>
      <c r="B4256" s="53" t="s">
        <v>8529</v>
      </c>
    </row>
    <row r="4257" spans="1:2" x14ac:dyDescent="0.25">
      <c r="A4257" s="1" t="s">
        <v>8530</v>
      </c>
      <c r="B4257" t="s">
        <v>8531</v>
      </c>
    </row>
    <row r="4258" spans="1:2" x14ac:dyDescent="0.25">
      <c r="A4258" s="1" t="s">
        <v>8534</v>
      </c>
      <c r="B4258" t="s">
        <v>8535</v>
      </c>
    </row>
    <row r="4259" spans="1:2" x14ac:dyDescent="0.25">
      <c r="A4259" s="1" t="s">
        <v>8536</v>
      </c>
      <c r="B4259" t="s">
        <v>8537</v>
      </c>
    </row>
    <row r="4260" spans="1:2" x14ac:dyDescent="0.25">
      <c r="A4260" s="1" t="s">
        <v>8538</v>
      </c>
      <c r="B4260" t="s">
        <v>8539</v>
      </c>
    </row>
    <row r="4261" spans="1:2" x14ac:dyDescent="0.25">
      <c r="A4261" s="1" t="s">
        <v>8540</v>
      </c>
      <c r="B4261" t="s">
        <v>974</v>
      </c>
    </row>
    <row r="4262" spans="1:2" x14ac:dyDescent="0.25">
      <c r="A4262" s="1" t="s">
        <v>8541</v>
      </c>
      <c r="B4262" t="s">
        <v>8542</v>
      </c>
    </row>
    <row r="4263" spans="1:2" x14ac:dyDescent="0.25">
      <c r="A4263" s="1" t="s">
        <v>8543</v>
      </c>
      <c r="B4263" t="s">
        <v>8544</v>
      </c>
    </row>
    <row r="4264" spans="1:2" x14ac:dyDescent="0.25">
      <c r="A4264" s="1" t="s">
        <v>8545</v>
      </c>
      <c r="B4264" t="s">
        <v>8546</v>
      </c>
    </row>
    <row r="4265" spans="1:2" x14ac:dyDescent="0.25">
      <c r="A4265" s="1" t="s">
        <v>8547</v>
      </c>
      <c r="B4265" t="s">
        <v>8548</v>
      </c>
    </row>
    <row r="4266" spans="1:2" x14ac:dyDescent="0.25">
      <c r="A4266" s="1" t="s">
        <v>8549</v>
      </c>
      <c r="B4266" t="s">
        <v>8550</v>
      </c>
    </row>
    <row r="4267" spans="1:2" x14ac:dyDescent="0.25">
      <c r="A4267" s="1" t="s">
        <v>8551</v>
      </c>
      <c r="B4267" t="s">
        <v>8552</v>
      </c>
    </row>
    <row r="4268" spans="1:2" x14ac:dyDescent="0.25">
      <c r="A4268" s="1" t="s">
        <v>8553</v>
      </c>
      <c r="B4268" t="s">
        <v>8554</v>
      </c>
    </row>
    <row r="4269" spans="1:2" x14ac:dyDescent="0.25">
      <c r="A4269" s="1" t="s">
        <v>8558</v>
      </c>
      <c r="B4269" t="s">
        <v>8559</v>
      </c>
    </row>
    <row r="4270" spans="1:2" x14ac:dyDescent="0.25">
      <c r="A4270" t="s">
        <v>8573</v>
      </c>
      <c r="B4270" t="s">
        <v>8561</v>
      </c>
    </row>
    <row r="4271" spans="1:2" x14ac:dyDescent="0.25">
      <c r="A4271" s="1" t="s">
        <v>8562</v>
      </c>
      <c r="B4271" t="s">
        <v>8563</v>
      </c>
    </row>
    <row r="4272" spans="1:2" x14ac:dyDescent="0.25">
      <c r="A4272" s="1" t="s">
        <v>8565</v>
      </c>
      <c r="B4272" t="s">
        <v>8566</v>
      </c>
    </row>
    <row r="4273" spans="1:2" x14ac:dyDescent="0.25">
      <c r="A4273" s="1" t="s">
        <v>8568</v>
      </c>
      <c r="B4273" t="s">
        <v>8569</v>
      </c>
    </row>
    <row r="4274" spans="1:2" x14ac:dyDescent="0.25">
      <c r="A4274" s="1" t="s">
        <v>8626</v>
      </c>
      <c r="B4274" t="s">
        <v>8625</v>
      </c>
    </row>
    <row r="4275" spans="1:2" x14ac:dyDescent="0.25">
      <c r="A4275" s="1" t="s">
        <v>8624</v>
      </c>
      <c r="B4275" t="s">
        <v>8623</v>
      </c>
    </row>
    <row r="4276" spans="1:2" x14ac:dyDescent="0.25">
      <c r="A4276" s="1" t="s">
        <v>7761</v>
      </c>
      <c r="B4276" t="s">
        <v>8629</v>
      </c>
    </row>
    <row r="4277" spans="1:2" x14ac:dyDescent="0.25">
      <c r="A4277" s="1" t="s">
        <v>8622</v>
      </c>
      <c r="B4277" t="s">
        <v>8621</v>
      </c>
    </row>
    <row r="4278" spans="1:2" x14ac:dyDescent="0.25">
      <c r="A4278" s="1" t="s">
        <v>8620</v>
      </c>
      <c r="B4278" t="s">
        <v>8619</v>
      </c>
    </row>
    <row r="4279" spans="1:2" x14ac:dyDescent="0.25">
      <c r="A4279" s="1" t="s">
        <v>8618</v>
      </c>
      <c r="B4279" t="s">
        <v>8617</v>
      </c>
    </row>
    <row r="4280" spans="1:2" x14ac:dyDescent="0.25">
      <c r="A4280" s="1" t="s">
        <v>348</v>
      </c>
      <c r="B4280" t="s">
        <v>8630</v>
      </c>
    </row>
    <row r="4281" spans="1:2" x14ac:dyDescent="0.25">
      <c r="A4281" s="1" t="s">
        <v>8616</v>
      </c>
      <c r="B4281" t="s">
        <v>8615</v>
      </c>
    </row>
    <row r="4282" spans="1:2" x14ac:dyDescent="0.25">
      <c r="A4282" s="1" t="s">
        <v>8614</v>
      </c>
      <c r="B4282" t="s">
        <v>8613</v>
      </c>
    </row>
    <row r="4283" spans="1:2" x14ac:dyDescent="0.25">
      <c r="A4283" s="1" t="s">
        <v>390</v>
      </c>
      <c r="B4283" t="s">
        <v>8631</v>
      </c>
    </row>
    <row r="4284" spans="1:2" x14ac:dyDescent="0.25">
      <c r="A4284" s="1" t="s">
        <v>8611</v>
      </c>
      <c r="B4284" t="s">
        <v>8612</v>
      </c>
    </row>
    <row r="4285" spans="1:2" x14ac:dyDescent="0.25">
      <c r="A4285" s="1" t="s">
        <v>8609</v>
      </c>
      <c r="B4285" t="s">
        <v>8610</v>
      </c>
    </row>
    <row r="4286" spans="1:2" x14ac:dyDescent="0.25">
      <c r="A4286" s="1" t="s">
        <v>8607</v>
      </c>
      <c r="B4286" t="s">
        <v>8606</v>
      </c>
    </row>
    <row r="4287" spans="1:2" x14ac:dyDescent="0.25">
      <c r="A4287" s="1" t="s">
        <v>8603</v>
      </c>
      <c r="B4287" t="s">
        <v>8602</v>
      </c>
    </row>
    <row r="4288" spans="1:2" x14ac:dyDescent="0.25">
      <c r="A4288" s="1" t="s">
        <v>8601</v>
      </c>
      <c r="B4288" t="s">
        <v>8600</v>
      </c>
    </row>
    <row r="4289" spans="1:2" x14ac:dyDescent="0.25">
      <c r="A4289" s="1" t="s">
        <v>8587</v>
      </c>
      <c r="B4289" t="s">
        <v>8588</v>
      </c>
    </row>
    <row r="4290" spans="1:2" x14ac:dyDescent="0.25">
      <c r="A4290" s="1" t="s">
        <v>8605</v>
      </c>
      <c r="B4290" t="s">
        <v>8508</v>
      </c>
    </row>
    <row r="4291" spans="1:2" x14ac:dyDescent="0.25">
      <c r="A4291" s="1" t="s">
        <v>8608</v>
      </c>
      <c r="B4291" t="s">
        <v>8028</v>
      </c>
    </row>
    <row r="4292" spans="1:2" x14ac:dyDescent="0.25">
      <c r="A4292" s="1" t="s">
        <v>8647</v>
      </c>
      <c r="B4292" t="s">
        <v>8648</v>
      </c>
    </row>
    <row r="4293" spans="1:2" x14ac:dyDescent="0.25">
      <c r="A4293" s="1" t="s">
        <v>8649</v>
      </c>
      <c r="B4293" t="s">
        <v>8650</v>
      </c>
    </row>
    <row r="4294" spans="1:2" x14ac:dyDescent="0.25">
      <c r="A4294" s="14" t="s">
        <v>8651</v>
      </c>
      <c r="B4294" t="s">
        <v>8652</v>
      </c>
    </row>
    <row r="4295" spans="1:2" x14ac:dyDescent="0.25">
      <c r="A4295" s="14" t="s">
        <v>8653</v>
      </c>
      <c r="B4295" t="s">
        <v>1050</v>
      </c>
    </row>
    <row r="4296" spans="1:2" x14ac:dyDescent="0.25">
      <c r="A4296" s="1" t="s">
        <v>8654</v>
      </c>
      <c r="B4296" t="s">
        <v>8655</v>
      </c>
    </row>
    <row r="4297" spans="1:2" x14ac:dyDescent="0.25">
      <c r="A4297" s="16" t="s">
        <v>8656</v>
      </c>
      <c r="B4297" t="s">
        <v>8657</v>
      </c>
    </row>
    <row r="4298" spans="1:2" x14ac:dyDescent="0.25">
      <c r="A4298" s="1" t="s">
        <v>8658</v>
      </c>
      <c r="B4298" t="s">
        <v>8659</v>
      </c>
    </row>
    <row r="4299" spans="1:2" x14ac:dyDescent="0.25">
      <c r="A4299" s="1" t="s">
        <v>8660</v>
      </c>
      <c r="B4299" t="s">
        <v>8661</v>
      </c>
    </row>
    <row r="4300" spans="1:2" x14ac:dyDescent="0.25">
      <c r="A4300" s="22" t="s">
        <v>8662</v>
      </c>
      <c r="B4300" t="s">
        <v>8663</v>
      </c>
    </row>
    <row r="4301" spans="1:2" x14ac:dyDescent="0.25">
      <c r="A4301" s="1" t="s">
        <v>8667</v>
      </c>
      <c r="B4301" t="s">
        <v>8668</v>
      </c>
    </row>
    <row r="4302" spans="1:2" x14ac:dyDescent="0.25">
      <c r="A4302" s="1" t="s">
        <v>8669</v>
      </c>
      <c r="B4302" t="s">
        <v>8670</v>
      </c>
    </row>
    <row r="4303" spans="1:2" x14ac:dyDescent="0.25">
      <c r="A4303" s="1" t="s">
        <v>8671</v>
      </c>
      <c r="B4303" t="s">
        <v>8672</v>
      </c>
    </row>
    <row r="4304" spans="1:2" x14ac:dyDescent="0.25">
      <c r="A4304" s="1" t="s">
        <v>8674</v>
      </c>
      <c r="B4304" t="s">
        <v>8675</v>
      </c>
    </row>
    <row r="4305" spans="1:2" x14ac:dyDescent="0.25">
      <c r="A4305" s="1" t="s">
        <v>8676</v>
      </c>
      <c r="B4305" t="s">
        <v>7889</v>
      </c>
    </row>
    <row r="4306" spans="1:2" x14ac:dyDescent="0.25">
      <c r="A4306" s="1" t="s">
        <v>8677</v>
      </c>
      <c r="B4306" t="s">
        <v>8678</v>
      </c>
    </row>
    <row r="4307" spans="1:2" x14ac:dyDescent="0.25">
      <c r="A4307" s="1" t="s">
        <v>8679</v>
      </c>
      <c r="B4307" t="s">
        <v>8680</v>
      </c>
    </row>
    <row r="4308" spans="1:2" x14ac:dyDescent="0.25">
      <c r="A4308" s="1" t="s">
        <v>8684</v>
      </c>
      <c r="B4308" t="s">
        <v>8685</v>
      </c>
    </row>
    <row r="4309" spans="1:2" x14ac:dyDescent="0.25">
      <c r="A4309" s="1" t="s">
        <v>8687</v>
      </c>
      <c r="B4309" t="s">
        <v>1559</v>
      </c>
    </row>
    <row r="4310" spans="1:2" x14ac:dyDescent="0.25">
      <c r="A4310" s="124" t="s">
        <v>8690</v>
      </c>
      <c r="B4310" t="s">
        <v>819</v>
      </c>
    </row>
    <row r="4311" spans="1:2" x14ac:dyDescent="0.25">
      <c r="A4311" s="1" t="s">
        <v>8691</v>
      </c>
      <c r="B4311" t="s">
        <v>8692</v>
      </c>
    </row>
    <row r="4312" spans="1:2" x14ac:dyDescent="0.25">
      <c r="A4312" s="14" t="s">
        <v>8693</v>
      </c>
      <c r="B4312" t="s">
        <v>1212</v>
      </c>
    </row>
    <row r="4313" spans="1:2" x14ac:dyDescent="0.25">
      <c r="A4313" s="14" t="s">
        <v>8694</v>
      </c>
      <c r="B4313" t="s">
        <v>8695</v>
      </c>
    </row>
    <row r="4314" spans="1:2" x14ac:dyDescent="0.25">
      <c r="A4314" s="1" t="s">
        <v>8696</v>
      </c>
      <c r="B4314" t="s">
        <v>8697</v>
      </c>
    </row>
    <row r="4315" spans="1:2" x14ac:dyDescent="0.25">
      <c r="A4315" s="14" t="s">
        <v>8698</v>
      </c>
      <c r="B4315" t="s">
        <v>8699</v>
      </c>
    </row>
    <row r="4316" spans="1:2" x14ac:dyDescent="0.25">
      <c r="A4316" s="14" t="s">
        <v>8700</v>
      </c>
      <c r="B4316" t="s">
        <v>8701</v>
      </c>
    </row>
    <row r="4317" spans="1:2" x14ac:dyDescent="0.25">
      <c r="A4317" s="14" t="s">
        <v>8702</v>
      </c>
      <c r="B4317" t="s">
        <v>8703</v>
      </c>
    </row>
    <row r="4318" spans="1:2" x14ac:dyDescent="0.25">
      <c r="A4318" s="14" t="s">
        <v>8704</v>
      </c>
      <c r="B4318" t="s">
        <v>8705</v>
      </c>
    </row>
    <row r="4319" spans="1:2" x14ac:dyDescent="0.25">
      <c r="A4319" s="14" t="s">
        <v>8706</v>
      </c>
      <c r="B4319" t="s">
        <v>8707</v>
      </c>
    </row>
    <row r="4320" spans="1:2" x14ac:dyDescent="0.25">
      <c r="A4320" s="14" t="s">
        <v>8708</v>
      </c>
      <c r="B4320" t="s">
        <v>8709</v>
      </c>
    </row>
    <row r="4321" spans="1:2" x14ac:dyDescent="0.25">
      <c r="A4321" s="14" t="s">
        <v>8710</v>
      </c>
      <c r="B4321" t="s">
        <v>8711</v>
      </c>
    </row>
    <row r="4322" spans="1:2" x14ac:dyDescent="0.25">
      <c r="A4322" s="14" t="s">
        <v>8712</v>
      </c>
      <c r="B4322" t="s">
        <v>8713</v>
      </c>
    </row>
    <row r="4323" spans="1:2" x14ac:dyDescent="0.25">
      <c r="A4323" s="14" t="s">
        <v>8714</v>
      </c>
      <c r="B4323" t="s">
        <v>8715</v>
      </c>
    </row>
    <row r="4324" spans="1:2" x14ac:dyDescent="0.25">
      <c r="A4324" s="14" t="s">
        <v>8716</v>
      </c>
      <c r="B4324" t="s">
        <v>8717</v>
      </c>
    </row>
    <row r="4325" spans="1:2" x14ac:dyDescent="0.25">
      <c r="A4325" s="14" t="s">
        <v>8736</v>
      </c>
      <c r="B4325" t="s">
        <v>8737</v>
      </c>
    </row>
    <row r="4326" spans="1:2" x14ac:dyDescent="0.25">
      <c r="A4326" s="14" t="s">
        <v>8738</v>
      </c>
      <c r="B4326" t="s">
        <v>8739</v>
      </c>
    </row>
    <row r="4327" spans="1:2" x14ac:dyDescent="0.25">
      <c r="A4327" s="1" t="s">
        <v>8741</v>
      </c>
      <c r="B4327" t="s">
        <v>8742</v>
      </c>
    </row>
    <row r="4328" spans="1:2" x14ac:dyDescent="0.25">
      <c r="A4328" s="1" t="s">
        <v>8745</v>
      </c>
      <c r="B4328" t="s">
        <v>7936</v>
      </c>
    </row>
    <row r="4329" spans="1:2" x14ac:dyDescent="0.25">
      <c r="A4329" s="1" t="s">
        <v>8748</v>
      </c>
      <c r="B4329" t="s">
        <v>8749</v>
      </c>
    </row>
    <row r="4330" spans="1:2" x14ac:dyDescent="0.25">
      <c r="A4330" s="14" t="s">
        <v>8750</v>
      </c>
      <c r="B4330" t="s">
        <v>8751</v>
      </c>
    </row>
    <row r="4331" spans="1:2" x14ac:dyDescent="0.25">
      <c r="A4331" s="14" t="s">
        <v>8755</v>
      </c>
      <c r="B4331" t="s">
        <v>8756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3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9017</v>
      </c>
      <c r="B4410" t="s">
        <v>9018</v>
      </c>
    </row>
    <row r="4411" spans="1:2" x14ac:dyDescent="0.25">
      <c r="A4411" s="1" t="s">
        <v>9019</v>
      </c>
      <c r="B4411" t="s">
        <v>9020</v>
      </c>
    </row>
    <row r="4412" spans="1:2" x14ac:dyDescent="0.25">
      <c r="A4412" s="1" t="s">
        <v>9030</v>
      </c>
      <c r="B4412" t="s">
        <v>9029</v>
      </c>
    </row>
    <row r="4413" spans="1:2" x14ac:dyDescent="0.25">
      <c r="A4413" s="1" t="s">
        <v>9032</v>
      </c>
      <c r="B4413" t="s">
        <v>9031</v>
      </c>
    </row>
    <row r="4414" spans="1:2" x14ac:dyDescent="0.25">
      <c r="A4414" s="1" t="s">
        <v>9033</v>
      </c>
      <c r="B4414" t="s">
        <v>9045</v>
      </c>
    </row>
    <row r="4415" spans="1:2" x14ac:dyDescent="0.25">
      <c r="A4415" s="1" t="s">
        <v>9034</v>
      </c>
      <c r="B4415" t="s">
        <v>9046</v>
      </c>
    </row>
    <row r="4416" spans="1:2" x14ac:dyDescent="0.25">
      <c r="A4416" s="1" t="s">
        <v>9035</v>
      </c>
      <c r="B4416" t="s">
        <v>9047</v>
      </c>
    </row>
    <row r="4417" spans="1:2" x14ac:dyDescent="0.25">
      <c r="A4417" s="1" t="s">
        <v>9036</v>
      </c>
      <c r="B4417" t="s">
        <v>9048</v>
      </c>
    </row>
    <row r="4418" spans="1:2" x14ac:dyDescent="0.25">
      <c r="A4418" s="1" t="s">
        <v>9037</v>
      </c>
      <c r="B4418" t="s">
        <v>9049</v>
      </c>
    </row>
    <row r="4419" spans="1:2" x14ac:dyDescent="0.25">
      <c r="A4419" s="1" t="s">
        <v>9038</v>
      </c>
      <c r="B4419" t="s">
        <v>9050</v>
      </c>
    </row>
    <row r="4420" spans="1:2" x14ac:dyDescent="0.25">
      <c r="A4420" s="1" t="s">
        <v>9039</v>
      </c>
      <c r="B4420" t="s">
        <v>9051</v>
      </c>
    </row>
    <row r="4421" spans="1:2" x14ac:dyDescent="0.25">
      <c r="A4421" s="1" t="s">
        <v>9040</v>
      </c>
      <c r="B4421" t="s">
        <v>9052</v>
      </c>
    </row>
    <row r="4422" spans="1:2" x14ac:dyDescent="0.25">
      <c r="A4422" s="1" t="s">
        <v>9041</v>
      </c>
      <c r="B4422" t="s">
        <v>9053</v>
      </c>
    </row>
    <row r="4423" spans="1:2" x14ac:dyDescent="0.25">
      <c r="A4423" s="1" t="s">
        <v>9042</v>
      </c>
      <c r="B4423" t="s">
        <v>9054</v>
      </c>
    </row>
    <row r="4424" spans="1:2" x14ac:dyDescent="0.25">
      <c r="A4424" s="1" t="s">
        <v>9043</v>
      </c>
      <c r="B4424" t="s">
        <v>9055</v>
      </c>
    </row>
    <row r="4425" spans="1:2" x14ac:dyDescent="0.25">
      <c r="A4425" s="1" t="s">
        <v>9044</v>
      </c>
      <c r="B4425" t="s">
        <v>9056</v>
      </c>
    </row>
    <row r="4474" spans="3:5" x14ac:dyDescent="0.25">
      <c r="E4474">
        <v>288.04000000000002</v>
      </c>
    </row>
    <row r="4475" spans="3:5" x14ac:dyDescent="0.25">
      <c r="C4475">
        <v>1936.16</v>
      </c>
      <c r="E4475">
        <v>703.16</v>
      </c>
    </row>
    <row r="4476" spans="3:5" x14ac:dyDescent="0.25">
      <c r="C4476">
        <v>1946.16</v>
      </c>
      <c r="E4476">
        <v>191.61</v>
      </c>
    </row>
    <row r="4477" spans="3:5" x14ac:dyDescent="0.25">
      <c r="C4477">
        <f>SUM(C4475:C4476)</f>
        <v>3882.32</v>
      </c>
      <c r="E4477">
        <v>370.13</v>
      </c>
    </row>
    <row r="4478" spans="3:5" x14ac:dyDescent="0.25">
      <c r="E4478">
        <v>393.22</v>
      </c>
    </row>
    <row r="4479" spans="3:5" x14ac:dyDescent="0.25">
      <c r="E4479">
        <f>SUM(E4474:E4478)</f>
        <v>1946.16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23"/>
  <sheetViews>
    <sheetView showGridLines="0" tabSelected="1" zoomScaleNormal="100" workbookViewId="0">
      <selection activeCell="K19" sqref="K19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  <col min="11" max="11" width="12.7109375" style="136" bestFit="1" customWidth="1"/>
  </cols>
  <sheetData>
    <row r="1" spans="1:11 16383:16383" s="88" customFormat="1" ht="44.25" customHeight="1" x14ac:dyDescent="0.2">
      <c r="A1" s="90"/>
      <c r="B1" s="133"/>
      <c r="C1" s="134"/>
      <c r="D1" s="131" t="s">
        <v>8954</v>
      </c>
      <c r="E1" s="132"/>
      <c r="F1" s="132"/>
      <c r="I1" s="89"/>
      <c r="K1" s="135"/>
    </row>
    <row r="3" spans="1:11 16383:16383" ht="21.75" customHeight="1" x14ac:dyDescent="0.25">
      <c r="D3" s="85" t="s">
        <v>8574</v>
      </c>
      <c r="E3" s="86" t="s">
        <v>8329</v>
      </c>
      <c r="F3" s="87" t="s">
        <v>8775</v>
      </c>
      <c r="G3" s="77"/>
      <c r="H3" s="85" t="s">
        <v>8776</v>
      </c>
      <c r="I3" s="86" t="s">
        <v>8758</v>
      </c>
      <c r="XFC3" t="s">
        <v>7944</v>
      </c>
    </row>
    <row r="4" spans="1:11 16383:16383" ht="18" customHeight="1" x14ac:dyDescent="0.25">
      <c r="D4" s="92" t="s">
        <v>8759</v>
      </c>
      <c r="E4" s="93">
        <f>ROUND(SUMIFS(Tabla3[[#All],[V GRAVADAS]],Tabla3[[#All],[MES]],Tabla7[[#Headers],[DICIEMBRE]])/(1.13),2)</f>
        <v>0</v>
      </c>
      <c r="F4" s="94"/>
      <c r="G4" s="110"/>
      <c r="H4" s="92" t="s">
        <v>8760</v>
      </c>
      <c r="I4" s="115">
        <f>ROUND(F8*0.13-F12*0.13-E14-E15,2)</f>
        <v>-12.68</v>
      </c>
      <c r="K4" s="137"/>
      <c r="XFC4" t="s">
        <v>7981</v>
      </c>
    </row>
    <row r="5" spans="1:11 16383:16383" ht="18" customHeight="1" x14ac:dyDescent="0.25">
      <c r="D5" s="92" t="s">
        <v>9114</v>
      </c>
      <c r="E5" s="93">
        <f>ROUND(SUMIFS(Tabla3[[#All],[EX SERVICE]],Tabla3[[#All],[MES]],Tabla7[[#Headers],[DICIEMBRE]]),2)</f>
        <v>23325</v>
      </c>
      <c r="F5" s="94" t="str">
        <f>IFERROR(+E2+E3-E4,"")</f>
        <v/>
      </c>
      <c r="G5" s="77"/>
      <c r="H5" s="92" t="s">
        <v>8762</v>
      </c>
      <c r="I5" s="101">
        <f>ROUND(F7*0.0175,2)+E16</f>
        <v>408.19</v>
      </c>
      <c r="K5" s="137">
        <v>25287.5</v>
      </c>
      <c r="XFC5" t="s">
        <v>8153</v>
      </c>
    </row>
    <row r="6" spans="1:11 16383:16383" ht="18" customHeight="1" x14ac:dyDescent="0.25">
      <c r="D6" s="92" t="s">
        <v>8761</v>
      </c>
      <c r="E6" s="93">
        <f>ROUND(SUMIFS(Tabla2[[#All],[V. GRAVADA]],Tabla2[[#All],[MES]],Tabla7[[#Headers],[DICIEMBRE]],Tabla2[[#All],[TIPO DE DOC]],3),2)</f>
        <v>0</v>
      </c>
      <c r="F6" s="94"/>
      <c r="G6" s="110"/>
      <c r="H6" s="108" t="s">
        <v>8764</v>
      </c>
      <c r="I6" s="102">
        <f>SUM(I4:I5)</f>
        <v>395.51</v>
      </c>
      <c r="K6" s="137">
        <v>21512.5</v>
      </c>
      <c r="XFC6" t="s">
        <v>8265</v>
      </c>
    </row>
    <row r="7" spans="1:11 16383:16383" ht="18" customHeight="1" x14ac:dyDescent="0.25">
      <c r="D7" s="92" t="s">
        <v>8763</v>
      </c>
      <c r="E7" s="93">
        <f>ROUND(SUMIFS(Tabla2[[#All],[V. GRAVADA]],Tabla2[[#All],[MES]],Tabla7[[#Headers],[DICIEMBRE]],Tabla2[[#All],[TIPO DE DOC]],5),2)</f>
        <v>0</v>
      </c>
      <c r="F7" s="94">
        <f>SUM(E4:E6)</f>
        <v>23325</v>
      </c>
      <c r="G7" s="77"/>
      <c r="H7" s="83"/>
      <c r="I7" s="84"/>
      <c r="K7" s="137">
        <v>29287.5</v>
      </c>
      <c r="XFC7" t="s">
        <v>8322</v>
      </c>
    </row>
    <row r="8" spans="1:11 16383:16383" ht="18" customHeight="1" x14ac:dyDescent="0.25">
      <c r="D8" s="119" t="s">
        <v>8773</v>
      </c>
      <c r="E8" s="120"/>
      <c r="F8" s="121">
        <f>+E4+E6-E7</f>
        <v>0</v>
      </c>
      <c r="G8" s="110"/>
      <c r="H8" s="77"/>
      <c r="I8" s="78"/>
      <c r="J8" s="15"/>
      <c r="K8" s="137">
        <v>15550</v>
      </c>
      <c r="XFC8" t="s">
        <v>8323</v>
      </c>
    </row>
    <row r="9" spans="1:11 16383:16383" ht="18" customHeight="1" x14ac:dyDescent="0.25">
      <c r="D9" s="92" t="s">
        <v>8765</v>
      </c>
      <c r="E9" s="93">
        <f>SUMIFS(Tabla1[[#All],[C. GRAVADA]],Tabla1[[#All],[MES]],Tabla7[[#Headers],[DICIEMBRE]],Tabla1[[#All],[TIPO DE DOC]],"03")</f>
        <v>97.5</v>
      </c>
      <c r="F9" s="95"/>
      <c r="G9" s="110"/>
      <c r="H9" s="77"/>
      <c r="I9" s="78"/>
      <c r="J9" s="15"/>
      <c r="K9" s="138">
        <v>27312.5</v>
      </c>
      <c r="XFC9" t="s">
        <v>8324</v>
      </c>
    </row>
    <row r="10" spans="1:11 16383:16383" ht="18" customHeight="1" x14ac:dyDescent="0.25">
      <c r="D10" s="92" t="s">
        <v>8766</v>
      </c>
      <c r="E10" s="93">
        <f>SUMIFS(Tabla1[[#All],[IMPOR BIENES]],Tabla1[[#All],[MES]],Tabla7[[#Headers],[DICIEMBRE]],Tabla1[[#All],[TIPO DE DOC]],12)</f>
        <v>0</v>
      </c>
      <c r="F10" s="95"/>
      <c r="K10" s="137">
        <v>22525</v>
      </c>
      <c r="XFC10" t="s">
        <v>8325</v>
      </c>
    </row>
    <row r="11" spans="1:11 16383:16383" ht="18" customHeight="1" x14ac:dyDescent="0.25">
      <c r="D11" s="92" t="s">
        <v>8767</v>
      </c>
      <c r="E11" s="93">
        <f>SUMIFS(Tabla1[[#All],[C. GRAVADA]],Tabla1[[#All],[MES]],Tabla7[[#Headers],[DICIEMBRE]],Tabla1[[#All],[TIPO DE DOC]],"05")</f>
        <v>0</v>
      </c>
      <c r="F11" s="96"/>
      <c r="G11" s="15"/>
      <c r="K11" s="137">
        <v>25937.5</v>
      </c>
      <c r="XFC11" t="s">
        <v>8326</v>
      </c>
    </row>
    <row r="12" spans="1:11 16383:16383" ht="18" customHeight="1" x14ac:dyDescent="0.25">
      <c r="D12" s="119" t="s">
        <v>8774</v>
      </c>
      <c r="E12" s="120"/>
      <c r="F12" s="121">
        <f>IFERROR(+E9+E10-E11,"")</f>
        <v>97.5</v>
      </c>
      <c r="G12" s="15"/>
      <c r="K12" s="137">
        <v>27675</v>
      </c>
      <c r="XFC12" t="s">
        <v>8327</v>
      </c>
    </row>
    <row r="13" spans="1:11 16383:16383" ht="18" customHeight="1" x14ac:dyDescent="0.25">
      <c r="D13" s="92" t="s">
        <v>8768</v>
      </c>
      <c r="E13" s="93">
        <f>SUMIFS(Tabla1[[#All],[C. EXENTAS]],Tabla1[[#All],[MES]],Tabla7[[#Headers],[DICIEMBRE]],Tabla1[[#All],[TIPO DE DOC]],"03")</f>
        <v>0</v>
      </c>
      <c r="F13" s="97"/>
      <c r="K13" s="137">
        <v>26950</v>
      </c>
      <c r="XFC13" t="s">
        <v>8328</v>
      </c>
    </row>
    <row r="14" spans="1:11 16383:16383" ht="18" customHeight="1" x14ac:dyDescent="0.25">
      <c r="D14" s="92" t="s">
        <v>8769</v>
      </c>
      <c r="E14" s="93">
        <f>SUMIFS(Tabla1[[#All],[PERCEPCIONES]],Tabla1[[#All],[MES]],Tabla7[[#Headers],[DICIEMBRE]],Tabla1[[#All],[TIPO DE DOC]],"03")</f>
        <v>0</v>
      </c>
      <c r="F14" s="98"/>
      <c r="K14" s="137">
        <v>28037.5</v>
      </c>
      <c r="XFC14" t="s">
        <v>8329</v>
      </c>
    </row>
    <row r="15" spans="1:11 16383:16383" ht="18" customHeight="1" x14ac:dyDescent="0.25">
      <c r="D15" s="92" t="s">
        <v>8770</v>
      </c>
      <c r="E15" s="93">
        <f>SUMIFS(Tabla6[[#Headers],[#Data],[Monto Retención 1%]],Tabla6[[#Headers],[#Data],[Mes]],Tabla7[[#Headers],[DICIEMBRE]])</f>
        <v>0</v>
      </c>
      <c r="F15" s="99"/>
      <c r="K15" s="137">
        <v>26062.5</v>
      </c>
    </row>
    <row r="16" spans="1:11 16383:16383" ht="18" customHeight="1" x14ac:dyDescent="0.25">
      <c r="D16" s="100" t="s">
        <v>9115</v>
      </c>
      <c r="E16" s="127"/>
      <c r="F16" s="97"/>
      <c r="K16" s="137">
        <v>23325</v>
      </c>
    </row>
    <row r="17" spans="11:11" x14ac:dyDescent="0.25">
      <c r="K17" s="137">
        <f>SUM(K5:K16)</f>
        <v>299462.5</v>
      </c>
    </row>
    <row r="18" spans="11:11" x14ac:dyDescent="0.25">
      <c r="K18" s="137"/>
    </row>
    <row r="19" spans="11:11" x14ac:dyDescent="0.25">
      <c r="K19" s="137">
        <f>K17*0.0175</f>
        <v>5240.5937500000009</v>
      </c>
    </row>
    <row r="20" spans="11:11" x14ac:dyDescent="0.25">
      <c r="K20" s="137"/>
    </row>
    <row r="21" spans="11:11" x14ac:dyDescent="0.25">
      <c r="K21" s="137"/>
    </row>
    <row r="22" spans="11:11" x14ac:dyDescent="0.25">
      <c r="K22" s="137"/>
    </row>
    <row r="23" spans="11:11" x14ac:dyDescent="0.25">
      <c r="K23" s="137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8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2024-05-02T21:42:46Z</dcterms:modified>
</cp:coreProperties>
</file>