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tables/table3.xml" ContentType="application/vnd.openxmlformats-officedocument.spreadsheetml.tab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UNICA SERVICIOS\2023\"/>
    </mc:Choice>
  </mc:AlternateContent>
  <xr:revisionPtr revIDLastSave="0" documentId="13_ncr:1_{17B0B64A-00A6-4606-97BE-46350808920C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state="hidden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RETENCIONES'!$A$1:$J$56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1" r:id="rId22"/>
  </pivotCaches>
</workbook>
</file>

<file path=xl/calcChain.xml><?xml version="1.0" encoding="utf-8"?>
<calcChain xmlns="http://schemas.openxmlformats.org/spreadsheetml/2006/main">
  <c r="B13" i="13" l="1"/>
  <c r="B12" i="13"/>
  <c r="B11" i="13"/>
  <c r="B10" i="13"/>
  <c r="B9" i="13"/>
  <c r="B8" i="13"/>
  <c r="B7" i="13"/>
  <c r="B6" i="13"/>
  <c r="B5" i="13"/>
  <c r="B4" i="13"/>
  <c r="B3" i="13"/>
  <c r="B2" i="13"/>
  <c r="B21" i="13"/>
  <c r="B20" i="13"/>
  <c r="B19" i="13"/>
  <c r="B18" i="13"/>
  <c r="B17" i="13"/>
  <c r="B16" i="13"/>
  <c r="B15" i="13"/>
  <c r="B14" i="13"/>
  <c r="B25" i="13"/>
  <c r="B24" i="13"/>
  <c r="B23" i="13"/>
  <c r="B22" i="13"/>
  <c r="B26" i="13"/>
  <c r="B27" i="13"/>
  <c r="B28" i="13"/>
  <c r="B31" i="13"/>
  <c r="B30" i="13"/>
  <c r="B29" i="13"/>
  <c r="B32" i="13" l="1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E6" i="29" l="1"/>
  <c r="E5" i="29" l="1"/>
  <c r="E8" i="29"/>
  <c r="D9" i="6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G2" i="30" l="1"/>
  <c r="F2" i="30" s="1"/>
  <c r="I2" i="30"/>
  <c r="H2" i="30" s="1"/>
  <c r="G3" i="30"/>
  <c r="F3" i="30" s="1"/>
  <c r="I3" i="30"/>
  <c r="H3" i="30" s="1"/>
  <c r="I5" i="31" l="1"/>
  <c r="J5" i="31"/>
  <c r="K5" i="31"/>
  <c r="L5" i="31"/>
  <c r="M5" i="31"/>
  <c r="N5" i="31"/>
  <c r="O5" i="31"/>
  <c r="P5" i="31"/>
  <c r="H5" i="31"/>
  <c r="S5" i="31"/>
  <c r="I57" i="13" l="1"/>
  <c r="D17" i="6"/>
  <c r="E7" i="29" l="1"/>
  <c r="G11" i="29" s="1"/>
  <c r="E12" i="29"/>
  <c r="E9" i="29" l="1"/>
  <c r="P5" i="30"/>
  <c r="N5" i="30"/>
  <c r="M5" i="30"/>
  <c r="L5" i="30"/>
  <c r="K5" i="30"/>
  <c r="E15" i="29"/>
  <c r="E13" i="29"/>
  <c r="E11" i="29"/>
  <c r="E4" i="29"/>
  <c r="F9" i="29" l="1"/>
  <c r="F6" i="29"/>
  <c r="F14" i="29"/>
  <c r="G23" i="29" s="1"/>
  <c r="F10" i="29"/>
  <c r="I5" i="29" l="1"/>
  <c r="E18" i="29"/>
  <c r="I4" i="29" s="1"/>
  <c r="E57" i="13"/>
  <c r="I6" i="29" l="1"/>
  <c r="F57" i="13" l="1"/>
  <c r="T429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J57" i="13" l="1"/>
  <c r="H57" i="13"/>
  <c r="M72" i="10" l="1"/>
  <c r="N72" i="10"/>
  <c r="O72" i="10"/>
  <c r="P72" i="10"/>
  <c r="Q72" i="10"/>
  <c r="R72" i="10"/>
  <c r="S72" i="10"/>
  <c r="T72" i="10"/>
  <c r="U72" i="10"/>
  <c r="L72" i="10"/>
  <c r="D9" i="9"/>
  <c r="D10" i="9" s="1"/>
  <c r="D11" i="9" s="1"/>
  <c r="O73" i="10" l="1"/>
  <c r="O74" i="10" s="1"/>
  <c r="D22" i="9"/>
  <c r="D18" i="5" l="1"/>
  <c r="L201" i="8"/>
  <c r="M201" i="8"/>
  <c r="N201" i="8"/>
  <c r="O201" i="8"/>
  <c r="P201" i="8"/>
  <c r="Q201" i="8"/>
  <c r="K201" i="8"/>
  <c r="J429" i="7" l="1"/>
  <c r="K429" i="7"/>
  <c r="L429" i="7"/>
  <c r="M429" i="7"/>
  <c r="N429" i="7"/>
  <c r="O429" i="7"/>
  <c r="P429" i="7"/>
  <c r="I429" i="7"/>
  <c r="H429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Cesar</author>
  </authors>
  <commentList>
    <comment ref="G130" authorId="0" shapeId="0" xr:uid="{DFB324A8-DA8C-411C-AF7A-919DEE36D6C1}">
      <text>
        <r>
          <rPr>
            <b/>
            <sz val="9"/>
            <color indexed="81"/>
            <rFont val="Tahoma"/>
            <family val="2"/>
          </rPr>
          <t>Cesar:</t>
        </r>
        <r>
          <rPr>
            <sz val="9"/>
            <color indexed="81"/>
            <rFont val="Tahoma"/>
            <family val="2"/>
          </rPr>
          <t xml:space="preserve">
ATTP</t>
        </r>
      </text>
    </comment>
    <comment ref="G172" authorId="0" shapeId="0" xr:uid="{676EEA73-DE42-4CCE-AEDE-5EA6F91E5B30}">
      <text>
        <r>
          <rPr>
            <b/>
            <sz val="9"/>
            <color indexed="81"/>
            <rFont val="Tahoma"/>
            <family val="2"/>
          </rPr>
          <t>Cesar:</t>
        </r>
        <r>
          <rPr>
            <sz val="9"/>
            <color indexed="81"/>
            <rFont val="Tahoma"/>
            <family val="2"/>
          </rPr>
          <t xml:space="preserve">
CONTA</t>
        </r>
      </text>
    </comment>
    <comment ref="G174" authorId="0" shapeId="0" xr:uid="{980C09BD-B783-4172-88AA-90AE5837BEE7}">
      <text>
        <r>
          <rPr>
            <b/>
            <sz val="9"/>
            <color indexed="81"/>
            <rFont val="Tahoma"/>
            <family val="2"/>
          </rPr>
          <t>Cesar:</t>
        </r>
        <r>
          <rPr>
            <sz val="9"/>
            <color indexed="81"/>
            <rFont val="Tahoma"/>
            <family val="2"/>
          </rPr>
          <t xml:space="preserve">
LIMP.</t>
        </r>
      </text>
    </comment>
    <comment ref="G176" authorId="0" shapeId="0" xr:uid="{EC434C1B-A063-42A6-83B6-7A0D50217D01}">
      <text>
        <r>
          <rPr>
            <b/>
            <sz val="9"/>
            <color indexed="81"/>
            <rFont val="Tahoma"/>
            <family val="2"/>
          </rPr>
          <t>Cesar:</t>
        </r>
        <r>
          <rPr>
            <sz val="9"/>
            <color indexed="81"/>
            <rFont val="Tahoma"/>
            <family val="2"/>
          </rPr>
          <t xml:space="preserve">
ATTP</t>
        </r>
      </text>
    </comment>
    <comment ref="G181" authorId="0" shapeId="0" xr:uid="{51498B25-5429-4E3E-B909-AF7455D7A28F}">
      <text>
        <r>
          <rPr>
            <b/>
            <sz val="9"/>
            <color indexed="81"/>
            <rFont val="Tahoma"/>
            <family val="2"/>
          </rPr>
          <t>Cesar:</t>
        </r>
        <r>
          <rPr>
            <sz val="9"/>
            <color indexed="81"/>
            <rFont val="Tahoma"/>
            <family val="2"/>
          </rPr>
          <t xml:space="preserve">
PAPEL</t>
        </r>
      </text>
    </comment>
    <comment ref="G213" authorId="0" shapeId="0" xr:uid="{8210EBEC-E573-4E1C-9DC1-27E10AF70F38}">
      <text>
        <r>
          <rPr>
            <b/>
            <sz val="9"/>
            <color indexed="81"/>
            <rFont val="Tahoma"/>
            <family val="2"/>
          </rPr>
          <t>Cesar:</t>
        </r>
        <r>
          <rPr>
            <sz val="9"/>
            <color indexed="81"/>
            <rFont val="Tahoma"/>
            <family val="2"/>
          </rPr>
          <t xml:space="preserve">
ATTP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pablo</author>
  </authors>
  <commentList>
    <comment ref="E3" authorId="0" shapeId="0" xr:uid="{00000000-0006-0000-1200-000001000000}">
      <text>
        <r>
          <rPr>
            <b/>
            <sz val="9"/>
            <color indexed="81"/>
            <rFont val="Tahoma"/>
            <family val="2"/>
          </rPr>
          <t>DESPACHO: CAMBIE EL MES QUE DESEA CONSULTAR DESPLEGANDO LA LISTA DE MESES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<sst xmlns="http://schemas.openxmlformats.org/spreadsheetml/2006/main" count="31662" uniqueCount="9621">
  <si>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</si>
  <si>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</si>
  <si>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</si>
  <si>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</si>
  <si>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</si>
  <si>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</si>
  <si>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</si>
  <si>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</si>
  <si>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</si>
  <si>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</si>
  <si>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</si>
  <si>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</si>
  <si>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</si>
  <si>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</si>
  <si>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</si>
  <si>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</si>
  <si>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</si>
  <si>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</si>
  <si>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</si>
  <si>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</si>
  <si>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</si>
  <si>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</si>
  <si>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</si>
  <si>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</si>
  <si>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</si>
  <si>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</si>
  <si>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</si>
  <si>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</si>
  <si>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</si>
  <si>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</si>
  <si>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</si>
  <si>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</si>
  <si>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</si>
  <si>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</si>
  <si>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</si>
  <si>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</si>
  <si>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</si>
  <si>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</si>
  <si>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</si>
  <si>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</si>
  <si>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</si>
  <si>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</si>
  <si>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</si>
  <si>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</si>
  <si>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</si>
  <si>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</si>
  <si>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</si>
  <si>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</si>
  <si>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</si>
  <si>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</si>
  <si>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</si>
  <si>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</si>
  <si>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</si>
  <si>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</si>
  <si>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</si>
  <si>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</si>
  <si>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</si>
  <si>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</si>
  <si>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</si>
  <si>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</si>
  <si>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</si>
  <si>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</si>
  <si>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</si>
  <si>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</si>
  <si>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</si>
  <si>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</si>
  <si>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</si>
  <si>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</si>
  <si>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</si>
  <si>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</si>
  <si>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</si>
  <si>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</si>
  <si>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</si>
  <si>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</si>
  <si>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</si>
  <si>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</si>
  <si>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</si>
  <si>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</si>
  <si>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</si>
  <si>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</si>
  <si>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</si>
  <si>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</si>
  <si>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</si>
  <si>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</si>
  <si>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</si>
  <si>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</si>
  <si>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</si>
  <si>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</si>
  <si>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</si>
  <si>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</si>
  <si>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</si>
  <si>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</si>
  <si>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</si>
  <si>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</si>
  <si>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</si>
  <si>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</si>
  <si>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</si>
  <si>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</si>
  <si>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</si>
  <si>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</si>
  <si>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</si>
  <si>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</si>
  <si>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</si>
  <si>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</si>
  <si>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</si>
  <si>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</si>
  <si>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</si>
  <si>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</si>
  <si>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</si>
  <si>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</si>
  <si>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</si>
  <si>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</si>
  <si>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</si>
  <si>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</si>
  <si>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</si>
  <si>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</si>
  <si>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</si>
  <si>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</si>
  <si>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</si>
  <si>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</si>
  <si>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</si>
  <si>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</si>
  <si>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</si>
  <si>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</si>
  <si>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</si>
  <si>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</si>
  <si>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</si>
  <si>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</si>
  <si>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</si>
  <si>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</si>
  <si>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</si>
  <si>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</si>
  <si>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</si>
  <si>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</si>
  <si>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</si>
  <si>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</si>
  <si>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</si>
  <si>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</si>
  <si>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</si>
  <si>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</si>
  <si>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</si>
  <si>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</si>
  <si>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</si>
  <si>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</si>
  <si>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</si>
  <si>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</si>
  <si>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</si>
  <si>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</si>
  <si>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</si>
  <si>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</si>
  <si>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</si>
  <si>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</si>
  <si>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</si>
  <si>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</si>
  <si>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</si>
  <si>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</si>
  <si>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</si>
  <si>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</si>
  <si>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</si>
  <si>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</si>
  <si>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</si>
  <si>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</si>
  <si>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</si>
  <si>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</si>
  <si>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</si>
  <si>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</si>
  <si>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</si>
  <si>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</si>
  <si>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</si>
  <si>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</si>
  <si>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</si>
  <si>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</si>
  <si>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</si>
  <si>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</si>
  <si>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</si>
  <si>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</si>
  <si>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</si>
  <si>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</si>
  <si>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</si>
  <si>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</si>
  <si>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</si>
  <si>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</si>
  <si>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</si>
  <si>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</si>
  <si>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</si>
  <si>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</si>
  <si>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</si>
  <si>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</si>
  <si>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</si>
  <si>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</si>
  <si>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</si>
  <si>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</si>
  <si>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</si>
  <si>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</si>
  <si>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</si>
  <si>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</si>
  <si>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</si>
  <si>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</si>
  <si>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</si>
  <si>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</si>
  <si>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</si>
  <si>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</si>
  <si>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</si>
  <si>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</si>
  <si>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</si>
  <si>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</si>
  <si>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</si>
  <si>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</si>
  <si>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</si>
  <si>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</si>
  <si>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</si>
  <si>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</si>
  <si>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</si>
  <si>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</si>
  <si>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</si>
  <si>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</si>
  <si>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</si>
  <si>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</si>
  <si>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</si>
  <si>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</si>
  <si>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</si>
  <si>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</si>
  <si>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</si>
  <si>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</si>
  <si>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</si>
  <si>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</si>
  <si>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</si>
  <si>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</si>
  <si>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</si>
  <si>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</si>
  <si>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</si>
  <si>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</si>
  <si>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</si>
  <si>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</si>
  <si>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</si>
  <si>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</si>
  <si>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</si>
  <si>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</si>
  <si>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</si>
  <si>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</si>
  <si>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</si>
  <si>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</si>
  <si>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</si>
  <si>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</si>
  <si>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</si>
  <si>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</si>
  <si>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</si>
  <si>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</si>
  <si>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</si>
  <si>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</si>
  <si>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</si>
  <si>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</si>
  <si>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</si>
  <si>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</si>
  <si>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</si>
  <si>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</si>
  <si>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</si>
  <si>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</si>
  <si>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</si>
  <si>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</si>
  <si>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</si>
  <si>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</si>
  <si>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</si>
  <si>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</si>
  <si>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</si>
  <si>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</si>
  <si>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</si>
  <si>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</si>
  <si>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</si>
  <si>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</si>
  <si>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</si>
  <si>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</si>
  <si>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</si>
  <si>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</si>
  <si>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</si>
  <si>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</si>
  <si>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</si>
  <si>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</si>
  <si>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</si>
  <si>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</si>
  <si>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</si>
  <si>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</si>
  <si>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</si>
  <si>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</si>
  <si>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</si>
  <si>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</si>
  <si>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</si>
  <si>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</si>
  <si>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</si>
  <si>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</si>
  <si>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</si>
  <si>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</si>
  <si>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</si>
  <si>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</si>
  <si>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</si>
  <si>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</si>
  <si>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</si>
  <si>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</si>
  <si>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</si>
  <si>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</si>
  <si>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</si>
  <si>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</si>
  <si>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</si>
  <si>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</si>
  <si>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</si>
  <si>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</si>
  <si>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</si>
  <si>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</si>
  <si>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</si>
  <si>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</si>
  <si>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</si>
  <si>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</si>
  <si>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</si>
  <si>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</si>
  <si>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</si>
  <si>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</si>
  <si>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</si>
  <si>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</si>
  <si>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</si>
  <si>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</si>
  <si>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</si>
  <si>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</si>
  <si>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</si>
  <si>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</si>
  <si>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</si>
  <si>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</si>
  <si>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</si>
  <si>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</si>
  <si>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</si>
  <si>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</si>
  <si>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</si>
  <si>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</si>
  <si>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</si>
  <si>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</si>
  <si>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</si>
  <si>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</si>
  <si>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</si>
  <si>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</si>
  <si>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</si>
  <si>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</si>
  <si>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</si>
  <si>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</si>
  <si>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</si>
  <si>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</si>
  <si>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</si>
  <si>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</si>
  <si>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</si>
  <si>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</si>
  <si>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</si>
  <si>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</si>
  <si>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</si>
  <si>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</si>
  <si>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</si>
  <si>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</si>
  <si>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</si>
  <si>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</si>
  <si>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</si>
  <si>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</si>
  <si>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</si>
  <si>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</si>
  <si>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</si>
  <si>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</si>
  <si>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</si>
  <si>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</si>
  <si>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</si>
  <si>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</si>
  <si>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</si>
  <si>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</si>
  <si>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</si>
  <si>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</si>
  <si>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</si>
  <si>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</si>
  <si>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</si>
  <si>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</si>
  <si>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</si>
  <si>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</si>
  <si>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</si>
  <si>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</si>
  <si>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</si>
  <si>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</si>
  <si>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</si>
  <si>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</si>
  <si>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</si>
  <si>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</si>
  <si>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</si>
  <si>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</si>
  <si>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</si>
  <si>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</si>
  <si>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</si>
  <si>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</si>
  <si>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</si>
  <si>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</si>
  <si>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</si>
  <si>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</si>
  <si>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</si>
  <si>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</si>
  <si>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</si>
  <si>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</si>
  <si>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</si>
  <si>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</si>
  <si>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</si>
  <si>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</si>
  <si>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</si>
  <si>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</si>
  <si>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</si>
  <si>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</si>
  <si>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</si>
  <si>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</si>
  <si>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</si>
  <si>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</si>
  <si>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</si>
  <si>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</si>
  <si>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</si>
  <si>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</si>
  <si>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</si>
  <si>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</si>
  <si>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</si>
  <si>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</si>
  <si>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</si>
  <si>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</si>
  <si>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</si>
  <si>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</si>
  <si>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</si>
  <si>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</si>
  <si>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</si>
  <si>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</si>
  <si>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</si>
  <si>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</si>
  <si>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</si>
  <si>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</si>
  <si>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</si>
  <si>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</si>
  <si>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</si>
  <si>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</si>
  <si>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</si>
  <si>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</si>
  <si>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</si>
  <si>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</si>
  <si>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</si>
  <si>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</si>
  <si>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</si>
  <si>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</si>
  <si>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</si>
  <si>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</si>
  <si>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</si>
  <si>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</si>
  <si>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</si>
  <si>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</si>
  <si>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</si>
  <si>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</si>
  <si>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</si>
  <si>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</si>
  <si>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</si>
  <si>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</si>
  <si>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</si>
  <si>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</si>
  <si>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</si>
  <si>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</si>
  <si>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</si>
  <si>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</si>
  <si>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</si>
  <si>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</si>
  <si>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</si>
  <si>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</si>
  <si>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</si>
  <si>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</si>
  <si>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</si>
  <si>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</si>
  <si>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</si>
  <si>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</si>
  <si>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</si>
  <si>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</si>
  <si>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</si>
  <si>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</si>
  <si>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</si>
  <si>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</si>
  <si>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</si>
  <si>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</si>
  <si>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</si>
  <si>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</si>
  <si>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</si>
  <si>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</si>
  <si>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</si>
  <si>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</si>
  <si>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</si>
  <si>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</si>
  <si>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</si>
  <si>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</si>
  <si>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</si>
  <si>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</si>
  <si>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</si>
  <si>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</si>
  <si>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</si>
  <si>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</si>
  <si>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</si>
  <si>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</si>
  <si>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</si>
  <si>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</si>
  <si>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</si>
  <si>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</si>
  <si>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</si>
  <si>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</si>
  <si>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</si>
  <si>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</si>
  <si>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</si>
  <si>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</si>
  <si>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</si>
  <si>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</si>
  <si>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</si>
  <si>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</si>
  <si>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</si>
  <si>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</si>
  <si>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</si>
  <si>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</si>
  <si>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</si>
  <si>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</si>
  <si>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</si>
  <si>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</si>
  <si>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</si>
  <si>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</si>
  <si>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</si>
  <si>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</si>
  <si>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</si>
  <si>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</si>
  <si>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</si>
  <si>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</si>
  <si>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</si>
  <si>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</si>
  <si>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</si>
  <si>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</si>
  <si>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</si>
  <si>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</si>
  <si>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</si>
  <si>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</si>
  <si>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</si>
  <si>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</si>
  <si>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</si>
  <si>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</si>
  <si>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</si>
  <si>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</si>
  <si>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</si>
  <si>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</si>
  <si>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</si>
  <si>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</si>
  <si>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</si>
  <si>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</si>
  <si>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</si>
  <si>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</si>
  <si>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</si>
  <si>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</si>
  <si>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</si>
  <si>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</si>
  <si>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</si>
  <si>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</si>
  <si>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</si>
  <si>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</si>
  <si>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</si>
  <si>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</si>
  <si>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</si>
  <si>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</si>
  <si>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</si>
  <si>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</si>
  <si>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</si>
  <si>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</si>
  <si>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</si>
  <si>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</si>
  <si>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</si>
  <si>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</si>
  <si>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</si>
  <si>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</si>
  <si>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</si>
  <si>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</si>
  <si>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</si>
  <si>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</si>
  <si>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</si>
  <si>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</si>
  <si>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</si>
  <si>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</si>
  <si>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</si>
  <si>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</si>
  <si>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</si>
  <si>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</si>
  <si>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</si>
  <si>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</si>
  <si>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</si>
  <si>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</si>
  <si>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</si>
  <si>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</si>
  <si>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</si>
  <si>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</si>
  <si>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</si>
  <si>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</si>
  <si>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</si>
  <si>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</si>
  <si>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</si>
  <si>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</si>
  <si>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</si>
  <si>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</si>
  <si>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</si>
  <si>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</si>
  <si>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</si>
  <si>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</si>
  <si>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</si>
  <si>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</si>
  <si>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</si>
  <si>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</si>
  <si>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</si>
  <si>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</si>
  <si>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</si>
  <si>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</si>
  <si>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</si>
  <si>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</si>
  <si>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</si>
  <si>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</si>
  <si>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</si>
  <si>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</si>
  <si>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</si>
  <si>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</si>
  <si>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</si>
  <si>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</si>
  <si>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</si>
  <si>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</si>
  <si>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</si>
  <si>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</si>
  <si>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</si>
  <si>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</si>
  <si>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</si>
  <si>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</si>
  <si>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</si>
  <si>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</si>
  <si>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</si>
  <si>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</si>
  <si>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</si>
  <si>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</si>
  <si>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</si>
  <si>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</si>
  <si>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</si>
  <si>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</si>
  <si>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</si>
  <si>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</si>
  <si>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</si>
  <si>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</si>
  <si>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</si>
  <si>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</si>
  <si>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</si>
  <si>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</si>
  <si>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</si>
  <si>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</si>
  <si>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</si>
  <si>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</si>
  <si>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</si>
  <si>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</si>
  <si>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</si>
  <si>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</si>
  <si>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</si>
  <si>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</si>
  <si>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</si>
  <si>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</si>
  <si>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</si>
  <si>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</si>
  <si>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</si>
  <si>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</si>
  <si>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</si>
  <si>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</si>
  <si>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</si>
  <si>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</si>
  <si>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</si>
  <si>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</si>
  <si>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</si>
  <si>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</si>
  <si>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</si>
  <si>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</si>
  <si>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</si>
  <si>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</si>
  <si>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</si>
  <si>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</si>
  <si>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</si>
  <si>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</si>
  <si>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</si>
  <si>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</si>
  <si>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</si>
  <si>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</si>
  <si>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</si>
  <si>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</si>
  <si>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</si>
  <si>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</si>
  <si>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</si>
  <si>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</si>
  <si>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</si>
  <si>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</si>
  <si>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</si>
  <si>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</si>
  <si>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</si>
  <si>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</si>
  <si>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</si>
  <si>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</si>
  <si>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</si>
  <si>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</si>
  <si>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</si>
  <si>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</si>
  <si>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</si>
  <si>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</si>
  <si>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</si>
  <si>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</si>
  <si>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</si>
  <si>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</si>
  <si>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</si>
  <si>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</si>
  <si>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</si>
  <si>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</si>
  <si>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</si>
  <si>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</si>
  <si>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</si>
  <si>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</si>
  <si>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</si>
  <si>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</si>
  <si>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</si>
  <si>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</si>
  <si>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</si>
  <si>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</si>
  <si>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</si>
  <si>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</si>
  <si>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</si>
  <si>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</si>
  <si>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</si>
  <si>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</si>
  <si>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</si>
  <si>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</si>
  <si>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</si>
  <si>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</si>
  <si>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</si>
  <si>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</si>
  <si>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</si>
  <si>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</si>
  <si>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</si>
  <si>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</si>
  <si>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</si>
  <si>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</si>
  <si>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</si>
  <si>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</si>
  <si>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</si>
  <si>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</si>
  <si>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</si>
  <si>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</si>
  <si>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</si>
  <si>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</si>
  <si>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</si>
  <si>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</si>
  <si>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</si>
  <si>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</si>
  <si>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</si>
  <si>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</si>
  <si>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</si>
  <si>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</si>
  <si>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</si>
  <si>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</si>
  <si>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</si>
  <si>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</si>
  <si>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</si>
  <si>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</si>
  <si>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</si>
  <si>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</si>
  <si>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</si>
  <si>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</si>
  <si>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</si>
  <si>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</si>
  <si>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</si>
  <si>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</si>
  <si>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</si>
  <si>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</si>
  <si>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</si>
  <si>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</si>
  <si>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</si>
  <si>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</si>
  <si>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</si>
  <si>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</si>
  <si>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</si>
  <si>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</si>
  <si>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</si>
  <si>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</si>
  <si>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</si>
  <si>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</si>
  <si>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</si>
  <si>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</si>
  <si>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</si>
  <si>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</si>
  <si>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</si>
  <si>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</si>
  <si>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</si>
  <si>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</si>
  <si>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</si>
  <si>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</si>
  <si>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</si>
  <si>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</si>
  <si>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</si>
  <si>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</si>
  <si>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</si>
  <si>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</si>
  <si>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</si>
  <si>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</si>
  <si>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</si>
  <si>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</si>
  <si>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</si>
  <si>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</si>
  <si>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</si>
  <si>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</si>
  <si>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</si>
  <si>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</si>
  <si>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</si>
  <si>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</si>
  <si>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</si>
  <si>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</si>
  <si>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</si>
  <si>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</si>
  <si>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</si>
  <si>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</si>
  <si>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</si>
  <si>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</si>
  <si>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</si>
  <si>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</si>
  <si>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</si>
  <si>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</si>
  <si>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</si>
  <si>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</si>
  <si>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</si>
  <si>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</si>
  <si>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</si>
  <si>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</si>
  <si>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</si>
  <si>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</si>
  <si>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</si>
  <si>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</si>
  <si>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</si>
  <si>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</si>
  <si>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</si>
  <si>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</si>
  <si>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</si>
  <si>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</si>
  <si>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</si>
  <si>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</si>
  <si>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</si>
  <si>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</si>
  <si>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</si>
  <si>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</si>
  <si>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</si>
  <si>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</si>
  <si>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</si>
  <si>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</si>
  <si>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</si>
  <si>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</si>
  <si>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</si>
  <si>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</si>
  <si>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</si>
  <si>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</si>
  <si>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</si>
  <si>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</si>
  <si>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</si>
  <si>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</si>
  <si>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</si>
  <si>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</si>
  <si>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</si>
  <si>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</si>
  <si>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</si>
  <si>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</si>
  <si>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</si>
  <si>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</si>
  <si>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</si>
  <si>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</si>
  <si>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</si>
  <si>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</si>
  <si>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</si>
  <si>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</si>
  <si>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</si>
  <si>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</si>
  <si>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</si>
  <si>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</si>
  <si>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</si>
  <si>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</si>
  <si>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</si>
  <si>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</si>
  <si>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</si>
  <si>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</si>
  <si>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</si>
  <si>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</si>
  <si>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</si>
  <si>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</si>
  <si>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</si>
  <si>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</si>
  <si>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</si>
  <si>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</si>
  <si>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</si>
  <si>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</si>
  <si>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</si>
  <si>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</si>
  <si>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</si>
  <si>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</si>
  <si>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</si>
  <si>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</si>
  <si>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</si>
  <si>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</si>
  <si>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</si>
  <si>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</si>
  <si>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</si>
  <si>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</si>
  <si>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</si>
  <si>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</si>
  <si>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</si>
  <si>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</si>
  <si>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</si>
  <si>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</si>
  <si>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</si>
  <si>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</si>
  <si>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</si>
  <si>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</si>
  <si>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</si>
  <si>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</si>
  <si>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</si>
  <si>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</si>
  <si>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</si>
  <si>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</si>
  <si>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</si>
  <si>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</si>
  <si>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</si>
  <si>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</si>
  <si>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</si>
  <si>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</si>
  <si>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</si>
  <si>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</si>
  <si>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</si>
  <si>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</si>
  <si>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</si>
  <si>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</si>
  <si>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</si>
  <si>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</si>
  <si>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</si>
  <si>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</si>
  <si>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</si>
  <si>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</si>
  <si>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</si>
  <si>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</si>
  <si>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</si>
  <si>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</si>
  <si>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</si>
  <si>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</si>
  <si>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</si>
  <si>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</si>
  <si>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</si>
  <si>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</si>
  <si>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</si>
  <si>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</si>
  <si>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</si>
  <si>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</si>
  <si>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</si>
  <si>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</si>
  <si>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</si>
  <si>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</si>
  <si>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</si>
  <si>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</si>
  <si>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</si>
  <si>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</si>
  <si>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</si>
  <si>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</si>
  <si>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</si>
  <si>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</si>
  <si>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</si>
  <si>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</si>
  <si>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</si>
  <si>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</si>
  <si>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</si>
  <si>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</si>
  <si>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</si>
  <si>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</si>
  <si>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</si>
  <si>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</si>
  <si>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</si>
  <si>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</si>
  <si>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</si>
  <si>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</si>
  <si>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</si>
  <si>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</si>
  <si>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</si>
  <si>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</si>
  <si>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</si>
  <si>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</si>
  <si>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</si>
  <si>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</si>
  <si>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</si>
  <si>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</si>
  <si>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</si>
  <si>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</si>
  <si>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</si>
  <si>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</si>
  <si>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</si>
  <si>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</si>
  <si>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</si>
  <si>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</si>
  <si>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</si>
  <si>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</si>
  <si>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</si>
  <si>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</si>
  <si>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</si>
  <si>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</si>
  <si>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</si>
  <si>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</si>
  <si>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</si>
  <si>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</si>
  <si>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</si>
  <si>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</si>
  <si>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</si>
  <si>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</si>
  <si>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</si>
  <si>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</si>
  <si>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</si>
  <si>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</si>
  <si>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</si>
  <si>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</si>
  <si>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</si>
  <si>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</si>
  <si>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</si>
  <si>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</si>
  <si>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</si>
  <si>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</si>
  <si>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</si>
  <si>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</si>
  <si>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</si>
  <si>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</si>
  <si>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</si>
  <si>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</si>
  <si>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</si>
  <si>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</si>
  <si>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</si>
  <si>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</si>
  <si>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</si>
  <si>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</si>
  <si>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</si>
  <si>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</si>
  <si>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</si>
  <si>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</si>
  <si>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</si>
  <si>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</si>
  <si>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</si>
  <si>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</si>
  <si>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</si>
  <si>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</si>
  <si>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</si>
  <si>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</si>
  <si>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</si>
  <si>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</si>
  <si>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</si>
  <si>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</si>
  <si>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</si>
  <si>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</si>
  <si>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</si>
  <si>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</si>
  <si>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</si>
  <si>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</si>
  <si>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</si>
  <si>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</si>
  <si>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</si>
  <si>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</si>
  <si>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</si>
  <si>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</si>
  <si>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</si>
  <si>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</si>
  <si>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</si>
  <si>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</si>
  <si>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</si>
  <si>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</si>
  <si>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</si>
  <si>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</si>
  <si>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</si>
  <si>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</si>
  <si>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</si>
  <si>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</si>
  <si>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</si>
  <si>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</si>
  <si>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</si>
  <si>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</si>
  <si>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</si>
  <si>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</si>
  <si>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</si>
  <si>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</si>
  <si>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</si>
  <si>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</si>
  <si>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</si>
  <si>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</si>
  <si>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</si>
  <si>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</si>
  <si>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</si>
  <si>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</si>
  <si>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</si>
  <si>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</si>
  <si>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</si>
  <si>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</si>
  <si>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</si>
  <si>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</si>
  <si>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</si>
  <si>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</si>
  <si>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</si>
  <si>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</si>
  <si>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</si>
  <si>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</si>
  <si>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</si>
  <si>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</si>
  <si>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</si>
  <si>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</si>
  <si>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</si>
  <si>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</si>
  <si>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</si>
  <si>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</si>
  <si>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</si>
  <si>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</si>
  <si>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</si>
  <si>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</si>
  <si>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</si>
  <si>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</si>
  <si>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</si>
  <si>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</si>
  <si>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</si>
  <si>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</si>
  <si>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</si>
  <si>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</si>
  <si>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</si>
  <si>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</si>
  <si>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</si>
  <si>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</si>
  <si>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</si>
  <si>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</si>
  <si>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</si>
  <si>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</si>
  <si>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</si>
  <si>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</si>
  <si>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</si>
  <si>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</si>
  <si>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</si>
  <si>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</si>
  <si>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</si>
  <si>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</si>
  <si>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</si>
  <si>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</si>
  <si>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</si>
  <si>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</si>
  <si>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</si>
  <si>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</si>
  <si>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</si>
  <si>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</si>
  <si>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</si>
  <si>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</si>
  <si>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</si>
  <si>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</si>
  <si>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</si>
  <si>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</si>
  <si>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</si>
  <si>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</si>
  <si>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</si>
  <si>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</si>
  <si>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</si>
  <si>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</si>
  <si>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</si>
  <si>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</si>
  <si>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</si>
  <si>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</si>
  <si>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</si>
  <si>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</si>
  <si>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</si>
  <si>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</si>
  <si>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</si>
  <si>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</si>
  <si>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</si>
  <si>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</si>
  <si>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</si>
  <si>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</si>
  <si>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</si>
  <si>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</si>
  <si>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</si>
  <si>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</si>
  <si>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</si>
  <si>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</si>
  <si>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</si>
  <si>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</si>
  <si>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</si>
  <si>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</si>
  <si>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</si>
  <si>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</si>
  <si>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</si>
  <si>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</si>
  <si>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</si>
  <si>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</si>
  <si>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</si>
  <si>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</si>
  <si>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</si>
  <si>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</si>
  <si>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</si>
  <si>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</si>
  <si>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</si>
  <si>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</si>
  <si>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</si>
  <si>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</si>
  <si>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</si>
  <si>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</si>
  <si>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</si>
  <si>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</si>
  <si>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</si>
  <si>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</si>
  <si>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</si>
  <si>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</si>
  <si>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</si>
  <si>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</si>
  <si>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</si>
  <si>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</si>
  <si>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</si>
  <si>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</si>
  <si>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</si>
  <si>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</si>
  <si>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</si>
  <si>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</si>
  <si>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</si>
  <si>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</si>
  <si>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</si>
  <si>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</si>
  <si>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</si>
  <si>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</si>
  <si>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</si>
  <si>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</si>
  <si>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</si>
  <si>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</si>
  <si>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</si>
  <si>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</si>
  <si>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</si>
  <si>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</si>
  <si>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</si>
  <si>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</si>
  <si>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</si>
  <si>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</si>
  <si>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</si>
  <si>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</si>
  <si>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</si>
  <si>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</si>
  <si>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</si>
  <si>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</si>
  <si>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</si>
  <si>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</si>
  <si>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</si>
  <si>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</si>
  <si>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</si>
  <si>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</si>
  <si>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</si>
  <si>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</si>
  <si>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</si>
  <si>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</si>
  <si>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</si>
  <si>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</si>
  <si>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</si>
  <si>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</si>
  <si>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</si>
  <si>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</si>
  <si>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</si>
  <si>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</si>
  <si>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</si>
  <si>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</si>
  <si>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</si>
  <si>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</si>
  <si>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</si>
  <si>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</si>
  <si>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</si>
  <si>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</si>
  <si>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</si>
  <si>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</si>
  <si>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</si>
  <si>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</si>
  <si>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</si>
  <si>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</si>
  <si>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</si>
  <si>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</si>
  <si>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</si>
  <si>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</si>
  <si>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</si>
  <si>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</si>
  <si>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</si>
  <si>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</si>
  <si>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</si>
  <si>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</si>
  <si>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</si>
  <si>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</si>
  <si>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</si>
  <si>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</si>
  <si>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</si>
  <si>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</si>
  <si>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</si>
  <si>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</si>
  <si>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</si>
  <si>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</si>
  <si>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</si>
  <si>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</si>
  <si>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</si>
  <si>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</si>
  <si>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</si>
  <si>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</si>
  <si>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</si>
  <si>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</si>
  <si>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</si>
  <si>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</si>
  <si>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</si>
  <si>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</si>
  <si>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</si>
  <si>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</si>
  <si>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</si>
  <si>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</si>
  <si>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</si>
  <si>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</si>
  <si>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</si>
  <si>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</si>
  <si>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</si>
  <si>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</si>
  <si>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</si>
  <si>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</si>
  <si>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</si>
  <si>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</si>
  <si>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</si>
  <si>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</si>
  <si>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</si>
  <si>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</si>
  <si>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</si>
  <si>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</si>
  <si>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</si>
  <si>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</si>
  <si>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</si>
  <si>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</si>
  <si>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</si>
  <si>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</si>
  <si>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</si>
  <si>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</si>
  <si>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</si>
  <si>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</si>
  <si>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</si>
  <si>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</si>
  <si>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</si>
  <si>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</si>
  <si>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</si>
  <si>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</si>
  <si>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</si>
  <si>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</si>
  <si>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</si>
  <si>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</si>
  <si>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</si>
  <si>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</si>
  <si>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</si>
  <si>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</si>
  <si>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</si>
  <si>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</si>
  <si>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</si>
  <si>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</si>
  <si>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</si>
  <si>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</si>
  <si>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</si>
  <si>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</si>
  <si>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</si>
  <si>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</si>
  <si>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</si>
  <si>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</si>
  <si>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</si>
  <si>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</si>
  <si>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</si>
  <si>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</si>
  <si>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</si>
  <si>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</si>
  <si>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</si>
  <si>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</si>
  <si>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</si>
  <si>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</si>
  <si>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</si>
  <si>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</si>
  <si>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</si>
  <si>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</si>
  <si>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</si>
  <si>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</si>
  <si>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</si>
  <si>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</si>
  <si>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</si>
  <si>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</si>
  <si>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</si>
  <si>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</si>
  <si>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</si>
  <si>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</si>
  <si>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</si>
  <si>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</si>
  <si>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</si>
  <si>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</si>
  <si>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</si>
  <si>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</si>
  <si>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</si>
  <si>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</si>
  <si>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</si>
  <si>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</si>
  <si>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</si>
  <si>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</si>
  <si>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</si>
  <si>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</si>
  <si>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</si>
  <si>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</si>
  <si>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</si>
  <si>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</si>
  <si>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</si>
  <si>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</si>
  <si>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</si>
  <si>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</si>
  <si>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</si>
  <si>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</si>
  <si>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</si>
  <si>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</si>
  <si>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</si>
  <si>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</si>
  <si>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</si>
  <si>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</si>
  <si>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</si>
  <si>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</si>
  <si>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</si>
  <si>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</si>
  <si>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</si>
  <si>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</si>
  <si>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</si>
  <si>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</si>
  <si>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</si>
  <si>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</si>
  <si>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</si>
  <si>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</si>
  <si>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</si>
  <si>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</si>
  <si>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</si>
  <si>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</si>
  <si>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</si>
  <si>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</si>
  <si>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</si>
  <si>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</si>
  <si>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</si>
  <si>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</si>
  <si>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</si>
  <si>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</si>
  <si>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</si>
  <si>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</si>
  <si>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</si>
  <si>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</si>
  <si>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</si>
  <si>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</si>
  <si>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</si>
  <si>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</si>
  <si>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</si>
  <si>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</si>
  <si>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</si>
  <si>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</si>
  <si>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</si>
  <si>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</si>
  <si>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</si>
  <si>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</si>
  <si>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</si>
  <si>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</si>
  <si>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</si>
  <si>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</si>
  <si>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</si>
  <si>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</si>
  <si>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</si>
  <si>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</si>
  <si>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</si>
  <si>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</si>
  <si>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</si>
  <si>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</si>
  <si>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</si>
  <si>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</si>
  <si>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</si>
  <si>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</si>
  <si>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</si>
  <si>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</si>
  <si>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</si>
  <si>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</si>
  <si>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</si>
  <si>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</si>
  <si>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</si>
  <si>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</si>
  <si>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</si>
  <si>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</si>
  <si>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</si>
  <si>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</si>
  <si>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</si>
  <si>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</si>
  <si>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</si>
  <si>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</si>
  <si>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</si>
  <si>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</si>
  <si>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</si>
  <si>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</si>
  <si>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</si>
  <si>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</si>
  <si>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</si>
  <si>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</si>
  <si>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</si>
  <si>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</si>
  <si>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</si>
  <si>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</si>
  <si>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</si>
  <si>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</si>
  <si>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</si>
  <si>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</si>
  <si>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</si>
  <si>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</si>
  <si>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</si>
  <si>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</si>
  <si>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</si>
  <si>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</si>
  <si>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</si>
  <si>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</si>
  <si>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</si>
  <si>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</si>
  <si>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</si>
  <si>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</si>
  <si>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</si>
  <si>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</si>
  <si>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</si>
  <si>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</si>
  <si>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</si>
  <si>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</si>
  <si>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</si>
  <si>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</si>
  <si>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</si>
  <si>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</si>
  <si>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</si>
  <si>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</si>
  <si>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</si>
  <si>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</si>
  <si>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</si>
  <si>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</si>
  <si>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</si>
  <si>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</si>
  <si>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</si>
  <si>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</si>
  <si>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</si>
  <si>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</si>
  <si>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</si>
  <si>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</si>
  <si>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</si>
  <si>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</si>
  <si>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</si>
  <si>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</si>
  <si>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</si>
  <si>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</si>
  <si>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</si>
  <si>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</si>
  <si>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</si>
  <si>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</si>
  <si>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</si>
  <si>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</si>
  <si>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</si>
  <si>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</si>
  <si>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</si>
  <si>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</si>
  <si>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</si>
  <si>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</si>
  <si>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</si>
  <si>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</si>
  <si>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</si>
  <si>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</si>
  <si>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</si>
  <si>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</si>
  <si>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</si>
  <si>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</si>
  <si>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</si>
  <si>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</si>
  <si>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</si>
  <si>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</si>
  <si>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</si>
  <si>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</si>
  <si>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</si>
  <si>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</si>
  <si>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</si>
  <si>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</si>
  <si>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</si>
  <si>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</si>
  <si>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</si>
  <si>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</si>
  <si>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</si>
  <si>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</si>
  <si>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</si>
  <si>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</si>
  <si>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</si>
  <si>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</si>
  <si>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</si>
  <si>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</si>
  <si>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</si>
  <si>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</si>
  <si>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</si>
  <si>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</si>
  <si>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</si>
  <si>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</si>
  <si>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</si>
  <si>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</si>
  <si>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</si>
  <si>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</si>
  <si>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</si>
  <si>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</si>
  <si>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</si>
  <si>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</si>
  <si>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</si>
  <si>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</si>
  <si>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</si>
  <si>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</si>
  <si>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</si>
  <si>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</si>
  <si>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</si>
  <si>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</si>
  <si>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</si>
  <si>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</si>
  <si>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</si>
  <si>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</si>
  <si>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</si>
  <si>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</si>
  <si>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</si>
  <si>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</si>
  <si>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</si>
  <si>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</si>
  <si>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</si>
  <si>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</si>
  <si>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</si>
  <si>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</si>
  <si>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</si>
  <si>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</si>
  <si>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</si>
  <si>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</si>
  <si>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</si>
  <si>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</si>
  <si>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</si>
  <si>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</si>
  <si>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</si>
  <si>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</si>
  <si>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</si>
  <si>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</si>
  <si>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</si>
  <si>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</si>
  <si>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</si>
  <si>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</si>
  <si>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</si>
  <si>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</si>
  <si>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</si>
  <si>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</si>
  <si>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</si>
  <si>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</si>
  <si>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</si>
  <si>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</si>
  <si>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</si>
  <si>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</si>
  <si>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</si>
  <si>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</si>
  <si>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</si>
  <si>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</si>
  <si>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</si>
  <si>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</si>
  <si>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</si>
  <si>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</si>
  <si>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</si>
  <si>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</si>
  <si>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</si>
  <si>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</si>
  <si>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</si>
  <si>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</si>
  <si>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</si>
  <si>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</si>
  <si>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</si>
  <si>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</si>
  <si>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</si>
  <si>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</si>
  <si>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</si>
  <si>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</si>
  <si>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</si>
  <si>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</si>
  <si>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</si>
  <si>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</si>
  <si>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</si>
  <si>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</si>
  <si>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</si>
  <si>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</si>
  <si>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</si>
  <si>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</si>
  <si>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</si>
  <si>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</si>
  <si>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</si>
  <si>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</si>
  <si>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</si>
  <si>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</si>
  <si>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</si>
  <si>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</si>
  <si>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</si>
  <si>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</si>
  <si>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</si>
  <si>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</si>
  <si>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</si>
  <si>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</si>
  <si>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</si>
  <si>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</si>
  <si>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</si>
  <si>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</si>
  <si>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</si>
  <si>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</si>
  <si>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</si>
  <si>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</si>
  <si>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</si>
  <si>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</si>
  <si>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</si>
  <si>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</si>
  <si>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</si>
  <si>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</si>
  <si>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</si>
  <si>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</si>
  <si>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</si>
  <si>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</si>
  <si>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</si>
  <si>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</si>
  <si>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</si>
  <si>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</si>
  <si>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</si>
  <si>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</si>
  <si>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</si>
  <si>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</si>
  <si>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</si>
  <si>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</si>
  <si>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</si>
  <si>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</si>
  <si>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</si>
  <si>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</si>
  <si>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</si>
  <si>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</si>
  <si>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</si>
  <si>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</si>
  <si>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</si>
  <si>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</si>
  <si>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</si>
  <si>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</si>
  <si>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</si>
  <si>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</si>
  <si>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</si>
  <si>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</si>
  <si>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</si>
  <si>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</si>
  <si>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</si>
  <si>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</si>
  <si>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</si>
  <si>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</si>
  <si>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</si>
  <si>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</si>
  <si>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</si>
  <si>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</si>
  <si>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</si>
  <si>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</si>
  <si>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</si>
  <si>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</si>
  <si>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</si>
  <si>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</si>
  <si>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</si>
  <si>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</si>
  <si>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</si>
  <si>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</si>
  <si>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</si>
  <si>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</si>
  <si>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</si>
  <si>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</si>
  <si>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</si>
  <si>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</si>
  <si>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</si>
  <si>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</si>
  <si>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</si>
  <si>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</si>
  <si>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</si>
  <si>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</si>
  <si>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</si>
  <si>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</si>
  <si>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</si>
  <si>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</si>
  <si>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</si>
  <si>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</si>
  <si>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</si>
  <si>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</si>
  <si>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</si>
  <si>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</si>
  <si>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</si>
  <si>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</si>
  <si>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</si>
  <si>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</si>
  <si>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</si>
  <si>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</si>
  <si>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</si>
  <si>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</si>
  <si>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</si>
  <si>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</si>
  <si>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</si>
  <si>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</si>
  <si>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</si>
  <si>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</si>
  <si>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</si>
  <si>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</si>
  <si>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</si>
  <si>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</si>
  <si>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</si>
  <si>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</si>
  <si>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</si>
  <si>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</si>
  <si>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</si>
  <si>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</si>
  <si>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</si>
  <si>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</si>
  <si>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</si>
  <si>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</si>
  <si>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</si>
  <si>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</si>
  <si>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</si>
  <si>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</si>
  <si>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</si>
  <si>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</si>
  <si>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</si>
  <si>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</si>
  <si>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</si>
  <si>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</si>
  <si>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</si>
  <si>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</si>
  <si>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</si>
  <si>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</si>
  <si>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</si>
  <si>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</si>
  <si>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</si>
  <si>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</si>
  <si>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</si>
  <si>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</si>
  <si>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</si>
  <si>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</si>
  <si>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</si>
  <si>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</si>
  <si>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</si>
  <si>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</si>
  <si>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</si>
  <si>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</si>
  <si>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</si>
  <si>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</si>
  <si>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</si>
  <si>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</si>
  <si>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</si>
  <si>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</si>
  <si>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</si>
  <si>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</si>
  <si>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</si>
  <si>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</si>
  <si>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</si>
  <si>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</si>
  <si>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</si>
  <si>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</si>
  <si>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</si>
  <si>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</si>
  <si>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</si>
  <si>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</si>
  <si>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</si>
  <si>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</si>
  <si>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</si>
  <si>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</si>
  <si>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</si>
  <si>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</si>
  <si>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</si>
  <si>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</si>
  <si>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</si>
  <si>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</si>
  <si>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</si>
  <si>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</si>
  <si>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</si>
  <si>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</si>
  <si>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</si>
  <si>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</si>
  <si>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</si>
  <si>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</si>
  <si>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</si>
  <si>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</si>
  <si>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</si>
  <si>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</si>
  <si>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</si>
  <si>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</si>
  <si>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</si>
  <si>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</si>
  <si>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</si>
  <si>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</si>
  <si>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</si>
  <si>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</si>
  <si>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</si>
  <si>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</si>
  <si>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</si>
  <si>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</si>
  <si>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</si>
  <si>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</si>
  <si>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</si>
  <si>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</si>
  <si>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</si>
  <si>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</si>
  <si>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</si>
  <si>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</si>
  <si>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</si>
  <si>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</si>
  <si>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</si>
  <si>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</si>
  <si>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</si>
  <si>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</si>
  <si>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</si>
  <si>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</si>
  <si>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</si>
  <si>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</si>
  <si>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</si>
  <si>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</si>
  <si>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</si>
  <si>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</si>
  <si>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</si>
  <si>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</si>
  <si>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</si>
  <si>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</si>
  <si>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</si>
  <si>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</si>
  <si>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</si>
  <si>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</si>
  <si>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</si>
  <si>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</si>
  <si>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</si>
  <si>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</si>
  <si>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</si>
  <si>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</si>
  <si>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</si>
  <si>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</si>
  <si>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</si>
  <si>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</si>
  <si>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</si>
  <si>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</si>
  <si>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</si>
  <si>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</si>
  <si>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</si>
  <si>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</si>
  <si>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</si>
  <si>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</si>
  <si>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</si>
  <si>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</si>
  <si>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</si>
  <si>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</si>
  <si>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</si>
  <si>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</si>
  <si>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</si>
  <si>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</si>
  <si>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</si>
  <si>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</si>
  <si>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</si>
  <si>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</si>
  <si>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</si>
  <si>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</si>
  <si>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</si>
  <si>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</si>
  <si>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</si>
  <si>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</si>
  <si>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</si>
  <si>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</si>
  <si>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</si>
  <si>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</si>
  <si>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</si>
  <si>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</si>
  <si>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</si>
  <si>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</si>
  <si>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</si>
  <si>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</si>
  <si>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</si>
  <si>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</si>
  <si>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</si>
  <si>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</si>
  <si>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</si>
  <si>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</si>
  <si>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</si>
  <si>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</si>
  <si>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</si>
  <si>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</si>
  <si>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</si>
  <si>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</si>
  <si>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</si>
  <si>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</si>
  <si>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</si>
  <si>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</si>
  <si>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</si>
  <si>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</si>
  <si>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</si>
  <si>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</si>
  <si>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</si>
  <si>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</si>
  <si>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</si>
  <si>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</si>
  <si>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</si>
  <si>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</si>
  <si>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</si>
  <si>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</si>
  <si>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</si>
  <si>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</si>
  <si>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</si>
  <si>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</si>
  <si>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</si>
  <si>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</si>
  <si>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</si>
  <si>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</si>
  <si>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</si>
  <si>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</si>
  <si>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</si>
  <si>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</si>
  <si>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</si>
  <si>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</si>
  <si>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</si>
  <si>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</si>
  <si>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</si>
  <si>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</si>
  <si>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</si>
  <si>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</si>
  <si>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</si>
  <si>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</si>
  <si>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</si>
  <si>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</si>
  <si>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</si>
  <si>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</si>
  <si>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</si>
  <si>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</si>
  <si>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</si>
  <si>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</si>
  <si>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</si>
  <si>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</si>
  <si>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</si>
  <si>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</si>
  <si>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</si>
  <si>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</si>
  <si>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</si>
  <si>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</si>
  <si>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</si>
  <si>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</si>
  <si>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</si>
  <si>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</si>
  <si>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</si>
  <si>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</si>
  <si>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</si>
  <si>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</si>
  <si>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</si>
  <si>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</si>
  <si>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</si>
  <si>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</si>
  <si>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</si>
  <si>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</si>
  <si>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</si>
  <si>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</si>
  <si>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</si>
  <si>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</si>
  <si>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</si>
  <si>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</si>
  <si>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</si>
  <si>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</si>
  <si>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</si>
  <si>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</si>
  <si>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</si>
  <si>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</si>
  <si>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</si>
  <si>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</si>
  <si>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</si>
  <si>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</si>
  <si>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</si>
  <si>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</si>
  <si>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</si>
  <si>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</si>
  <si>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</si>
  <si>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</si>
  <si>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</si>
  <si>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</si>
  <si>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</si>
  <si>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</si>
  <si>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</si>
  <si>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</si>
  <si>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</si>
  <si>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</si>
  <si>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</si>
  <si>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</si>
  <si>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</si>
  <si>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</si>
  <si>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</si>
  <si>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</si>
  <si>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</si>
  <si>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</si>
  <si>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</si>
  <si>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</si>
  <si>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</si>
  <si>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</si>
  <si>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</si>
  <si>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</si>
  <si>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</si>
  <si>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</si>
  <si>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</si>
  <si>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</si>
  <si>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</si>
  <si>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</si>
  <si>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</si>
  <si>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</si>
  <si>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</si>
  <si>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</si>
  <si>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</si>
  <si>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</si>
  <si>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</si>
  <si>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</si>
  <si>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</si>
  <si>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</si>
  <si>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</si>
  <si>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</si>
  <si>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</si>
  <si>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</si>
  <si>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</si>
  <si>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</si>
  <si>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</si>
  <si>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</si>
  <si>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</si>
  <si>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</si>
  <si>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</si>
  <si>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</si>
  <si>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</si>
  <si>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</si>
  <si>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</si>
  <si>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</si>
  <si>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</si>
  <si>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</si>
  <si>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</si>
  <si>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</si>
  <si>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</si>
  <si>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</si>
  <si>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</si>
  <si>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</si>
  <si>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</si>
  <si>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</si>
  <si>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</si>
  <si>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</si>
  <si>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</si>
  <si>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</si>
  <si>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</si>
  <si>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</si>
  <si>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</si>
  <si>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</si>
  <si>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</si>
  <si>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</si>
  <si>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</si>
  <si>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</si>
  <si>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</si>
  <si>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</si>
  <si>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</si>
  <si>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</si>
  <si>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</si>
  <si>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</si>
  <si>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</si>
  <si>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</si>
  <si>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</si>
  <si>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</si>
  <si>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</si>
  <si>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</si>
  <si>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</si>
  <si>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</si>
  <si>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</si>
  <si>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</si>
  <si>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</si>
  <si>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</si>
  <si>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</si>
  <si>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</si>
  <si>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</si>
  <si>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</si>
  <si>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</si>
  <si>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</si>
  <si>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</si>
  <si>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</si>
  <si>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</si>
  <si>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</si>
  <si>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</si>
  <si>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</si>
  <si>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</si>
  <si>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</si>
  <si>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</si>
  <si>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</si>
  <si>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</si>
  <si>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</si>
  <si>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</si>
  <si>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</si>
  <si>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</si>
  <si>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</si>
  <si>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</si>
  <si>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</si>
  <si>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</si>
  <si>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</si>
  <si>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</si>
  <si>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</si>
  <si>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</si>
  <si>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</si>
  <si>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</si>
  <si>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</si>
  <si>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</si>
  <si>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</si>
  <si>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</si>
  <si>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</si>
  <si>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</si>
  <si>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</si>
  <si>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</si>
  <si>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</si>
  <si>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</si>
  <si>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</si>
  <si>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</si>
  <si>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</si>
  <si>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</si>
  <si>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</si>
  <si>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</si>
  <si>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</si>
  <si>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</si>
  <si>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</si>
  <si>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</si>
  <si>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</si>
  <si>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</si>
  <si>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</si>
  <si>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</si>
  <si>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</si>
  <si>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</si>
  <si>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</si>
  <si>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</si>
  <si>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</si>
  <si>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</si>
  <si>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</si>
  <si>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</si>
  <si>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</si>
  <si>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</si>
  <si>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</si>
  <si>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</si>
  <si>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</si>
  <si>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</si>
  <si>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</si>
  <si>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</si>
  <si>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</si>
  <si>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</si>
  <si>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</si>
  <si>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</si>
  <si>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</si>
  <si>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</si>
  <si>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</si>
  <si>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</si>
  <si>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</si>
  <si>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</si>
  <si>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</si>
  <si>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</si>
  <si>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</si>
  <si>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</si>
  <si>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</si>
  <si>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</si>
  <si>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</si>
  <si>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</si>
  <si>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</si>
  <si>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</si>
  <si>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</si>
  <si>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</si>
  <si>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</si>
  <si>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</si>
  <si>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</si>
  <si>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</si>
  <si>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</si>
  <si>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</si>
  <si>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</si>
  <si>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</si>
  <si>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</si>
  <si>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</si>
  <si>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</si>
  <si>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</si>
  <si>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</si>
  <si>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</si>
  <si>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</si>
  <si>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</si>
  <si>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</si>
  <si>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</si>
  <si>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</si>
  <si>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</si>
  <si>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</si>
  <si>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</si>
  <si>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</si>
  <si>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</si>
  <si>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</si>
  <si>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</si>
  <si>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</si>
  <si>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</si>
  <si>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</si>
  <si>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</si>
  <si>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</si>
  <si>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</si>
  <si>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</si>
  <si>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</si>
  <si>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</si>
  <si>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</si>
  <si>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</si>
  <si>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</si>
  <si>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</si>
  <si>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</si>
  <si>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</si>
  <si>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</si>
  <si>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</si>
  <si>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</si>
  <si>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</si>
  <si>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</si>
  <si>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</si>
  <si>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</si>
  <si>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</si>
  <si>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</si>
  <si>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</si>
  <si>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</si>
  <si>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</si>
  <si>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</si>
  <si>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</si>
  <si>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</si>
  <si>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</si>
  <si>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</si>
  <si>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</si>
  <si>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</si>
  <si>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</si>
  <si>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</si>
  <si>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</si>
  <si>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</si>
  <si>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</si>
  <si>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</si>
  <si>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</si>
  <si>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</si>
  <si>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</si>
  <si>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</si>
  <si>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</si>
  <si>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</si>
  <si>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</si>
  <si>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</si>
  <si>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</si>
  <si>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</si>
  <si>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</si>
  <si>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</si>
  <si>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</si>
  <si>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</si>
  <si>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</si>
  <si>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</si>
  <si>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</si>
  <si>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</si>
  <si>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</si>
  <si>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</si>
  <si>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</si>
  <si>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</si>
  <si>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</si>
  <si>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</si>
  <si>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</si>
  <si>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</si>
  <si>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</si>
  <si>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</si>
  <si>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</si>
  <si>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</si>
  <si>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</si>
  <si>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</si>
  <si>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</si>
  <si>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</si>
  <si>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</si>
  <si>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</si>
  <si>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</si>
  <si>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</si>
  <si>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</si>
  <si>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</si>
  <si>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</si>
  <si>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</si>
  <si>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</si>
  <si>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</si>
  <si>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</si>
  <si>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</si>
  <si>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</si>
  <si>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</si>
  <si>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</si>
  <si>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</si>
  <si>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</si>
  <si>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</si>
  <si>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</si>
  <si>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</si>
  <si>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</si>
  <si>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</si>
  <si>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</si>
  <si>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</si>
  <si>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</si>
  <si>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</si>
  <si>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</si>
  <si>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</si>
  <si>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</si>
  <si>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</si>
  <si>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</si>
  <si>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</si>
  <si>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</si>
  <si>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</si>
  <si>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</si>
  <si>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</si>
  <si>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</si>
  <si>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</si>
  <si>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</si>
  <si>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</si>
  <si>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</si>
  <si>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</si>
  <si>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</si>
  <si>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</si>
  <si>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</si>
  <si>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</si>
  <si>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</si>
  <si>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</si>
  <si>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</si>
  <si>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</si>
  <si>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</si>
  <si>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</si>
  <si>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</si>
  <si>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</si>
  <si>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</si>
  <si>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</si>
  <si>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</si>
  <si>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</si>
  <si>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</si>
  <si>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</si>
  <si>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</si>
  <si>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</si>
  <si>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</si>
  <si>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</si>
  <si>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</si>
  <si>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</si>
  <si>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</si>
  <si>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</si>
  <si>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</si>
  <si>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</si>
  <si>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</si>
  <si>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</si>
  <si>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</si>
  <si>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</si>
  <si>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</si>
  <si>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</si>
  <si>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</si>
  <si>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</si>
  <si>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</si>
  <si>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</si>
  <si>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</si>
  <si>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</si>
  <si>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</si>
  <si>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</si>
  <si>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</si>
  <si>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</si>
  <si>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</si>
  <si>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</si>
  <si>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</si>
  <si>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</si>
  <si>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</si>
  <si>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</si>
  <si>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</si>
  <si>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</si>
  <si>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</si>
  <si>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</si>
  <si>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</si>
  <si>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</si>
  <si>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</si>
  <si>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</si>
  <si>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</si>
  <si>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</si>
  <si>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</si>
  <si>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</si>
  <si>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</si>
  <si>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</si>
  <si>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</si>
  <si>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</si>
  <si>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</si>
  <si>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</si>
  <si>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</si>
  <si>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</si>
  <si>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</si>
  <si>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</si>
  <si>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</si>
  <si>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</si>
  <si>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</si>
  <si>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</si>
  <si>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</si>
  <si>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</si>
  <si>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</si>
  <si>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</si>
  <si>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</si>
  <si>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</si>
  <si>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</si>
  <si>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</si>
  <si>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</si>
  <si>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</si>
  <si>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</si>
  <si>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</si>
  <si>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</si>
  <si>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</si>
  <si>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</si>
  <si>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</si>
  <si>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</si>
  <si>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</si>
  <si>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</si>
  <si>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</si>
  <si>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</si>
  <si>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</si>
  <si>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</si>
  <si>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</si>
  <si>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</si>
  <si>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</si>
  <si>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</si>
  <si>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</si>
  <si>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</si>
  <si>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</si>
  <si>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</si>
  <si>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</si>
  <si>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</si>
  <si>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</si>
  <si>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</si>
  <si>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</si>
  <si>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</si>
  <si>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</si>
  <si>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</si>
  <si>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</si>
  <si>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</si>
  <si>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</si>
  <si>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</si>
  <si>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</si>
  <si>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</si>
  <si>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</si>
  <si>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</si>
  <si>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</si>
  <si>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</si>
  <si>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</si>
  <si>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</si>
  <si>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</si>
  <si>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</si>
  <si>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</si>
  <si>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</si>
  <si>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</si>
  <si>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</si>
  <si>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</si>
  <si>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</si>
  <si>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</si>
  <si>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</si>
  <si>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</si>
  <si>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</si>
  <si>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</si>
  <si>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</si>
  <si>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</si>
  <si>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</si>
  <si>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</si>
  <si>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</si>
  <si>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</si>
  <si>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</si>
  <si>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</si>
  <si>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</si>
  <si>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</si>
  <si>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</si>
  <si>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</si>
  <si>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</si>
  <si>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</si>
  <si>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</si>
  <si>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</si>
  <si>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</si>
  <si>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</si>
  <si>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</si>
  <si>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</si>
  <si>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</si>
  <si>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</si>
  <si>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</si>
  <si>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</si>
  <si>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</si>
  <si>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</si>
  <si>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</si>
  <si>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</si>
  <si>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</si>
  <si>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</si>
  <si>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</si>
  <si>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</si>
  <si>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</si>
  <si>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</si>
  <si>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</si>
  <si>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</si>
  <si>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</si>
  <si>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</si>
  <si>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</si>
  <si>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</si>
  <si>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</si>
  <si>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</si>
  <si>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</si>
  <si>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</si>
  <si>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</si>
  <si>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</si>
  <si>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</si>
  <si>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</si>
  <si>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</si>
  <si>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</si>
  <si>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</si>
  <si>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</si>
  <si>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</si>
  <si>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</si>
  <si>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</si>
  <si>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</si>
  <si>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</si>
  <si>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</si>
  <si>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</si>
  <si>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</si>
  <si>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</si>
  <si>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</si>
  <si>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</si>
  <si>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</si>
  <si>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</si>
  <si>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</si>
  <si>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</si>
  <si>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</si>
  <si>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</si>
  <si>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</si>
  <si>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</si>
  <si>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</si>
  <si>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</si>
  <si>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</si>
  <si>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</si>
  <si>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</si>
  <si>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</si>
  <si>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</si>
  <si>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</si>
  <si>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</si>
  <si>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</si>
  <si>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</si>
  <si>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</si>
  <si>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</si>
  <si>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</si>
  <si>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</si>
  <si>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</si>
  <si>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</si>
  <si>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</si>
  <si>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</si>
  <si>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</si>
  <si>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</si>
  <si>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</si>
  <si>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</si>
  <si>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</si>
  <si>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</si>
  <si>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</si>
  <si>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</si>
  <si>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</si>
  <si>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</si>
  <si>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</si>
  <si>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</si>
  <si>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</si>
  <si>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</si>
  <si>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</si>
  <si>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</si>
  <si>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</si>
  <si>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</si>
  <si>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</si>
  <si>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</si>
  <si>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</si>
  <si>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</si>
  <si>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</si>
  <si>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</si>
  <si>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</si>
  <si>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</si>
  <si>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</si>
  <si>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</si>
  <si>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</si>
  <si>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</si>
  <si>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</si>
  <si>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</si>
  <si>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</si>
  <si>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</si>
  <si>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</si>
  <si>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</si>
  <si>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</si>
  <si>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</si>
  <si>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</si>
  <si>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</si>
  <si>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</si>
  <si>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</si>
  <si>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</si>
  <si>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</si>
  <si>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</si>
  <si>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</si>
  <si>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</si>
  <si>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</si>
  <si>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</si>
  <si>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</si>
  <si>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</si>
  <si>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</si>
  <si>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</si>
  <si>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</si>
  <si>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</si>
  <si>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</si>
  <si>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</si>
  <si>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</si>
  <si>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</si>
  <si>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</si>
  <si>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</si>
  <si>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</si>
  <si>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</si>
  <si>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</si>
  <si>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</si>
  <si>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</si>
  <si>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</si>
  <si>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</si>
  <si>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</si>
  <si>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</si>
  <si>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</si>
  <si>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</si>
  <si>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</si>
  <si>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</si>
  <si>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</si>
  <si>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</si>
  <si>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</si>
  <si>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</si>
  <si>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</si>
  <si>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</si>
  <si>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</si>
  <si>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</si>
  <si>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</si>
  <si>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</si>
  <si>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</si>
  <si>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</si>
  <si>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</si>
  <si>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</si>
  <si>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</si>
  <si>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</si>
  <si>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</si>
  <si>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</si>
  <si>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</si>
  <si>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</si>
  <si>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</si>
  <si>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</si>
  <si>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</si>
  <si>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</si>
  <si>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</si>
  <si>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</si>
  <si>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</si>
  <si>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</si>
  <si>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</si>
  <si>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</si>
  <si>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</si>
  <si>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</si>
  <si>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</si>
  <si>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</si>
  <si>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</si>
  <si>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</si>
  <si>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</si>
  <si>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</si>
  <si>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</si>
  <si>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</si>
  <si>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</si>
  <si>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</si>
  <si>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</si>
  <si>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</si>
  <si>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</si>
  <si>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</si>
  <si>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</si>
  <si>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</si>
  <si>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</si>
  <si>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</si>
  <si>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</si>
  <si>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</si>
  <si>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</si>
  <si>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</si>
  <si>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</si>
  <si>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</si>
  <si>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</si>
  <si>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</si>
  <si>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</si>
  <si>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</si>
  <si>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</si>
  <si>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</si>
  <si>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</si>
  <si>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</si>
  <si>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</si>
  <si>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</si>
  <si>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</si>
  <si>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</si>
  <si>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</si>
  <si>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</si>
  <si>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</si>
  <si>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</si>
  <si>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</si>
  <si>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</si>
  <si>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</si>
  <si>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</si>
  <si>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</si>
  <si>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</si>
  <si>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</si>
  <si>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</si>
  <si>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</si>
  <si>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</si>
  <si>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</si>
  <si>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</si>
  <si>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</si>
  <si>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</si>
  <si>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</si>
  <si>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</si>
  <si>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</si>
  <si>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</si>
  <si>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</si>
  <si>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</si>
  <si>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</si>
  <si>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</si>
  <si>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</si>
  <si>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</si>
  <si>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</si>
  <si>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</si>
  <si>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</si>
  <si>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</si>
  <si>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</si>
  <si>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</si>
  <si>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</si>
  <si>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</si>
  <si>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</si>
  <si>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</si>
  <si>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</si>
  <si>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</si>
  <si>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</si>
  <si>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</si>
  <si>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</si>
  <si>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</si>
  <si>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</si>
  <si>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</si>
  <si>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</si>
  <si>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</si>
  <si>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</si>
  <si>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</si>
  <si>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</si>
  <si>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</si>
  <si>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</si>
  <si>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</si>
  <si>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</si>
  <si>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</si>
  <si>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</si>
  <si>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</si>
  <si>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</si>
  <si>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</si>
  <si>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</si>
  <si>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</si>
  <si>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</si>
  <si>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</si>
  <si>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</si>
  <si>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</si>
  <si>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</si>
  <si>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</si>
  <si>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</si>
  <si>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</si>
  <si>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</si>
  <si>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</si>
  <si>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</si>
  <si>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</si>
  <si>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</si>
  <si>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</si>
  <si>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</si>
  <si>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</si>
  <si>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</si>
  <si>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</si>
  <si>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</si>
  <si>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</si>
  <si>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</si>
  <si>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</si>
  <si>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</si>
  <si>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</si>
  <si>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</si>
  <si>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</si>
  <si>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</si>
  <si>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</si>
  <si>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</si>
  <si>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</si>
  <si>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</si>
  <si>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</si>
  <si>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</si>
  <si>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</si>
  <si>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</si>
  <si>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</si>
  <si>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</si>
  <si>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</si>
  <si>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</si>
  <si>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</si>
  <si>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</si>
  <si>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</si>
  <si>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</si>
  <si>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</si>
  <si>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</si>
  <si>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</si>
  <si>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</si>
  <si>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</si>
  <si>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</si>
  <si>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</si>
  <si>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</si>
  <si>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</si>
  <si>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</si>
  <si>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</si>
  <si>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</si>
  <si>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</si>
  <si>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</si>
  <si>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</si>
  <si>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</si>
  <si>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</si>
  <si>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</si>
  <si>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</si>
  <si>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</si>
  <si>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</si>
  <si>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</si>
  <si>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</si>
  <si>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</si>
  <si>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</si>
  <si>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</si>
  <si>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</si>
  <si>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</si>
  <si>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</si>
  <si>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</si>
  <si>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</si>
  <si>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</si>
  <si>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</si>
  <si>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</si>
  <si>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</si>
  <si>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</si>
  <si>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</si>
  <si>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</si>
  <si>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</si>
  <si>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</si>
  <si>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</si>
  <si>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</si>
  <si>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</si>
  <si>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</si>
  <si>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</si>
  <si>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</si>
  <si>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</si>
  <si>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</si>
  <si>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</si>
  <si>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</si>
  <si>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</si>
  <si>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</si>
  <si>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</si>
  <si>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</si>
  <si>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</si>
  <si>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</si>
  <si>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</si>
  <si>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</si>
  <si>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</si>
  <si>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</si>
  <si>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</si>
  <si>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</si>
  <si>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</si>
  <si>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</si>
  <si>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</si>
  <si>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</si>
  <si>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</si>
  <si>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</si>
  <si>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</si>
  <si>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</si>
  <si>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</si>
  <si>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</si>
  <si>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</si>
  <si>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</si>
  <si>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</si>
  <si>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</si>
  <si>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</si>
  <si>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</si>
  <si>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</si>
  <si>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</si>
  <si>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</si>
  <si>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</si>
  <si>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</si>
  <si>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</si>
  <si>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</si>
  <si>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</si>
  <si>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</si>
  <si>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</si>
  <si>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</si>
  <si>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</si>
  <si>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</si>
  <si>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</si>
  <si>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</si>
  <si>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</si>
  <si>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</si>
  <si>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</si>
  <si>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</si>
  <si>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</si>
  <si>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</si>
  <si>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</si>
  <si>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</si>
  <si>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</si>
  <si>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</si>
  <si>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</si>
  <si>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</si>
  <si>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</si>
  <si>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</si>
  <si>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</si>
  <si>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</si>
  <si>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</si>
  <si>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</si>
  <si>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</si>
  <si>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</si>
  <si>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</si>
  <si>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</si>
  <si>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</si>
  <si>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</si>
  <si>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</si>
  <si>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</si>
  <si>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</si>
  <si>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</si>
  <si>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</si>
  <si>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</si>
  <si>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</si>
  <si>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</si>
  <si>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</si>
  <si>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</si>
  <si>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</si>
  <si>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</si>
  <si>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</si>
  <si>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</si>
  <si>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</si>
  <si>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</si>
  <si>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</si>
  <si>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</si>
  <si>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</si>
  <si>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</si>
  <si>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</si>
  <si>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</si>
  <si>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</si>
  <si>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</si>
  <si>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</si>
  <si>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</si>
  <si>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</si>
  <si>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</si>
  <si>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</si>
  <si>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</si>
  <si>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</si>
  <si>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</si>
  <si>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</si>
  <si>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</si>
  <si>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</si>
  <si>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</si>
  <si>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</si>
  <si>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</si>
  <si>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</si>
  <si>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</si>
  <si>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</si>
  <si>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</si>
  <si>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</si>
  <si>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</si>
  <si>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</si>
  <si>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</si>
  <si>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</si>
  <si>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</si>
  <si>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</si>
  <si>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</si>
  <si>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</si>
  <si>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</si>
  <si>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</si>
  <si>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</si>
  <si>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</si>
  <si>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</si>
  <si>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</si>
  <si>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</si>
  <si>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</si>
  <si>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</si>
  <si>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</si>
  <si>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</si>
  <si>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</si>
  <si>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</si>
  <si>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</si>
  <si>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</si>
  <si>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</si>
  <si>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</si>
  <si>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</si>
  <si>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</si>
  <si>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</si>
  <si>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</si>
  <si>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</si>
  <si>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</si>
  <si>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</si>
  <si>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</si>
  <si>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</si>
  <si>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</si>
  <si>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</si>
  <si>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</si>
  <si>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</si>
  <si>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</si>
  <si>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</si>
  <si>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</si>
  <si>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</si>
  <si>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</si>
  <si>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</si>
  <si>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</si>
  <si>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</si>
  <si>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</si>
  <si>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</si>
  <si>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</si>
  <si>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</si>
  <si>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</si>
  <si>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</si>
  <si>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</si>
  <si>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</si>
  <si>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</si>
  <si>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</si>
  <si>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</si>
  <si>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</si>
  <si>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</si>
  <si>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</si>
  <si>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</si>
  <si>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</si>
  <si>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</si>
  <si>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</si>
  <si>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</si>
  <si>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</si>
  <si>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</si>
  <si>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</si>
  <si>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</si>
  <si>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</si>
  <si>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</si>
  <si>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</si>
  <si>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</si>
  <si>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</si>
  <si>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</si>
  <si>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</si>
  <si>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</si>
  <si>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</si>
  <si>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</si>
  <si>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</si>
  <si>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</si>
  <si>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</si>
  <si>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</si>
  <si>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</si>
  <si>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</si>
  <si>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</si>
  <si>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</si>
  <si>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</si>
  <si>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</si>
  <si>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</si>
  <si>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</si>
  <si>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</si>
  <si>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</si>
  <si>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</si>
  <si>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</si>
  <si>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</si>
  <si>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</si>
  <si>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</si>
  <si>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</si>
  <si>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</si>
  <si>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</si>
  <si>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</si>
  <si>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</si>
  <si>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</si>
  <si>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</si>
  <si>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</si>
  <si>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</si>
  <si>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</si>
  <si>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</si>
  <si>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</si>
  <si>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</si>
  <si>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</si>
  <si>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</si>
  <si>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</si>
  <si>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</si>
  <si>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</si>
  <si>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</si>
  <si>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</si>
  <si>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</si>
  <si>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</si>
  <si>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</si>
  <si>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</si>
  <si>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</si>
  <si>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</si>
  <si>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</si>
  <si>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</si>
  <si>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</si>
  <si>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</si>
  <si>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</si>
  <si>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</si>
  <si>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</si>
  <si>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</si>
  <si>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</si>
  <si>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</si>
  <si>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</si>
  <si>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</si>
  <si>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</si>
  <si>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</si>
  <si>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</si>
  <si>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</si>
  <si>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</si>
  <si>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</si>
  <si>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</si>
  <si>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</si>
  <si>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</si>
  <si>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</si>
  <si>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</si>
  <si>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</si>
  <si>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</si>
  <si>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</si>
  <si>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</si>
  <si>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</si>
  <si>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</si>
  <si>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</si>
  <si>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</si>
  <si>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</si>
  <si>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</si>
  <si>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</si>
  <si>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</si>
  <si>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</si>
  <si>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</si>
  <si>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</si>
  <si>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</si>
  <si>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</si>
  <si>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</si>
  <si>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</si>
  <si>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</si>
  <si>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</si>
  <si>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</si>
  <si>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</si>
  <si>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</si>
  <si>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</si>
  <si>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</si>
  <si>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</si>
  <si>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</si>
  <si>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</si>
  <si>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</si>
  <si>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</si>
  <si>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</si>
  <si>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</si>
  <si>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</si>
  <si>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</si>
  <si>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</si>
  <si>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</si>
  <si>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</si>
  <si>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</si>
  <si>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</si>
  <si>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</si>
  <si>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</si>
  <si>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</si>
  <si>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</si>
  <si>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</si>
  <si>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</si>
  <si>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</si>
  <si>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</si>
  <si>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</si>
  <si>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</si>
  <si>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</si>
  <si>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</si>
  <si>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</si>
  <si>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</si>
  <si>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</si>
  <si>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</si>
  <si>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</si>
  <si>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</si>
  <si>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</si>
  <si>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</si>
  <si>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</si>
  <si>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</si>
  <si>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</si>
  <si>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</si>
  <si>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</si>
  <si>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</si>
  <si>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</si>
  <si>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</si>
  <si>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</si>
  <si>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</si>
  <si>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</si>
  <si>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</si>
  <si>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</si>
  <si>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</si>
  <si>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</si>
  <si>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</si>
  <si>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</si>
  <si>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</si>
  <si>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</si>
  <si>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</si>
  <si>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</si>
  <si>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</si>
  <si>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</si>
  <si>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</si>
  <si>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</si>
  <si>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</si>
  <si>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</si>
  <si>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</si>
  <si>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</si>
  <si>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</si>
  <si>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</si>
  <si>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</si>
  <si>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</si>
  <si>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</si>
  <si>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</si>
  <si>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</si>
  <si>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</si>
  <si>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</si>
  <si>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</si>
  <si>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</si>
  <si>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</si>
  <si>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</si>
  <si>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</si>
  <si>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</si>
  <si>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</si>
  <si>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</si>
  <si>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</si>
  <si>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</si>
  <si>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</si>
  <si>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</si>
  <si>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</si>
  <si>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</si>
  <si>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</si>
  <si>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</si>
  <si>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</si>
  <si>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</si>
  <si>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</si>
  <si>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</si>
  <si>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</si>
  <si>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</si>
  <si>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</si>
  <si>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</si>
  <si>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</si>
  <si>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</si>
  <si>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</si>
  <si>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</si>
  <si>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</si>
  <si>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</si>
  <si>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</si>
  <si>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</si>
  <si>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</si>
  <si>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</si>
  <si>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</si>
  <si>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</si>
  <si>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</si>
  <si>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</si>
  <si>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</si>
  <si>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</si>
  <si>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</si>
  <si>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</si>
  <si>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</si>
  <si>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</si>
  <si>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</si>
  <si>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</si>
  <si>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</si>
  <si>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</si>
  <si>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</si>
  <si>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</si>
  <si>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</si>
  <si>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</si>
  <si>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</si>
  <si>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</si>
  <si>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</si>
  <si>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</si>
  <si>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</si>
  <si>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</si>
  <si>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</si>
  <si>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</si>
  <si>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</si>
  <si>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</si>
  <si>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</si>
  <si>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</si>
  <si>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</si>
  <si>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</si>
  <si>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</si>
  <si>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</si>
  <si>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</si>
  <si>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</si>
  <si>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</si>
  <si>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</si>
  <si>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</si>
  <si>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</si>
  <si>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</si>
  <si>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</si>
  <si>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</si>
  <si>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</si>
  <si>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</si>
  <si>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</si>
  <si>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</si>
  <si>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</si>
  <si>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</si>
  <si>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</si>
  <si>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</si>
  <si>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</si>
  <si>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</si>
  <si>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</si>
  <si>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</si>
  <si>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</si>
  <si>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</si>
  <si>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</si>
  <si>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</si>
  <si>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</si>
  <si>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</si>
  <si>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</si>
  <si>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</si>
  <si>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</si>
  <si>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</si>
  <si>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</si>
  <si>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</si>
  <si>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</si>
  <si>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</si>
  <si>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</si>
  <si>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</si>
  <si>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</si>
  <si>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</si>
  <si>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</si>
  <si>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</si>
  <si>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</si>
  <si>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</si>
  <si>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</si>
  <si>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</si>
  <si>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</si>
  <si>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</si>
  <si>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</si>
  <si>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</si>
  <si>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</si>
  <si>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</si>
  <si>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</si>
  <si>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</si>
  <si>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</si>
  <si>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</si>
  <si>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</si>
  <si>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</si>
  <si>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</si>
  <si>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</si>
  <si>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</si>
  <si>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</si>
  <si>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</si>
  <si>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</si>
  <si>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</si>
  <si>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</si>
  <si>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</si>
  <si>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</si>
  <si>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</si>
  <si>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</si>
  <si>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</si>
  <si>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</si>
  <si>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</si>
  <si>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</si>
  <si>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</si>
  <si>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</si>
  <si>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</si>
  <si>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</si>
  <si>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</si>
  <si>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</si>
  <si>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</si>
  <si>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</si>
  <si>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</si>
  <si>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</si>
  <si>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</si>
  <si>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</si>
  <si>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</si>
  <si>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</si>
  <si>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</si>
  <si>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</si>
  <si>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</si>
  <si>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</si>
  <si>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</si>
  <si>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</si>
  <si>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</si>
  <si>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</si>
  <si>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</si>
  <si>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</si>
  <si>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</si>
  <si>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</si>
  <si>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</si>
  <si>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</si>
  <si>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</si>
  <si>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</si>
  <si>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</si>
  <si>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</si>
  <si>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</si>
  <si>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</si>
  <si>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</si>
  <si>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</si>
  <si>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</si>
  <si>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</si>
  <si>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</si>
  <si>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</si>
  <si>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</si>
  <si>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</si>
  <si>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</si>
  <si>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</si>
  <si>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</si>
  <si>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</si>
  <si>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</si>
  <si>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</si>
  <si>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</si>
  <si>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</si>
  <si>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</si>
  <si>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</si>
  <si>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</si>
  <si>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</si>
  <si>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</si>
  <si>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</si>
  <si>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</si>
  <si>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</si>
  <si>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</si>
  <si>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</si>
  <si>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</si>
  <si>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</si>
  <si>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</si>
  <si>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</si>
  <si>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</si>
  <si>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</si>
  <si>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</si>
  <si>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</si>
  <si>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</si>
  <si>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</si>
  <si>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</si>
  <si>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</si>
  <si>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</si>
  <si>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</si>
  <si>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</si>
  <si>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</si>
  <si>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</si>
  <si>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</si>
  <si>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</si>
  <si>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</si>
  <si>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</si>
  <si>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</si>
  <si>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</si>
  <si>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</si>
  <si>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</si>
  <si>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</si>
  <si>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</si>
  <si>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</si>
  <si>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</si>
  <si>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</si>
  <si>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</si>
  <si>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</si>
  <si>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</si>
  <si>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</si>
  <si>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</si>
  <si>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</si>
  <si>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</si>
  <si>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</si>
  <si>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</si>
  <si>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</si>
  <si>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</si>
  <si>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</si>
  <si>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</si>
  <si>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</si>
  <si>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</si>
  <si>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</si>
  <si>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</si>
  <si>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</si>
  <si>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</si>
  <si>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</si>
  <si>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</si>
  <si>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</si>
  <si>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</si>
  <si>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</si>
  <si>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</si>
  <si>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</si>
  <si>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</si>
  <si>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</si>
  <si>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</si>
  <si>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</si>
  <si>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</si>
  <si>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</si>
  <si>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</si>
  <si>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</si>
  <si>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</si>
  <si>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</si>
  <si>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</si>
  <si>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</si>
  <si>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</si>
  <si>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</si>
  <si>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</si>
  <si>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</si>
  <si>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</si>
  <si>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</si>
  <si>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</si>
  <si>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</si>
  <si>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</si>
  <si>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</si>
  <si>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</si>
  <si>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</si>
  <si>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</si>
  <si>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</si>
  <si>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</si>
  <si>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</si>
  <si>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</si>
  <si>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</si>
  <si>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</si>
  <si>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</si>
  <si>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</si>
  <si>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</si>
  <si>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</si>
  <si>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</si>
  <si>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</si>
  <si>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</si>
  <si>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</si>
  <si>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</si>
  <si>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</si>
  <si>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</si>
  <si>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</si>
  <si>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</si>
  <si>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</si>
  <si>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</si>
  <si>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</si>
  <si>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</si>
  <si>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</si>
  <si>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</si>
  <si>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</si>
  <si>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</si>
  <si>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</si>
  <si>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</si>
  <si>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</si>
  <si>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</si>
  <si>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</si>
  <si>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</si>
  <si>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</si>
  <si>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</si>
  <si>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</si>
  <si>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</si>
  <si>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</si>
  <si>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</si>
  <si>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</si>
  <si>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</si>
  <si>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</si>
  <si>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</si>
  <si>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</si>
  <si>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</si>
  <si>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</si>
  <si>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</si>
  <si>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</si>
  <si>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</si>
  <si>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</si>
  <si>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</si>
  <si>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</si>
  <si>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</si>
  <si>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</si>
  <si>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</si>
  <si>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</si>
  <si>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</si>
  <si>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</si>
  <si>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</si>
  <si>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</si>
  <si>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</si>
  <si>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</si>
  <si>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</si>
  <si>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</si>
  <si>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</si>
  <si>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</si>
  <si>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</si>
  <si>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</si>
  <si>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</si>
  <si>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</si>
  <si>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</si>
  <si>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</si>
  <si>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</si>
  <si>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</si>
  <si>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</si>
  <si>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</si>
  <si>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</si>
  <si>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</si>
  <si>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</si>
  <si>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</si>
  <si>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</si>
  <si>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</si>
  <si>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</si>
  <si>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</si>
  <si>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</si>
  <si>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</si>
  <si>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</si>
  <si>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</si>
  <si>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</si>
  <si>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</si>
  <si>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</si>
  <si>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</si>
  <si>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</si>
  <si>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</si>
  <si>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</si>
  <si>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</si>
  <si>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</si>
  <si>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</si>
  <si>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</si>
  <si>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</si>
  <si>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</si>
  <si>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</si>
  <si>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</si>
  <si>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</si>
  <si>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</si>
  <si>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</si>
  <si>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</si>
  <si>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</si>
  <si>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</si>
  <si>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</si>
  <si>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</si>
  <si>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</si>
  <si>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</si>
  <si>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</si>
  <si>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</si>
  <si>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</si>
  <si>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</si>
  <si>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</si>
  <si>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</si>
  <si>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</si>
  <si>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</si>
  <si>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</si>
  <si>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</si>
  <si>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</si>
  <si>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</si>
  <si>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</si>
  <si>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</si>
  <si>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</si>
  <si>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</si>
  <si>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</si>
  <si>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</si>
  <si>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</si>
  <si>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</si>
  <si>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</si>
  <si>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</si>
  <si>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</si>
  <si>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</si>
  <si>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</si>
  <si>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</si>
  <si>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</si>
  <si>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</si>
  <si>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</si>
  <si>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</si>
  <si>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</si>
  <si>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</si>
  <si>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</si>
  <si>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</si>
  <si>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</si>
  <si>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</si>
  <si>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</si>
  <si>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</si>
  <si>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</si>
  <si>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</si>
  <si>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</si>
  <si>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</si>
  <si>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</si>
  <si>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</si>
  <si>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</si>
  <si>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</si>
  <si>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</si>
  <si>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</si>
  <si>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</si>
  <si>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</si>
  <si>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</si>
  <si>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</si>
  <si>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</si>
  <si>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</si>
  <si>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</si>
  <si>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</si>
  <si>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</si>
  <si>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</si>
  <si>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</si>
  <si>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</si>
  <si>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</si>
  <si>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</si>
  <si>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</si>
  <si>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</si>
  <si>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</si>
  <si>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</si>
  <si>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</si>
  <si>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</si>
  <si>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</si>
  <si>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</si>
  <si>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</si>
  <si>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</si>
  <si>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</si>
  <si>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</si>
  <si>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</si>
  <si>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</si>
  <si>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</si>
  <si>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</si>
  <si>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</si>
  <si>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</si>
  <si>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</si>
  <si>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</si>
  <si>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</si>
  <si>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</si>
  <si>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</si>
  <si>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</si>
  <si>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</si>
  <si>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</si>
  <si>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</si>
  <si>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</si>
  <si>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</si>
  <si>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</si>
  <si>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</si>
  <si>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</si>
  <si>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</si>
  <si>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</si>
  <si>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</si>
  <si>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</si>
  <si>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</si>
  <si>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</si>
  <si>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</si>
  <si>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</si>
  <si>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</si>
  <si>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</si>
  <si>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</si>
  <si>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</si>
  <si>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</si>
  <si>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</si>
  <si>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</si>
  <si>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</si>
  <si>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</si>
  <si>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</si>
  <si>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</si>
  <si>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</si>
  <si>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</si>
  <si>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</si>
  <si>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</si>
  <si>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</si>
  <si>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</si>
  <si>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</si>
  <si>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</si>
  <si>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</si>
  <si>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</si>
  <si>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</si>
  <si>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</si>
  <si>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</si>
  <si>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</si>
  <si>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</si>
  <si>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</si>
  <si>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</si>
  <si>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</si>
  <si>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</si>
  <si>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</si>
  <si>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</si>
  <si>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</si>
  <si>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</si>
  <si>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</si>
  <si>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</si>
  <si>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</si>
  <si>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</si>
  <si>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</si>
  <si>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</si>
  <si>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</si>
  <si>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</si>
  <si>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</si>
  <si>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</si>
  <si>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</si>
  <si>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</si>
  <si>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</si>
  <si>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</si>
  <si>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</si>
  <si>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</si>
  <si>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</si>
  <si>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</si>
  <si>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</si>
  <si>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</si>
  <si>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</si>
  <si>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</si>
  <si>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</si>
  <si>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</si>
  <si>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</si>
  <si>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</si>
  <si>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</si>
  <si>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</si>
  <si>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</si>
  <si>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</si>
  <si>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</si>
  <si>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</si>
  <si>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</si>
  <si>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</si>
  <si>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</si>
  <si>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</si>
  <si>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</si>
  <si>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</si>
  <si>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</si>
  <si>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</si>
  <si>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</si>
  <si>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</si>
  <si>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</si>
  <si>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</si>
  <si>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</si>
  <si>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</si>
  <si>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</si>
  <si>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</si>
  <si>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</si>
  <si>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</si>
  <si>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</si>
  <si>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</si>
  <si>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</si>
  <si>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</si>
  <si>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</si>
  <si>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</si>
  <si>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</si>
  <si>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</si>
  <si>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</si>
  <si>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</si>
  <si>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</si>
  <si>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</si>
  <si>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</si>
  <si>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</si>
  <si>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</si>
  <si>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</si>
  <si>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</si>
  <si>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</si>
  <si>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</si>
  <si>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</si>
  <si>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</si>
  <si>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</si>
  <si>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</si>
  <si>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</si>
  <si>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</si>
  <si>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</si>
  <si>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</si>
  <si>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</si>
  <si>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</si>
  <si>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</si>
  <si>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</si>
  <si>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</si>
  <si>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</si>
  <si>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</si>
  <si>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</si>
  <si>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</si>
  <si>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</si>
  <si>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</si>
  <si>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</si>
  <si>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</si>
  <si>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</si>
  <si>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</si>
  <si>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</si>
  <si>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</si>
  <si>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</si>
  <si>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</si>
  <si>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</si>
  <si>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</si>
  <si>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</si>
  <si>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</si>
  <si>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</si>
  <si>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</si>
  <si>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</si>
  <si>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</si>
  <si>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</si>
  <si>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</si>
  <si>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</si>
  <si>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</si>
  <si>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</si>
  <si>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</si>
  <si>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</si>
  <si>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</si>
  <si>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</si>
  <si>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</si>
  <si>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</si>
  <si>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</si>
  <si>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</si>
  <si>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</si>
  <si>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</si>
  <si>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</si>
  <si>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</si>
  <si>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</si>
  <si>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</si>
  <si>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</si>
  <si>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</si>
  <si>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</si>
  <si>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</si>
  <si>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</si>
  <si>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</si>
  <si>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</si>
  <si>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</si>
  <si>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</si>
  <si>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</si>
  <si>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</si>
  <si>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</si>
  <si>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</si>
  <si>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</si>
  <si>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</si>
  <si>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</si>
  <si>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</si>
  <si>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</si>
  <si>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</si>
  <si>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</si>
  <si>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</si>
  <si>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</si>
  <si>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</si>
  <si>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</si>
  <si>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</si>
  <si>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</si>
  <si>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</si>
  <si>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</si>
  <si>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</si>
  <si>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</si>
  <si>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</si>
  <si>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</si>
  <si>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</si>
  <si>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</si>
  <si>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</si>
  <si>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</si>
  <si>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</si>
  <si>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</si>
  <si>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</si>
  <si>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</si>
  <si>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</si>
  <si>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</si>
  <si>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</si>
  <si>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</si>
  <si>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</si>
  <si>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</si>
  <si>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</si>
  <si>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</si>
  <si>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</si>
  <si>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</si>
  <si>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</si>
  <si>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</si>
  <si>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</si>
  <si>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</si>
  <si>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</si>
  <si>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</si>
  <si>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</si>
  <si>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</si>
  <si>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</si>
  <si>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</si>
  <si>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</si>
  <si>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</si>
  <si>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</si>
  <si>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</si>
  <si>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</si>
  <si>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</si>
  <si>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</si>
  <si>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</si>
  <si>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</si>
  <si>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</si>
  <si>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</si>
  <si>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</si>
  <si>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</si>
  <si>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</si>
  <si>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</si>
  <si>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</si>
  <si>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</si>
  <si>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</si>
  <si>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</si>
  <si>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</si>
  <si>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</si>
  <si>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</si>
  <si>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</si>
  <si>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</si>
  <si>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</si>
  <si>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</si>
  <si>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</si>
  <si>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</si>
  <si>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</si>
  <si>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</si>
  <si>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</si>
  <si>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</si>
  <si>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</si>
  <si>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</si>
  <si>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</si>
  <si>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</si>
  <si>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</si>
  <si>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</si>
  <si>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</si>
  <si>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</si>
  <si>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</si>
  <si>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</si>
  <si>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</si>
  <si>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</si>
  <si>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</si>
  <si>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</si>
  <si>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</si>
  <si>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</si>
  <si>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</si>
  <si>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</si>
  <si>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</si>
  <si>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</si>
  <si>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</si>
  <si>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</si>
  <si>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</si>
  <si>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</si>
  <si>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</si>
  <si>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</si>
  <si>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</si>
  <si>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</si>
  <si>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</si>
  <si>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</si>
  <si>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</si>
  <si>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</si>
  <si>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</si>
  <si>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</si>
  <si>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</si>
  <si>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</si>
  <si>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</si>
  <si>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</si>
  <si>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</si>
  <si>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</si>
  <si>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</si>
  <si>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</si>
  <si>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</si>
  <si>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</si>
  <si>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</si>
  <si>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</si>
  <si>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</si>
  <si>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</si>
  <si>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</si>
  <si>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</si>
  <si>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</si>
  <si>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</si>
  <si>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</si>
  <si>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</si>
  <si>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</si>
  <si>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</si>
  <si>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</si>
  <si>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</si>
  <si>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</si>
  <si>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</si>
  <si>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</si>
  <si>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</si>
  <si>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</si>
  <si>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</si>
  <si>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</si>
  <si>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</si>
  <si>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</si>
  <si>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</si>
  <si>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</si>
  <si>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</si>
  <si>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</si>
  <si>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</si>
  <si>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</si>
  <si>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</si>
  <si>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</si>
  <si>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</si>
  <si>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</si>
  <si>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</si>
  <si>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</si>
  <si>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</si>
  <si>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</si>
  <si>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</si>
  <si>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</si>
  <si>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</si>
  <si>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</si>
  <si>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</si>
  <si>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</si>
  <si>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</si>
  <si>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</si>
  <si>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</si>
  <si>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</si>
  <si>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</si>
  <si>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</si>
  <si>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</si>
  <si>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</si>
  <si>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</si>
  <si>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</si>
  <si>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</si>
  <si>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</si>
  <si>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</si>
  <si>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</si>
  <si>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</si>
  <si>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</si>
  <si>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</si>
  <si>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</si>
  <si>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</si>
  <si>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</si>
  <si>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</si>
  <si>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</si>
  <si>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</si>
  <si>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</si>
  <si>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</si>
  <si>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</si>
  <si>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</si>
  <si>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</si>
  <si>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</si>
  <si>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</si>
  <si>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</si>
  <si>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</si>
  <si>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</si>
  <si>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</si>
  <si>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</si>
  <si>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</si>
  <si>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</si>
  <si>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</si>
  <si>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</si>
  <si>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</si>
  <si>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</si>
  <si>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</si>
  <si>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</si>
  <si>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</si>
  <si>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</si>
  <si>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</si>
  <si>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</si>
  <si>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</si>
  <si>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</si>
  <si>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</si>
  <si>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</si>
  <si>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</si>
  <si>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</si>
  <si>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</si>
  <si>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</si>
  <si>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</si>
  <si>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</si>
  <si>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</si>
  <si>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</si>
  <si>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</si>
  <si>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</si>
  <si>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</si>
  <si>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</si>
  <si>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</si>
  <si>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</si>
  <si>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</si>
  <si>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</si>
  <si>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</si>
  <si>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</si>
  <si>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</si>
  <si>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</si>
  <si>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</si>
  <si>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</si>
  <si>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</si>
  <si>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</si>
  <si>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</si>
  <si>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</si>
  <si>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</si>
  <si>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</si>
  <si>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</si>
  <si>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</si>
  <si>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</si>
  <si>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</si>
  <si>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</si>
  <si>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</si>
  <si>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</si>
  <si>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</si>
  <si>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</si>
  <si>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</si>
  <si>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</si>
  <si>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</si>
  <si>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</si>
  <si>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</si>
  <si>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</si>
  <si>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</si>
  <si>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</si>
  <si>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</si>
  <si>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</si>
  <si>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</si>
  <si>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</si>
  <si>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</si>
  <si>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</si>
  <si>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</si>
  <si>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</si>
  <si>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</si>
  <si>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</si>
  <si>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</si>
  <si>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</si>
  <si>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</si>
  <si>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</si>
  <si>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</si>
  <si>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</si>
  <si>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</si>
  <si>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</si>
  <si>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</si>
  <si>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</si>
  <si>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</si>
  <si>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</si>
  <si>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</si>
  <si>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</si>
  <si>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</si>
  <si>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</si>
  <si>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</si>
  <si>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</si>
  <si>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</si>
  <si>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</si>
  <si>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</si>
  <si>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</si>
  <si>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</si>
  <si>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</si>
  <si>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</si>
  <si>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</si>
  <si>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</si>
  <si>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</si>
  <si>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</si>
  <si>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</si>
  <si>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</si>
  <si>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</si>
  <si>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</si>
  <si>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</si>
  <si>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</si>
  <si>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</si>
  <si>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</si>
  <si>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</si>
  <si>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</si>
  <si>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</si>
  <si>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</si>
  <si>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</si>
  <si>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</si>
  <si>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</si>
  <si>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</si>
  <si>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</si>
  <si>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</si>
  <si>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</si>
  <si>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</si>
  <si>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</si>
  <si>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</si>
  <si>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</si>
  <si>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</si>
  <si>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</si>
  <si>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</si>
  <si>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</si>
  <si>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</si>
  <si>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</si>
  <si>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</si>
  <si>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</si>
  <si>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</si>
  <si>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</si>
  <si>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</si>
  <si>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</si>
  <si>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</si>
  <si>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</si>
  <si>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</si>
  <si>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</si>
  <si>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</si>
  <si>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</si>
  <si>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</si>
  <si>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</si>
  <si>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</si>
  <si>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</si>
  <si>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</si>
  <si>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</si>
  <si>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</si>
  <si>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</si>
  <si>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</si>
  <si>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</si>
  <si>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</si>
  <si>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</si>
  <si>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</si>
  <si>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</si>
  <si>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</si>
  <si>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</si>
  <si>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</si>
  <si>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</si>
  <si>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</si>
  <si>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</si>
  <si>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</si>
  <si>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</si>
  <si>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</si>
  <si>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</si>
  <si>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</si>
  <si>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</si>
  <si>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</si>
  <si>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</si>
  <si>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</si>
  <si>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</si>
  <si>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</si>
  <si>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</si>
  <si>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</si>
  <si>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</si>
  <si>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</si>
  <si>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</si>
  <si>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</si>
  <si>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</si>
  <si>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</si>
  <si>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</si>
  <si>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</si>
  <si>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</si>
  <si>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</si>
  <si>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</si>
  <si>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</si>
  <si>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</si>
  <si>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</si>
  <si>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</si>
  <si>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</si>
  <si>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</si>
  <si>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</si>
  <si>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</si>
  <si>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</si>
  <si>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</si>
  <si>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</si>
  <si>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</si>
  <si>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</si>
  <si>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</si>
  <si>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</si>
  <si>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</si>
  <si>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</si>
  <si>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</si>
  <si>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</si>
  <si>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</si>
  <si>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</si>
  <si>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</si>
  <si>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</si>
  <si>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</si>
  <si>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</si>
  <si>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</si>
  <si>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</si>
  <si>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</si>
  <si>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</si>
  <si>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</si>
  <si>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</si>
  <si>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</si>
  <si>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</si>
  <si>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</si>
  <si>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</si>
  <si>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</si>
  <si>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</si>
  <si>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</si>
  <si>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</si>
  <si>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</si>
  <si>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</si>
  <si>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</si>
  <si>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</si>
  <si>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</si>
  <si>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</si>
  <si>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</si>
  <si>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</si>
  <si>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</si>
  <si>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</si>
  <si>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</si>
  <si>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</si>
  <si>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</si>
  <si>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</si>
  <si>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</si>
  <si>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</si>
  <si>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</si>
  <si>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</si>
  <si>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</si>
  <si>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</si>
  <si>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</si>
  <si>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</si>
  <si>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</si>
  <si>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</si>
  <si>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</si>
  <si>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</si>
  <si>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</si>
  <si>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</si>
  <si>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</si>
  <si>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</si>
  <si>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</si>
  <si>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</si>
  <si>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</si>
  <si>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</si>
  <si>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</si>
  <si>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</si>
  <si>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</si>
  <si>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</si>
  <si>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</si>
  <si>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</si>
  <si>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</si>
  <si>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</si>
  <si>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</si>
  <si>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</si>
  <si>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</si>
  <si>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</si>
  <si>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</si>
  <si>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</si>
  <si>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</si>
  <si>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</si>
  <si>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</si>
  <si>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</si>
  <si>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</si>
  <si>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</si>
  <si>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</si>
  <si>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</si>
  <si>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</si>
  <si>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</si>
  <si>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</si>
  <si>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</si>
  <si>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</si>
  <si>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</si>
  <si>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</si>
  <si>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</si>
  <si>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</si>
  <si>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</si>
  <si>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</si>
  <si>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</si>
  <si>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</si>
  <si>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</si>
  <si>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</si>
  <si>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</si>
  <si>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</si>
  <si>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</si>
  <si>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</si>
  <si>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</si>
  <si>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</si>
  <si>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</si>
  <si>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</si>
  <si>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</si>
  <si>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</si>
  <si>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</si>
  <si>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</si>
  <si>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</si>
  <si>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</si>
  <si>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</si>
  <si>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</si>
  <si>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</si>
  <si>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</si>
  <si>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</si>
  <si>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</si>
  <si>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</si>
  <si>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</si>
  <si>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</si>
  <si>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</si>
  <si>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</si>
  <si>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</si>
  <si>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</si>
  <si>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</si>
  <si>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</si>
  <si>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</si>
  <si>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</si>
  <si>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</si>
  <si>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</si>
  <si>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</si>
  <si>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</si>
  <si>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</si>
  <si>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</si>
  <si>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</si>
  <si>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</si>
  <si>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</si>
  <si>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</si>
  <si>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</si>
  <si>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</si>
  <si>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</si>
  <si>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</si>
  <si>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</si>
  <si>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</si>
  <si>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</si>
  <si>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</si>
  <si>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</si>
  <si>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</si>
  <si>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</si>
  <si>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</si>
  <si>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</si>
  <si>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</si>
  <si>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</si>
  <si>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</si>
  <si>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</si>
  <si>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</si>
  <si>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</si>
  <si>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</si>
  <si>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</si>
  <si>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</si>
  <si>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</si>
  <si>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</si>
  <si>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</si>
  <si>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</si>
  <si>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</si>
  <si>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</si>
  <si>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</si>
  <si>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</si>
  <si>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</si>
  <si>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</si>
  <si>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</si>
  <si>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</si>
  <si>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</si>
  <si>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</si>
  <si>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</si>
  <si>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</si>
  <si>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</si>
  <si>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</si>
  <si>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</si>
  <si>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</si>
  <si>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</si>
  <si>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</si>
  <si>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</si>
  <si>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</si>
  <si>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</si>
  <si>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</si>
  <si>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</si>
  <si>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</si>
  <si>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</si>
  <si>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</si>
  <si>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</si>
  <si>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</si>
  <si>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</si>
  <si>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</si>
  <si>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</si>
  <si>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</si>
  <si>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</si>
  <si>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</si>
  <si>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</si>
  <si>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</si>
  <si>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</si>
  <si>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</si>
  <si>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</si>
  <si>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</si>
  <si>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</si>
  <si>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</si>
  <si>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</si>
  <si>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</si>
  <si>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</si>
  <si>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</si>
  <si>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</si>
  <si>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</si>
  <si>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</si>
  <si>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</si>
  <si>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</si>
  <si>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</si>
  <si>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</si>
  <si>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</si>
  <si>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</si>
  <si>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</si>
  <si>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</si>
  <si>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</si>
  <si>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</si>
  <si>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</si>
  <si>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</si>
  <si>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</si>
  <si>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</si>
  <si>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</si>
  <si>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</si>
  <si>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</si>
  <si>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</si>
  <si>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</si>
  <si>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</si>
  <si>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</si>
  <si>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</si>
  <si>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</si>
  <si>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</si>
  <si>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</si>
  <si>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</si>
  <si>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</si>
  <si>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</si>
  <si>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</si>
  <si>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</si>
  <si>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</si>
  <si>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</si>
  <si>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</si>
  <si>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</si>
  <si>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</si>
  <si>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</si>
  <si>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</si>
  <si>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</si>
  <si>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</si>
  <si>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</si>
  <si>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</si>
  <si>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</si>
  <si>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</si>
  <si>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</si>
  <si>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</si>
  <si>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</si>
  <si>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</si>
  <si>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</si>
  <si>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</si>
  <si>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</si>
  <si>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</si>
  <si>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</si>
  <si>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</si>
  <si>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</si>
  <si>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</si>
  <si>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</si>
  <si>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</si>
  <si>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</si>
  <si>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</si>
  <si>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</si>
  <si>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</si>
  <si>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</si>
  <si>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</si>
  <si>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</si>
  <si>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</si>
  <si>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</si>
  <si>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</si>
  <si>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</si>
  <si>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</si>
  <si>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</si>
  <si>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</si>
  <si>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</si>
  <si>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</si>
  <si>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</si>
  <si>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</si>
  <si>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</si>
  <si>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</si>
  <si>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</si>
  <si>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</si>
  <si>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</si>
  <si>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</si>
  <si>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</si>
  <si>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</si>
  <si>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</si>
  <si>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</si>
  <si>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</si>
  <si>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</si>
  <si>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</si>
  <si>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</si>
  <si>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</si>
  <si>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</si>
  <si>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</si>
  <si>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</si>
  <si>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</si>
  <si>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</si>
  <si>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</si>
  <si>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</si>
  <si>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</si>
  <si>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</si>
  <si>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</si>
  <si>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</si>
  <si>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</si>
  <si>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</si>
  <si>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</si>
  <si>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</si>
  <si>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</si>
  <si>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</si>
  <si>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</si>
  <si>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</si>
  <si>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</si>
  <si>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</si>
  <si>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</si>
  <si>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</si>
  <si>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</si>
  <si>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</si>
  <si>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</si>
  <si>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</si>
  <si>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</si>
  <si>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</si>
  <si>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</si>
  <si>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</si>
  <si>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</si>
  <si>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</si>
  <si>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</si>
  <si>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</si>
  <si>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</si>
  <si>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</si>
  <si>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</si>
  <si>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</si>
  <si>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</si>
  <si>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</si>
  <si>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</si>
  <si>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</si>
  <si>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</si>
  <si>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</si>
  <si>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</si>
  <si>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</si>
  <si>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</si>
  <si>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</si>
  <si>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</si>
  <si>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</si>
  <si>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</si>
  <si>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</si>
  <si>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</si>
  <si>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</si>
  <si>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</si>
  <si>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</si>
  <si>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</si>
  <si>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</si>
  <si>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</si>
  <si>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</si>
  <si>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</si>
  <si>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</si>
  <si>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</si>
  <si>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</si>
  <si>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</si>
  <si>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</si>
  <si>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</si>
  <si>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</si>
  <si>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</si>
  <si>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</si>
  <si>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</si>
  <si>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</si>
  <si>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</si>
  <si>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</si>
  <si>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</si>
  <si>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</si>
  <si>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</si>
  <si>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</si>
  <si>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</si>
  <si>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</si>
  <si>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</si>
  <si>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</si>
  <si>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</si>
  <si>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</si>
  <si>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</si>
  <si>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</si>
  <si>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</si>
  <si>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</si>
  <si>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</si>
  <si>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</si>
  <si>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</si>
  <si>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</si>
  <si>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</si>
  <si>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</si>
  <si>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</si>
  <si>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</si>
  <si>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</si>
  <si>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</si>
  <si>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</si>
  <si>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</si>
  <si>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</si>
  <si>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</si>
  <si>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</si>
  <si>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</si>
  <si>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</si>
  <si>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</si>
  <si>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</si>
  <si>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</si>
  <si>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</si>
  <si>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</si>
  <si>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</si>
  <si>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</si>
  <si>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</si>
  <si>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</si>
  <si>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</si>
  <si>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</si>
  <si>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</si>
  <si>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</si>
  <si>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</si>
  <si>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</si>
  <si>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</si>
  <si>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</si>
  <si>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</si>
  <si>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</si>
  <si>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</si>
  <si>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</si>
  <si>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</si>
  <si>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</si>
  <si>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</si>
  <si>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</si>
  <si>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</si>
  <si>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</si>
  <si>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</si>
  <si>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</si>
  <si>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</si>
  <si>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</si>
  <si>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</si>
  <si>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</si>
  <si>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</si>
  <si>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</si>
  <si>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</si>
  <si>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</si>
  <si>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</si>
  <si>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</si>
  <si>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</si>
  <si>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</si>
  <si>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</si>
  <si>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</si>
  <si>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</si>
  <si>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</si>
  <si>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</si>
  <si>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</si>
  <si>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</si>
  <si>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</si>
  <si>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</si>
  <si>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</si>
  <si>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</si>
  <si>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</si>
  <si>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</si>
  <si>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</si>
  <si>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</si>
  <si>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</si>
  <si>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</si>
  <si>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</si>
  <si>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</si>
  <si>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</si>
  <si>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</si>
  <si>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</si>
  <si>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</si>
  <si>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</si>
  <si>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</si>
  <si>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</si>
  <si>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</si>
  <si>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</si>
  <si>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</si>
  <si>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</si>
  <si>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</si>
  <si>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</si>
  <si>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</si>
  <si>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</si>
  <si>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</si>
  <si>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</si>
  <si>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</si>
  <si>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</si>
  <si>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</si>
  <si>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</si>
  <si>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</si>
  <si>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</si>
  <si>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</si>
  <si>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</si>
  <si>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</si>
  <si>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</si>
  <si>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</si>
  <si>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</si>
  <si>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</si>
  <si>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</si>
  <si>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</si>
  <si>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</si>
  <si>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</si>
  <si>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</si>
  <si>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</si>
  <si>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</si>
  <si>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</si>
  <si>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</si>
  <si>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</si>
  <si>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</si>
  <si>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</si>
  <si>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</si>
  <si>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</si>
  <si>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</si>
  <si>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</si>
  <si>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</si>
  <si>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</si>
  <si>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</si>
  <si>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</si>
  <si>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</si>
  <si>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</si>
  <si>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</si>
  <si>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</si>
  <si>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</si>
  <si>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</si>
  <si>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</si>
  <si>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</si>
  <si>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</si>
  <si>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</si>
  <si>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</si>
  <si>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</si>
  <si>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</si>
  <si>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</si>
  <si>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</si>
  <si>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</si>
  <si>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</si>
  <si>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</si>
  <si>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</si>
  <si>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</si>
  <si>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</si>
  <si>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</si>
  <si>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</si>
  <si>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</si>
  <si>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</si>
  <si>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</si>
  <si>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</si>
  <si>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</si>
  <si>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</si>
  <si>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</si>
  <si>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</si>
  <si>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</si>
  <si>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</si>
  <si>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</si>
  <si>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</si>
  <si>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</si>
  <si>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</si>
  <si>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</si>
  <si>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</si>
  <si>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</si>
  <si>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</si>
  <si>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</si>
  <si>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</si>
  <si>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</si>
  <si>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</si>
  <si>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</si>
  <si>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</si>
  <si>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</si>
  <si>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</si>
  <si>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</si>
  <si>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</si>
  <si>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</si>
  <si>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</si>
  <si>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</si>
  <si>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</si>
  <si>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</si>
  <si>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</si>
  <si>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</si>
  <si>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</si>
  <si>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</si>
  <si>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</si>
  <si>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</si>
  <si>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</si>
  <si>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</si>
  <si>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</si>
  <si>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</si>
  <si>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</si>
  <si>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</si>
  <si>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</si>
  <si>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</si>
  <si>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</si>
  <si>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</si>
  <si>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</si>
  <si>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</si>
  <si>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</si>
  <si>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</si>
  <si>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</si>
  <si>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</si>
  <si>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</si>
  <si>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</si>
  <si>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</si>
  <si>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</si>
  <si>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</si>
  <si>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</si>
  <si>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</si>
  <si>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</si>
  <si>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</si>
  <si>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</si>
  <si>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</si>
  <si>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</si>
  <si>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</si>
  <si>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</si>
  <si>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</si>
  <si>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</si>
  <si>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</si>
  <si>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</si>
  <si>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</si>
  <si>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</si>
  <si>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</si>
  <si>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</si>
  <si>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</si>
  <si>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</si>
  <si>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</si>
  <si>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</si>
  <si>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</si>
  <si>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</si>
  <si>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</si>
  <si>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</si>
  <si>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</si>
  <si>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</si>
  <si>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</si>
  <si>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</si>
  <si>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</si>
  <si>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</si>
  <si>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</si>
  <si>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</si>
  <si>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</si>
  <si>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</si>
  <si>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</si>
  <si>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</si>
  <si>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</si>
  <si>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</si>
  <si>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</si>
  <si>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</si>
  <si>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</si>
  <si>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</si>
  <si>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</si>
  <si>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</si>
  <si>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</si>
  <si>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</si>
  <si>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</si>
  <si>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</si>
  <si>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</si>
  <si>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</si>
  <si>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</si>
  <si>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</si>
  <si>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</si>
  <si>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</si>
  <si>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</si>
  <si>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</si>
  <si>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</si>
  <si>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</si>
  <si>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</si>
  <si>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</si>
  <si>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</si>
  <si>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</si>
  <si>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</si>
  <si>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</si>
  <si>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</si>
  <si>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</si>
  <si>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</si>
  <si>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</si>
  <si>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</si>
  <si>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</si>
  <si>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</si>
  <si>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</si>
  <si>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</si>
  <si>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</si>
  <si>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</si>
  <si>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</si>
  <si>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</si>
  <si>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</si>
  <si>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</si>
  <si>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</si>
  <si>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</si>
  <si>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</si>
  <si>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</si>
  <si>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</si>
  <si>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</si>
  <si>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</si>
  <si>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</si>
  <si>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</si>
  <si>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</si>
  <si>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</si>
  <si>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</si>
  <si>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</si>
  <si>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</si>
  <si>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</si>
  <si>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</si>
  <si>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</si>
  <si>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</si>
  <si>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</si>
  <si>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</si>
  <si>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</si>
  <si>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</si>
  <si>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</si>
  <si>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</si>
  <si>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</si>
  <si>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</si>
  <si>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</si>
  <si>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</si>
  <si>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</si>
  <si>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</si>
  <si>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</si>
  <si>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</si>
  <si>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</si>
  <si>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</si>
  <si>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</si>
  <si>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</si>
  <si>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</si>
  <si>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</si>
  <si>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</si>
  <si>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</si>
  <si>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</si>
  <si>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</si>
  <si>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</si>
  <si>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</si>
  <si>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</si>
  <si>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</si>
  <si>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</si>
  <si>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</si>
  <si>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</si>
  <si>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</si>
  <si>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</si>
  <si>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</si>
  <si>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</si>
  <si>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</si>
  <si>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</si>
  <si>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</si>
  <si>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</si>
  <si>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</si>
  <si>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</si>
  <si>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</si>
  <si>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</si>
  <si>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</si>
  <si>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</si>
  <si>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</si>
  <si>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</si>
  <si>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</si>
  <si>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</si>
  <si>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</si>
  <si>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</si>
  <si>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</si>
  <si>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</si>
  <si>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</si>
  <si>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</si>
  <si>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</si>
  <si>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</si>
  <si>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</si>
  <si>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</si>
  <si>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</si>
  <si>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</si>
  <si>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</si>
  <si>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</si>
  <si>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</si>
  <si>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</si>
  <si>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</si>
  <si>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</si>
  <si>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</si>
  <si>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</si>
  <si>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</si>
  <si>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</si>
  <si>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</si>
  <si>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</si>
  <si>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</si>
  <si>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</si>
  <si>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</si>
  <si>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</si>
  <si>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</si>
  <si>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</si>
  <si>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</si>
  <si>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</si>
  <si>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</si>
  <si>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</si>
  <si>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</si>
  <si>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</si>
  <si>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</si>
  <si>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</si>
  <si>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</si>
  <si>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</si>
  <si>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</si>
  <si>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</si>
  <si>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</si>
  <si>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</si>
  <si>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</si>
  <si>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</si>
  <si>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</si>
  <si>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</si>
  <si>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</si>
  <si>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</si>
  <si>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</si>
  <si>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</si>
  <si>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</si>
  <si>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</si>
  <si>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</si>
  <si>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</si>
  <si>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</si>
  <si>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</si>
  <si>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</si>
  <si>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</si>
  <si>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</si>
  <si>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</si>
  <si>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</si>
  <si>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</si>
  <si>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</si>
  <si>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</si>
  <si>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</si>
  <si>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</si>
  <si>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</si>
  <si>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</si>
  <si>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</si>
  <si>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</si>
  <si>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</si>
  <si>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</si>
  <si>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</si>
  <si>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</si>
  <si>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</si>
  <si>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</si>
  <si>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</si>
  <si>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</si>
  <si>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</si>
  <si>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</si>
  <si>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</si>
  <si>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</si>
  <si>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</si>
  <si>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</si>
  <si>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</si>
  <si>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</si>
  <si>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</si>
  <si>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</si>
  <si>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</si>
  <si>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</si>
  <si>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</si>
  <si>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</si>
  <si>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</si>
  <si>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</si>
  <si>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</si>
  <si>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</si>
  <si>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</si>
  <si>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</si>
  <si>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</si>
  <si>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</si>
  <si>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</si>
  <si>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</si>
  <si>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</si>
  <si>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</si>
  <si>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</si>
  <si>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</si>
  <si>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</si>
  <si>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</si>
  <si>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</si>
  <si>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</si>
  <si>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</si>
  <si>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</si>
  <si>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</si>
  <si>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</si>
  <si>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</si>
  <si>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</si>
  <si>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</si>
  <si>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</si>
  <si>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</si>
  <si>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</si>
  <si>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</si>
  <si>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</si>
  <si>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</si>
  <si>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</si>
  <si>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</si>
  <si>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</si>
  <si>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</si>
  <si>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</si>
  <si>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</si>
  <si>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</si>
  <si>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</si>
  <si>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</si>
  <si>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</si>
  <si>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</si>
  <si>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</si>
  <si>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</si>
  <si>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</si>
  <si>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</si>
  <si>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</si>
  <si>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</si>
  <si>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</si>
  <si>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</si>
  <si>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</si>
  <si>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</si>
  <si>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</si>
  <si>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</si>
  <si>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</si>
  <si>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</si>
  <si>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</si>
  <si>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</si>
  <si>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</si>
  <si>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</si>
  <si>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</si>
  <si>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</si>
  <si>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</si>
  <si>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</si>
  <si>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</si>
  <si>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</si>
  <si>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</si>
  <si>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</si>
  <si>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</si>
  <si>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</si>
  <si>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</si>
  <si>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</si>
  <si>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</si>
  <si>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</si>
  <si>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</si>
  <si>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</si>
  <si>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</si>
  <si>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</si>
  <si>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</si>
  <si>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</si>
  <si>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</si>
  <si>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</si>
  <si>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</si>
  <si>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</si>
  <si>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</si>
  <si>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</si>
  <si>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</si>
  <si>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</si>
  <si>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</si>
  <si>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</si>
  <si>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</si>
  <si>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</si>
  <si>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</si>
  <si>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</si>
  <si>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</si>
  <si>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</si>
  <si>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</si>
  <si>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</si>
  <si>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</si>
  <si>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</si>
  <si>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</si>
  <si>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</si>
  <si>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</si>
  <si>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</si>
  <si>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</si>
  <si>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</si>
  <si>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</si>
  <si>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</si>
  <si>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</si>
  <si>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</si>
  <si>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</si>
  <si>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</si>
  <si>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</si>
  <si>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</si>
  <si>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</si>
  <si>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</si>
  <si>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</si>
  <si>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</si>
  <si>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</si>
  <si>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</si>
  <si>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</si>
  <si>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</si>
  <si>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</si>
  <si>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</si>
  <si>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</si>
  <si>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</si>
  <si>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</si>
  <si>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</si>
  <si>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</si>
  <si>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</si>
  <si>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</si>
  <si>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</si>
  <si>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</si>
  <si>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</si>
  <si>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</si>
  <si>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</si>
  <si>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</si>
  <si>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</si>
  <si>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</si>
  <si>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</si>
  <si>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</si>
  <si>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</si>
  <si>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</si>
  <si>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</si>
  <si>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</si>
  <si>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</si>
  <si>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</si>
  <si>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</si>
  <si>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</si>
  <si>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</si>
  <si>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</si>
  <si>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</si>
  <si>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</si>
  <si>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</si>
  <si>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</si>
  <si>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</si>
  <si>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</si>
  <si>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</si>
  <si>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</si>
  <si>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</si>
  <si>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</si>
  <si>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</si>
  <si>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</si>
  <si>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</si>
  <si>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</si>
  <si>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</si>
  <si>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</si>
  <si>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</si>
  <si>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</si>
  <si>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</si>
  <si>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</si>
  <si>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</si>
  <si>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</si>
  <si>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</si>
  <si>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</si>
  <si>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</si>
  <si>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</si>
  <si>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</si>
  <si>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</si>
  <si>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</si>
  <si>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</si>
  <si>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</si>
  <si>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</si>
  <si>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</si>
  <si>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</si>
  <si>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</si>
  <si>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</si>
  <si>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</si>
  <si>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</si>
  <si>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</si>
  <si>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</si>
  <si>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</si>
  <si>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</si>
  <si>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</si>
  <si>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</si>
  <si>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</si>
  <si>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</si>
  <si>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</si>
  <si>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</si>
  <si>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</si>
  <si>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</si>
  <si>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</si>
  <si>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</si>
  <si>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</si>
  <si>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</si>
  <si>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</si>
  <si>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</si>
  <si>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</si>
  <si>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</si>
  <si>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</si>
  <si>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</si>
  <si>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</si>
  <si>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</si>
  <si>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</si>
  <si>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</si>
  <si>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</si>
  <si>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</si>
  <si>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</si>
  <si>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</si>
  <si>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</si>
  <si>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</si>
  <si>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</si>
  <si>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</si>
  <si>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</si>
  <si>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</si>
  <si>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</si>
  <si>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</si>
  <si>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</si>
  <si>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</si>
  <si>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</si>
  <si>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</si>
  <si>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</si>
  <si>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</si>
  <si>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</si>
  <si>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</si>
  <si>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</si>
  <si>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</si>
  <si>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</si>
  <si>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</si>
  <si>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</si>
  <si>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</si>
  <si>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</si>
  <si>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</si>
  <si>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</si>
  <si>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</si>
  <si>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</si>
  <si>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</si>
  <si>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</si>
  <si>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</si>
  <si>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</si>
  <si>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</si>
  <si>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</si>
  <si>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</si>
  <si>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</si>
  <si>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</si>
  <si>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</si>
  <si>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</si>
  <si>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</si>
  <si>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</si>
  <si>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</si>
  <si>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</si>
  <si>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</si>
  <si>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</si>
  <si>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</si>
  <si>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</si>
  <si>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</si>
  <si>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</si>
  <si>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</si>
  <si>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</si>
  <si>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</si>
  <si>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</si>
  <si>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</si>
  <si>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</si>
  <si>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</si>
  <si>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</si>
  <si>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</si>
  <si>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</si>
  <si>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</si>
  <si>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</si>
  <si>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</si>
  <si>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</si>
  <si>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</si>
  <si>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</si>
  <si>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</si>
  <si>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</si>
  <si>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</si>
  <si>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</si>
  <si>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</si>
  <si>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</si>
  <si>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</si>
  <si>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</si>
  <si>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</si>
  <si>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</si>
  <si>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</si>
  <si>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</si>
  <si>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</si>
  <si>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</si>
  <si>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</si>
  <si>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</si>
  <si>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</si>
  <si>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</si>
  <si>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</si>
  <si>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</si>
  <si>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</si>
  <si>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</si>
  <si>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</si>
  <si>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</si>
  <si>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</si>
  <si>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</si>
  <si>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</si>
  <si>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</si>
  <si>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</si>
  <si>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</si>
  <si>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</si>
  <si>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</si>
  <si>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</si>
  <si>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</si>
  <si>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</si>
  <si>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</si>
  <si>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</si>
  <si>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</si>
  <si>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</si>
  <si>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</si>
  <si>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</si>
  <si>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</si>
  <si>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</si>
  <si>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</si>
  <si>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</si>
  <si>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</si>
  <si>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</si>
  <si>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</si>
  <si>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</si>
  <si>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</si>
  <si>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</si>
  <si>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</si>
  <si>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</si>
  <si>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</si>
  <si>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</si>
  <si>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</si>
  <si>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</si>
  <si>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</si>
  <si>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</si>
  <si>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</si>
  <si>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</si>
  <si>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</si>
  <si>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</si>
  <si>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</si>
  <si>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</si>
  <si>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</si>
  <si>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</si>
  <si>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</si>
  <si>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</si>
  <si>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</si>
  <si>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</si>
  <si>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</si>
  <si>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</si>
  <si>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</si>
  <si>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</si>
  <si>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</si>
  <si>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</si>
  <si>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</si>
  <si>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</si>
  <si>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</si>
  <si>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</si>
  <si>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</si>
  <si>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</si>
  <si>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</si>
  <si>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</si>
  <si>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</si>
  <si>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</si>
  <si>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</si>
  <si>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</si>
  <si>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</si>
  <si>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</si>
  <si>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</si>
  <si>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</si>
  <si>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</si>
  <si>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</si>
  <si>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</si>
  <si>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</si>
  <si>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</si>
  <si>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</si>
  <si>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</si>
  <si>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</si>
  <si>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</si>
  <si>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</si>
  <si>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</si>
  <si>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</si>
  <si>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</si>
  <si>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</si>
  <si>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</si>
  <si>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</si>
  <si>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</si>
  <si>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</si>
  <si>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</si>
  <si>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</si>
  <si>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</si>
  <si>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</si>
  <si>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</si>
  <si>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</si>
  <si>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</si>
  <si>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</si>
  <si>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</si>
  <si>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</si>
  <si>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</si>
  <si>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</si>
  <si>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</si>
  <si>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</si>
  <si>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</si>
  <si>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</si>
  <si>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</si>
  <si>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</si>
  <si>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</si>
  <si>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</si>
  <si>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</si>
  <si>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</si>
  <si>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</si>
  <si>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</si>
  <si>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</si>
  <si>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</si>
  <si>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</si>
  <si>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</si>
  <si>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</si>
  <si>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</si>
  <si>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</si>
  <si>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</si>
  <si>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</si>
  <si>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</si>
  <si>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</si>
  <si>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</si>
  <si>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</si>
  <si>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</si>
  <si>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</si>
  <si>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</si>
  <si>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</si>
  <si>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</si>
  <si>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</si>
  <si>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</si>
  <si>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</si>
  <si>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</si>
  <si>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</si>
  <si>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</si>
  <si>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</si>
  <si>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</si>
  <si>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</si>
  <si>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</si>
  <si>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</si>
  <si>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</si>
  <si>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</si>
  <si>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</si>
  <si>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</si>
  <si>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</si>
  <si>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</si>
  <si>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</si>
  <si>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</si>
  <si>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</si>
  <si>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</si>
  <si>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</si>
  <si>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</si>
  <si>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</si>
  <si>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</si>
  <si>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</si>
  <si>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</si>
  <si>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</si>
  <si>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</si>
  <si>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</si>
  <si>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</si>
  <si>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</si>
  <si>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</si>
  <si>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</si>
  <si>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</si>
  <si>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</si>
  <si>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</si>
  <si>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</si>
  <si>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</si>
  <si>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</si>
  <si>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</si>
  <si>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</si>
  <si>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</si>
  <si>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</si>
  <si>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</si>
  <si>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</si>
  <si>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</si>
  <si>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</si>
  <si>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</si>
  <si>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</si>
  <si>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</si>
  <si>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</si>
  <si>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</si>
  <si>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</si>
  <si>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</si>
  <si>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</si>
  <si>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</si>
  <si>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</si>
  <si>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</si>
  <si>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</si>
  <si>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</si>
  <si>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</si>
  <si>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</si>
  <si>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</si>
  <si>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</si>
  <si>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</si>
  <si>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</si>
  <si>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</si>
  <si>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</si>
  <si>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</si>
  <si>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</si>
  <si>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</si>
  <si>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</si>
  <si>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</si>
  <si>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</si>
  <si>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</si>
  <si>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</si>
  <si>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</si>
  <si>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</si>
  <si>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</si>
  <si>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</si>
  <si>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</si>
  <si>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</si>
  <si>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</si>
  <si>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</si>
  <si>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</si>
  <si>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</si>
  <si>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</si>
  <si>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</si>
  <si>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</si>
  <si>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</si>
  <si>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</si>
  <si>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</si>
  <si>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</si>
  <si>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</si>
  <si>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</si>
  <si>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</si>
  <si>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</si>
  <si>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</si>
  <si>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</si>
  <si>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</si>
  <si>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</si>
  <si>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</si>
  <si>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</si>
  <si>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</si>
  <si>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</si>
  <si>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</si>
  <si>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</si>
  <si>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</si>
  <si>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</si>
  <si>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</si>
  <si>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</si>
  <si>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</si>
  <si>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</si>
  <si>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</si>
  <si>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</si>
  <si>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</si>
  <si>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</si>
  <si>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</si>
  <si>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</si>
  <si>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</si>
  <si>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</si>
  <si>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</si>
  <si>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</si>
  <si>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</si>
  <si>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</si>
  <si>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</si>
  <si>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</si>
  <si>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</si>
  <si>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</si>
  <si>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</si>
  <si>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</si>
  <si>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</si>
  <si>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</si>
  <si>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</si>
  <si>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</si>
  <si>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</si>
  <si>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</si>
  <si>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</si>
  <si>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</si>
  <si>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</si>
  <si>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</si>
  <si>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</si>
  <si>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</si>
  <si>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</si>
  <si>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</si>
  <si>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</si>
  <si>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</si>
  <si>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</si>
  <si>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</si>
  <si>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</si>
  <si>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</si>
  <si>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</si>
  <si>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</si>
  <si>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</si>
  <si>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</si>
  <si>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</si>
  <si>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</si>
  <si>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</si>
  <si>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</si>
  <si>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</si>
  <si>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</si>
  <si>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</si>
  <si>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</si>
  <si>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</si>
  <si>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</si>
  <si>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</si>
  <si>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</si>
  <si>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</si>
  <si>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</si>
  <si>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</si>
  <si>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</si>
  <si>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</si>
  <si>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</si>
  <si>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</si>
  <si>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</si>
  <si>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</si>
  <si>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</si>
  <si>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</si>
  <si>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</si>
  <si>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</si>
  <si>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</si>
  <si>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</si>
  <si>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</si>
  <si>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</si>
  <si>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</si>
  <si>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</si>
  <si>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</si>
  <si>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</si>
  <si>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</si>
  <si>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</si>
  <si>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</si>
  <si>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</si>
  <si>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</si>
  <si>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</si>
  <si>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</si>
  <si>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</si>
  <si>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</si>
  <si>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</si>
  <si>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</si>
  <si>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</si>
  <si>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</si>
  <si>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</si>
  <si>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</si>
  <si>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</si>
  <si>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</si>
  <si>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</si>
  <si>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</si>
  <si>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</si>
  <si>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</si>
  <si>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</si>
  <si>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</si>
  <si>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</si>
  <si>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</si>
  <si>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</si>
  <si>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</si>
  <si>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</si>
  <si>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</si>
  <si>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</si>
  <si>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</si>
  <si>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</si>
  <si>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</si>
  <si>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</si>
  <si>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</si>
  <si>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</si>
  <si>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</si>
  <si>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</si>
  <si>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</si>
  <si>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</si>
  <si>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</si>
  <si>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</si>
  <si>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</si>
  <si>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</si>
  <si>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</si>
  <si>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</si>
  <si>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</si>
  <si>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</si>
  <si>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</si>
  <si>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</si>
  <si>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</si>
  <si>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</si>
  <si>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</si>
  <si>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</si>
  <si>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</si>
  <si>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</si>
  <si>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</si>
  <si>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</si>
  <si>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</si>
  <si>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</si>
  <si>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</si>
  <si>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</si>
  <si>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</si>
  <si>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</si>
  <si>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</si>
  <si>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</si>
  <si>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</si>
  <si>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</si>
  <si>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</si>
  <si>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</si>
  <si>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</si>
  <si>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</si>
  <si>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</si>
  <si>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</si>
  <si>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</si>
  <si>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</si>
  <si>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</si>
  <si>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</si>
  <si>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</si>
  <si>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</si>
  <si>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</si>
  <si>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</si>
  <si>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</si>
  <si>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</si>
  <si>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</si>
  <si>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</si>
  <si>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</si>
  <si>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</si>
  <si>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</si>
  <si>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</si>
  <si>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</si>
  <si>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</si>
  <si>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</si>
  <si>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</si>
  <si>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</si>
  <si>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</si>
  <si>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</si>
  <si>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</si>
  <si>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</si>
  <si>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</si>
  <si>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</si>
  <si>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</si>
  <si>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</si>
  <si>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</si>
  <si>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</si>
  <si>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</si>
  <si>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</si>
  <si>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</si>
  <si>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</si>
  <si>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</si>
  <si>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</si>
  <si>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</si>
  <si>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</si>
  <si>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</si>
  <si>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</si>
  <si>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</si>
  <si>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</si>
  <si>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</si>
  <si>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</si>
  <si>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</si>
  <si>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</si>
  <si>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</si>
  <si>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</si>
  <si>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</si>
  <si>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</si>
  <si>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</si>
  <si>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</si>
  <si>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</si>
  <si>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</si>
  <si>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</si>
  <si>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</si>
  <si>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</si>
  <si>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</si>
  <si>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</si>
  <si>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</si>
  <si>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</si>
  <si>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</si>
  <si>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</si>
  <si>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</si>
  <si>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</si>
  <si>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</si>
  <si>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</si>
  <si>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</si>
  <si>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</si>
  <si>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</si>
  <si>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</si>
  <si>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</si>
  <si>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</si>
  <si>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</si>
  <si>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</si>
  <si>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</si>
  <si>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</si>
  <si>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</si>
  <si>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</si>
  <si>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</si>
  <si>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</si>
  <si>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</si>
  <si>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</si>
  <si>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</si>
  <si>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</si>
  <si>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</si>
  <si>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</si>
  <si>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</si>
  <si>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</si>
  <si>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</si>
  <si>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</si>
  <si>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</si>
  <si>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</si>
  <si>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</si>
  <si>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</si>
  <si>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</si>
  <si>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</si>
  <si>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</si>
  <si>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</si>
  <si>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</si>
  <si>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</si>
  <si>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</si>
  <si>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</si>
  <si>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</si>
  <si>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</si>
  <si>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</si>
  <si>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</si>
  <si>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</si>
  <si>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</si>
  <si>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</si>
  <si>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</si>
  <si>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</si>
  <si>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</si>
  <si>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</si>
  <si>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</si>
  <si>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</si>
  <si>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</si>
  <si>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</si>
  <si>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</si>
  <si>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</si>
  <si>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</si>
  <si>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</si>
  <si>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</si>
  <si>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</si>
  <si>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</si>
  <si>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</si>
  <si>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</si>
  <si>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</si>
  <si>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</si>
  <si>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</si>
  <si>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</si>
  <si>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</si>
  <si>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</si>
  <si>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</si>
  <si>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</si>
  <si>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</si>
  <si>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</si>
  <si>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</si>
  <si>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</si>
  <si>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</si>
  <si>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</si>
  <si>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</si>
  <si>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</si>
  <si>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</si>
  <si>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</si>
  <si>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</si>
  <si>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</si>
  <si>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</si>
  <si>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</si>
  <si>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</si>
  <si>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</si>
  <si>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</si>
  <si>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</si>
  <si>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</si>
  <si>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</si>
  <si>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</si>
  <si>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</si>
  <si>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</si>
  <si>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</si>
  <si>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</si>
  <si>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</si>
  <si>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</si>
  <si>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</si>
  <si>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</si>
  <si>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</si>
  <si>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</si>
  <si>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</si>
  <si>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</si>
  <si>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</si>
  <si>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</si>
  <si>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</si>
  <si>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</si>
  <si>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</si>
  <si>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</si>
  <si>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</si>
  <si>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</si>
  <si>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</si>
  <si>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</si>
  <si>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</si>
  <si>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</si>
  <si>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</si>
  <si>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</si>
  <si>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</si>
  <si>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</si>
  <si>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</si>
  <si>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</si>
  <si>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</si>
  <si>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</si>
  <si>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</si>
  <si>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</si>
  <si>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</si>
  <si>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</si>
  <si>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</si>
  <si>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</si>
  <si>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</si>
  <si>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</si>
  <si>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</si>
  <si>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</si>
  <si>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</si>
  <si>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</si>
  <si>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</si>
  <si>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</si>
  <si>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</si>
  <si>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</si>
  <si>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</si>
  <si>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</si>
  <si>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</si>
  <si>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</si>
  <si>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</si>
  <si>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</si>
  <si>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</si>
  <si>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</si>
  <si>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</si>
  <si>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</si>
  <si>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</si>
  <si>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</si>
  <si>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</si>
  <si>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</si>
  <si>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</si>
  <si>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</si>
  <si>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</si>
  <si>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</si>
  <si>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</si>
  <si>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</si>
  <si>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</si>
  <si>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</si>
  <si>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</si>
  <si>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</si>
  <si>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</si>
  <si>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</si>
  <si>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</si>
  <si>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</si>
  <si>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</si>
  <si>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</si>
  <si>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</si>
  <si>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</si>
  <si>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</si>
  <si>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</si>
  <si>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</si>
  <si>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</si>
  <si>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</si>
  <si>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</si>
  <si>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</si>
  <si>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</si>
  <si>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</si>
  <si>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</si>
  <si>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</si>
  <si>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</si>
  <si>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</si>
  <si>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</si>
  <si>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</si>
  <si>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</si>
  <si>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</si>
  <si>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</si>
  <si>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</si>
  <si>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</si>
  <si>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</si>
  <si>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</si>
  <si>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</si>
  <si>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</si>
  <si>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</si>
  <si>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</si>
  <si>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</si>
  <si>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</si>
  <si>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</si>
  <si>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</si>
  <si>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</si>
  <si>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</si>
  <si>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</si>
  <si>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</si>
  <si>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</si>
  <si>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</si>
  <si>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</si>
  <si>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</si>
  <si>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</si>
  <si>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</si>
  <si>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</si>
  <si>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</si>
  <si>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</si>
  <si>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</si>
  <si>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</si>
  <si>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</si>
  <si>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</si>
  <si>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</si>
  <si>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</si>
  <si>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</si>
  <si>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</si>
  <si>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</si>
  <si>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</si>
  <si>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</si>
  <si>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</si>
  <si>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</si>
  <si>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</si>
  <si>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</si>
  <si>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</si>
  <si>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</si>
  <si>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</si>
  <si>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</si>
  <si>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</si>
  <si>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</si>
  <si>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</si>
  <si>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</si>
  <si>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</si>
  <si>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</si>
  <si>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</si>
  <si>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</si>
  <si>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</si>
  <si>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</si>
  <si>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</si>
  <si>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</si>
  <si>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</si>
  <si>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</si>
  <si>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</si>
  <si>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</si>
  <si>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</si>
  <si>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</si>
  <si>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</si>
  <si>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</si>
  <si>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</si>
  <si>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</si>
  <si>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</si>
  <si>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</si>
  <si>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</si>
  <si>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</si>
  <si>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</si>
  <si>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</si>
  <si>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</si>
  <si>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</si>
  <si>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</si>
  <si>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</si>
  <si>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</si>
  <si>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</si>
  <si>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</si>
  <si>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</si>
  <si>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</si>
  <si>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</si>
  <si>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</si>
  <si>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</si>
  <si>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</si>
  <si>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</si>
  <si>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</si>
  <si>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</si>
  <si>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</si>
  <si>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</si>
  <si>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</si>
  <si>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</si>
  <si>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</si>
  <si>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</si>
  <si>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</si>
  <si>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</si>
  <si>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</si>
  <si>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</si>
  <si>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</si>
  <si>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</si>
  <si>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</si>
  <si>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</si>
  <si>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</si>
  <si>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</si>
  <si>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</si>
  <si>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</si>
  <si>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</si>
  <si>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</si>
  <si>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</si>
  <si>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</si>
  <si>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</si>
  <si>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</si>
  <si>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</si>
  <si>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</si>
  <si>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</si>
  <si>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</si>
  <si>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</si>
  <si>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</si>
  <si>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</si>
  <si>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</si>
  <si>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</si>
  <si>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</si>
  <si>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</si>
  <si>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</si>
  <si>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</si>
  <si>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</si>
  <si>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</si>
  <si>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</si>
  <si>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</si>
  <si>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</si>
  <si>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</si>
  <si>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</si>
  <si>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</si>
  <si>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</si>
  <si>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</si>
  <si>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</si>
  <si>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</si>
  <si>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</si>
  <si>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</si>
  <si>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</si>
  <si>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</si>
  <si>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</si>
  <si>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</si>
  <si>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</si>
  <si>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</si>
  <si>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</si>
  <si>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</si>
  <si>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</si>
  <si>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</si>
  <si>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</si>
  <si>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</si>
  <si>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</si>
  <si>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</si>
  <si>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</si>
  <si>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</si>
  <si>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</si>
  <si>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</si>
  <si>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</si>
  <si>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</si>
  <si>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</si>
  <si>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</si>
  <si>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</si>
  <si>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</si>
  <si>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</si>
  <si>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</si>
  <si>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</si>
  <si>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</si>
  <si>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</si>
  <si>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</si>
  <si>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</si>
  <si>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</si>
  <si>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</si>
  <si>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</si>
  <si>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</si>
  <si>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</si>
  <si>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</si>
  <si>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</si>
  <si>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</si>
  <si>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</si>
  <si>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</si>
  <si>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</si>
  <si>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</si>
  <si>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</si>
  <si>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</si>
  <si>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</si>
  <si>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</si>
  <si>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</si>
  <si>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</si>
  <si>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</si>
  <si>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</si>
  <si>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</si>
  <si>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</si>
  <si>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</si>
  <si>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</si>
  <si>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</si>
  <si>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</si>
  <si>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</si>
  <si>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</si>
  <si>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</si>
  <si>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</si>
  <si>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</si>
  <si>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</si>
  <si>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</si>
  <si>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</si>
  <si>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</si>
  <si>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</si>
  <si>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</si>
  <si>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</si>
  <si>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</si>
  <si>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</si>
  <si>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</si>
  <si>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</si>
  <si>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</si>
  <si>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</si>
  <si>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</si>
  <si>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</si>
  <si>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</si>
  <si>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</si>
  <si>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</si>
  <si>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</si>
  <si>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</si>
  <si>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</si>
  <si>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</si>
  <si>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</si>
  <si>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</si>
  <si>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</si>
  <si>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</si>
  <si>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</si>
  <si>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</si>
  <si>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</si>
  <si>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</si>
  <si>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</si>
  <si>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</si>
  <si>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</si>
  <si>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</si>
  <si>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</si>
  <si>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</si>
  <si>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</si>
  <si>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</si>
  <si>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</si>
  <si>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</si>
  <si>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</si>
  <si>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</si>
  <si>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</si>
  <si>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</si>
  <si>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</si>
  <si>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</si>
  <si>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</si>
  <si>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</si>
  <si>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</si>
  <si>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</si>
  <si>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</si>
  <si>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</si>
  <si>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</si>
  <si>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</si>
  <si>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</si>
  <si>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</si>
  <si>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</si>
  <si>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</si>
  <si>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</si>
  <si>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</si>
  <si>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</si>
  <si>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</si>
  <si>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</si>
  <si>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</si>
  <si>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</si>
  <si>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</si>
  <si>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</si>
  <si>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</si>
  <si>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</si>
  <si>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</si>
  <si>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</si>
  <si>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</si>
  <si>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</si>
  <si>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</si>
  <si>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</si>
  <si>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</si>
  <si>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</si>
  <si>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</si>
  <si>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</si>
  <si>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</si>
  <si>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</si>
  <si>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</si>
  <si>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</si>
  <si>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</si>
  <si>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</si>
  <si>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</si>
  <si>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</si>
  <si>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</si>
  <si>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</si>
  <si>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</si>
  <si>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</si>
  <si>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</si>
  <si>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</si>
  <si>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</si>
  <si>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</si>
  <si>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</si>
  <si>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</si>
  <si>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</si>
  <si>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</si>
  <si>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</si>
  <si>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</si>
  <si>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</si>
  <si>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</si>
  <si>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</si>
  <si>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</si>
  <si>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</si>
  <si>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</si>
  <si>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</si>
  <si>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</si>
  <si>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</si>
  <si>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</si>
  <si>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</si>
  <si>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</si>
  <si>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</si>
  <si>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</si>
  <si>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</si>
  <si>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</si>
  <si>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</si>
  <si>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</si>
  <si>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</si>
  <si>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</si>
  <si>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</si>
  <si>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</si>
  <si>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</si>
  <si>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</si>
  <si>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</si>
  <si>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</si>
  <si>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</si>
  <si>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</si>
  <si>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</si>
  <si>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</si>
  <si>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</si>
  <si>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</si>
  <si>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</si>
  <si>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</si>
  <si>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</si>
  <si>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</si>
  <si>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</si>
  <si>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</si>
  <si>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</si>
  <si>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</si>
  <si>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</si>
  <si>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</si>
  <si>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</si>
  <si>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</si>
  <si>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</si>
  <si>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</si>
  <si>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</si>
  <si>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</si>
  <si>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</si>
  <si>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</si>
  <si>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</si>
  <si>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</si>
  <si>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</si>
  <si>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</si>
  <si>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</si>
  <si>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</si>
  <si>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</si>
  <si>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</si>
  <si>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</si>
  <si>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</si>
  <si>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</si>
  <si>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</si>
  <si>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</si>
  <si>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</si>
  <si>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</si>
  <si>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</si>
  <si>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</si>
  <si>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</si>
  <si>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</si>
  <si>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</si>
  <si>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</si>
  <si>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</si>
  <si>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</si>
  <si>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</si>
  <si>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</si>
  <si>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</si>
  <si>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</si>
  <si>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</si>
  <si>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</si>
  <si>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</si>
  <si>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</si>
  <si>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</si>
  <si>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</si>
  <si>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</si>
  <si>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</si>
  <si>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</si>
  <si>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</si>
  <si>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</si>
  <si>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</si>
  <si>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</si>
  <si>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</si>
  <si>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</si>
  <si>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</si>
  <si>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</si>
  <si>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</si>
  <si>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</si>
  <si>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</si>
  <si>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</si>
  <si>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</si>
  <si>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</si>
  <si>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</si>
  <si>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</si>
  <si>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</si>
  <si>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</si>
  <si>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</si>
  <si>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</si>
  <si>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</si>
  <si>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</si>
  <si>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</si>
  <si>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</si>
  <si>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</si>
  <si>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</si>
  <si>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</si>
  <si>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</si>
  <si>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</si>
  <si>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</si>
  <si>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</si>
  <si>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</si>
  <si>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</si>
  <si>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</si>
  <si>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</si>
  <si>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</si>
  <si>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</si>
  <si>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</si>
  <si>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</si>
  <si>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</si>
  <si>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</si>
  <si>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</si>
  <si>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</si>
  <si>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</si>
  <si>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</si>
  <si>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</si>
  <si>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</si>
  <si>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</si>
  <si>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</si>
  <si>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</si>
  <si>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</si>
  <si>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</si>
  <si>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</si>
  <si>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</si>
  <si>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</si>
  <si>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</si>
  <si>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</si>
  <si>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</si>
  <si>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</si>
  <si>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</si>
  <si>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</si>
  <si>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</si>
  <si>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</si>
  <si>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</si>
  <si>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</si>
  <si>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</si>
  <si>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</si>
  <si>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</si>
  <si>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</si>
  <si>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</si>
  <si>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</si>
  <si>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</si>
  <si>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</si>
  <si>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</si>
  <si>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</si>
  <si>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</si>
  <si>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</si>
  <si>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</si>
  <si>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</si>
  <si>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</si>
  <si>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</si>
  <si>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</si>
  <si>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</si>
  <si>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</si>
  <si>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</si>
  <si>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</si>
  <si>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</si>
  <si>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</si>
  <si>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</si>
  <si>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</si>
  <si>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</si>
  <si>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</si>
  <si>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</si>
  <si>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</si>
  <si>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</si>
  <si>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</si>
  <si>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</si>
  <si>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</si>
  <si>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</si>
  <si>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</si>
  <si>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</si>
  <si>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</si>
  <si>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</si>
  <si>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</si>
  <si>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</si>
  <si>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</si>
  <si>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</si>
  <si>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</si>
  <si>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</si>
  <si>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</si>
  <si>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</si>
  <si>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</si>
  <si>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</si>
  <si>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</si>
  <si>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</si>
  <si>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</si>
  <si>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</si>
  <si>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</si>
  <si>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</si>
  <si>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</si>
  <si>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</si>
  <si>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</si>
  <si>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</si>
  <si>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</si>
  <si>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</si>
  <si>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</si>
  <si>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</si>
  <si>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</si>
  <si>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</si>
  <si>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</si>
  <si>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</si>
  <si>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</si>
  <si>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</si>
  <si>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</si>
  <si>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</si>
  <si>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</si>
  <si>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</si>
  <si>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</si>
  <si>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</si>
  <si>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</si>
  <si>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</si>
  <si>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</si>
  <si>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</si>
  <si>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</si>
  <si>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</si>
  <si>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</si>
  <si>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</si>
  <si>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</si>
  <si>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</si>
  <si>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</si>
  <si>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</si>
  <si>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</si>
  <si>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</si>
  <si>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</si>
  <si>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</si>
  <si>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</si>
  <si>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</si>
  <si>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</si>
  <si>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</si>
  <si>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</si>
  <si>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</si>
  <si>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</si>
  <si>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</si>
  <si>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</si>
  <si>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</si>
  <si>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</si>
  <si>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</si>
  <si>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</si>
  <si>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</si>
  <si>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</si>
  <si>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</si>
  <si>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</si>
  <si>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</si>
  <si>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</si>
  <si>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</si>
  <si>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</si>
  <si>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</si>
  <si>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</si>
  <si>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</si>
  <si>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</si>
  <si>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</si>
  <si>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</si>
  <si>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</si>
  <si>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</si>
  <si>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</si>
  <si>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</si>
  <si>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</si>
  <si>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</si>
  <si>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</si>
  <si>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</si>
  <si>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</si>
  <si>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</si>
  <si>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</si>
  <si>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</si>
  <si>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</si>
  <si>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</si>
  <si>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</si>
  <si>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</si>
  <si>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</si>
  <si>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</si>
  <si>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</si>
  <si>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</si>
  <si>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</si>
  <si>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</si>
  <si>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</si>
  <si>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</si>
  <si>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</si>
  <si>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</si>
  <si>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</si>
  <si>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</si>
  <si>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</si>
  <si>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</si>
  <si>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</si>
  <si>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</si>
  <si>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</si>
  <si>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</si>
  <si>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</si>
  <si>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</si>
  <si>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</si>
  <si>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</si>
  <si>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</si>
  <si>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</si>
  <si>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</si>
  <si>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</si>
  <si>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</si>
  <si>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</si>
  <si>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</si>
  <si>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</si>
  <si>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</si>
  <si>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</si>
  <si>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</si>
  <si>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</si>
  <si>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</si>
  <si>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</si>
  <si>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</si>
  <si>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</si>
  <si>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</si>
  <si>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</si>
  <si>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</si>
  <si>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</si>
  <si>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</si>
  <si>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</si>
  <si>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</si>
  <si>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</si>
  <si>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</si>
  <si>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</si>
  <si>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</si>
  <si>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</si>
  <si>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</si>
  <si>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</si>
  <si>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</si>
  <si>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</si>
  <si>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</si>
  <si>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</si>
  <si>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</si>
  <si>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</si>
  <si>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</si>
  <si>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</si>
  <si>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</si>
  <si>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</si>
  <si>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</si>
  <si>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</si>
  <si>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</si>
  <si>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</si>
  <si>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</si>
  <si>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</si>
  <si>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</si>
  <si>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</si>
  <si>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</si>
  <si>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</si>
  <si>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</si>
  <si>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</si>
  <si>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</si>
  <si>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</si>
  <si>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</si>
  <si>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</si>
  <si>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</si>
  <si>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</si>
  <si>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</si>
  <si>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</si>
  <si>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</si>
  <si>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</si>
  <si>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</si>
  <si>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</si>
  <si>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</si>
  <si>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</si>
  <si>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</si>
  <si>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</si>
  <si>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</si>
  <si>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</si>
  <si>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</si>
  <si>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</si>
  <si>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</si>
  <si>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</si>
  <si>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</si>
  <si>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</si>
  <si>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</si>
  <si>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</si>
  <si>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</si>
  <si>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</si>
  <si>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</si>
  <si>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</si>
  <si>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</si>
  <si>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</si>
  <si>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</si>
  <si>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</si>
  <si>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</si>
  <si>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</si>
  <si>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</si>
  <si>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</si>
  <si>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</si>
  <si>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</si>
  <si>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</si>
  <si>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</si>
  <si>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</si>
  <si>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</si>
  <si>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</si>
  <si>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</si>
  <si>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</si>
  <si>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</si>
  <si>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</si>
  <si>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</si>
  <si>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</si>
  <si>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</si>
  <si>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</si>
  <si>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</si>
  <si>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</si>
  <si>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</si>
  <si>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</si>
  <si>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</si>
  <si>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</si>
  <si>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</si>
  <si>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</si>
  <si>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</si>
  <si>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</si>
  <si>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</si>
  <si>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</si>
  <si>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</si>
  <si>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</si>
  <si>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</si>
  <si>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</si>
  <si>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</si>
  <si>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</si>
  <si>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</si>
  <si>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</si>
  <si>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</si>
  <si>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</si>
  <si>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</si>
  <si>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</si>
  <si>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</si>
  <si>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</si>
  <si>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</si>
  <si>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</si>
  <si>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</si>
  <si>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</si>
  <si>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</si>
  <si>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</si>
  <si>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</si>
  <si>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</si>
  <si>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</si>
  <si>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</si>
  <si>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</si>
  <si>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</si>
  <si>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</si>
  <si>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</si>
  <si>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</si>
  <si>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</si>
  <si>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</si>
  <si>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</si>
  <si>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</si>
  <si>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</si>
  <si>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</si>
  <si>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</si>
  <si>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</si>
  <si>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</si>
  <si>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</si>
  <si>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</si>
  <si>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</si>
  <si>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</si>
  <si>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</si>
  <si>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</si>
  <si>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</si>
  <si>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</si>
  <si>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</si>
  <si>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</si>
  <si>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</si>
  <si>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</si>
  <si>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</si>
  <si>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</si>
  <si>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</si>
  <si>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</si>
  <si>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</si>
  <si>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</si>
  <si>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</si>
  <si>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</si>
  <si>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</si>
  <si>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</si>
  <si>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</si>
  <si>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</si>
  <si>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</si>
  <si>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</si>
  <si>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</si>
  <si>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</si>
  <si>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</si>
  <si>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</si>
  <si>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</si>
  <si>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</si>
  <si>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</si>
  <si>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</si>
  <si>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</si>
  <si>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</si>
  <si>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</si>
  <si>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</si>
  <si>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</si>
  <si>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</si>
  <si>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</si>
  <si>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</si>
  <si>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</si>
  <si>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</si>
  <si>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</si>
  <si>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</si>
  <si>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</si>
  <si>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</si>
  <si>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</si>
  <si>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</si>
  <si>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</si>
  <si>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</si>
  <si>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</si>
  <si>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</si>
  <si>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</si>
  <si>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</si>
  <si>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</si>
  <si>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</si>
  <si>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</si>
  <si>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</si>
  <si>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</si>
  <si>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</si>
  <si>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</si>
  <si>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</si>
  <si>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</si>
  <si>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</si>
  <si>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</si>
  <si>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</si>
  <si>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</si>
  <si>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</si>
  <si>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</si>
  <si>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</si>
  <si>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</si>
  <si>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</si>
  <si>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</si>
  <si>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</si>
  <si>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</si>
  <si>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</si>
  <si>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</si>
  <si>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</si>
  <si>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</si>
  <si>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</si>
  <si>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</si>
  <si>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</si>
  <si>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</si>
  <si>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</si>
  <si>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</si>
  <si>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</si>
  <si>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</si>
  <si>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</si>
  <si>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</si>
  <si>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</si>
  <si>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</si>
  <si>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</si>
  <si>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</si>
  <si>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</si>
  <si>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</si>
  <si>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</si>
  <si>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</si>
  <si>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</si>
  <si>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</si>
  <si>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</si>
  <si>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</si>
  <si>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</si>
  <si>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</si>
  <si>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</si>
  <si>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</si>
  <si>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</si>
  <si>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</si>
  <si>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</si>
  <si>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</si>
  <si>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</si>
  <si>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</si>
  <si>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</si>
  <si>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</si>
  <si>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</si>
  <si>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</si>
  <si>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</si>
  <si>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</si>
  <si>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</si>
  <si>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</si>
  <si>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</si>
  <si>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</si>
  <si>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</si>
  <si>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</si>
  <si>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</si>
  <si>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</si>
  <si>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</si>
  <si>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</si>
  <si>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</si>
  <si>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</si>
  <si>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</si>
  <si>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</si>
  <si>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</si>
  <si>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</si>
  <si>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</si>
  <si>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</si>
  <si>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</si>
  <si>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</si>
  <si>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</si>
  <si>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</si>
  <si>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</si>
  <si>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</si>
  <si>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</si>
  <si>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</si>
  <si>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</si>
  <si>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</si>
  <si>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</si>
  <si>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</si>
  <si>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</si>
  <si>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</si>
  <si>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</si>
  <si>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</si>
  <si>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</si>
  <si>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</si>
  <si>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</si>
  <si>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</si>
  <si>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</si>
  <si>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</si>
  <si>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</si>
  <si>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</si>
  <si>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</si>
  <si>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</si>
  <si>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</si>
  <si>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</si>
  <si>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</si>
  <si>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</si>
  <si>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</si>
  <si>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</si>
  <si>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</si>
  <si>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</si>
  <si>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</si>
  <si>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</si>
  <si>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</si>
  <si>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</si>
  <si>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</si>
  <si>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</si>
  <si>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</si>
  <si>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</si>
  <si>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</si>
  <si>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</si>
  <si>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</si>
  <si>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</si>
  <si>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</si>
  <si>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</si>
  <si>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</si>
  <si>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</si>
  <si>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</si>
  <si>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</si>
  <si>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</si>
  <si>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</si>
  <si>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</si>
  <si>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</si>
  <si>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</si>
  <si>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</si>
  <si>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</si>
  <si>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</si>
  <si>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</si>
  <si>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</si>
  <si>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</si>
  <si>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</si>
  <si>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</si>
  <si>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</si>
  <si>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</si>
  <si>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</si>
  <si>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</si>
  <si>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</si>
  <si>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</si>
  <si>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</si>
  <si>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</si>
  <si>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</si>
  <si>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</si>
  <si>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</si>
  <si>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</si>
  <si>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</si>
  <si>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</si>
  <si>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</si>
  <si>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</si>
  <si>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</si>
  <si>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</si>
  <si>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</si>
  <si>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</si>
  <si>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</si>
  <si>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</si>
  <si>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</si>
  <si>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</si>
  <si>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</si>
  <si>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</si>
  <si>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</si>
  <si>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</si>
  <si>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</si>
  <si>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</si>
  <si>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</si>
  <si>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</si>
  <si>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</si>
  <si>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</si>
  <si>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</si>
  <si>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</si>
  <si>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</si>
  <si>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</si>
  <si>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</si>
  <si>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</si>
  <si>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</si>
  <si>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</si>
  <si>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</si>
  <si>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</si>
  <si>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</si>
  <si>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</si>
  <si>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</si>
  <si>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</si>
  <si>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</si>
  <si>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</si>
  <si>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</si>
  <si>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</si>
  <si>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</si>
  <si>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</si>
  <si>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</si>
  <si>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</si>
  <si>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</si>
  <si>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</si>
  <si>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</si>
  <si>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</si>
  <si>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</si>
  <si>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</si>
  <si>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</si>
  <si>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</si>
  <si>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</si>
  <si>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</si>
  <si>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</si>
  <si>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</si>
  <si>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</si>
  <si>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</si>
  <si>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</si>
  <si>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</si>
  <si>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</si>
  <si>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</si>
  <si>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</si>
  <si>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</si>
  <si>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</si>
  <si>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</si>
  <si>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</si>
  <si>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</si>
  <si>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</si>
  <si>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</si>
  <si>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</si>
  <si>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</si>
  <si>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</si>
  <si>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</si>
  <si>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</si>
  <si>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</si>
  <si>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</si>
  <si>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</si>
  <si>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</si>
  <si>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</si>
  <si>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</si>
  <si>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</si>
  <si>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</si>
  <si>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</si>
  <si>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</si>
  <si>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</si>
  <si>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</si>
  <si>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</si>
  <si>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</si>
  <si>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</si>
  <si>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</si>
  <si>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</si>
  <si>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</si>
  <si>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</si>
  <si>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</si>
  <si>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</si>
  <si>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</si>
  <si>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</si>
  <si>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</si>
  <si>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</si>
  <si>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</si>
  <si>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</si>
  <si>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</si>
  <si>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</si>
  <si>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</si>
  <si>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</si>
  <si>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</si>
  <si>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</si>
  <si>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</si>
  <si>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</si>
  <si>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</si>
  <si>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</si>
  <si>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</si>
  <si>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</si>
  <si>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</si>
  <si>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</si>
  <si>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</si>
  <si>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</si>
  <si>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</si>
  <si>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</si>
  <si>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</si>
  <si>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</si>
  <si>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</si>
  <si>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</si>
  <si>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</si>
  <si>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</si>
  <si>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</si>
  <si>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</si>
  <si>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</si>
  <si>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</si>
  <si>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</si>
  <si>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</si>
  <si>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</si>
  <si>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</si>
  <si>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</si>
  <si>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</si>
  <si>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</si>
  <si>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</si>
  <si>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</si>
  <si>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</si>
  <si>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</si>
  <si>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</si>
  <si>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</si>
  <si>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</si>
  <si>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</si>
  <si>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</si>
  <si>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</si>
  <si>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</si>
  <si>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</si>
  <si>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</si>
  <si>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</si>
  <si>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</si>
  <si>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</si>
  <si>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</si>
  <si>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</si>
  <si>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</si>
  <si>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</si>
  <si>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</si>
  <si>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</si>
  <si>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</si>
  <si>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</si>
  <si>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</si>
  <si>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</si>
  <si>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</si>
  <si>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</si>
  <si>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</si>
  <si>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</si>
  <si>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</si>
  <si>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</si>
  <si>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</si>
  <si>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</si>
  <si>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</si>
  <si>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</si>
  <si>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</si>
  <si>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</si>
  <si>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</si>
  <si>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</si>
  <si>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</si>
  <si>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</si>
  <si>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</si>
  <si>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</si>
  <si>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</si>
  <si>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</si>
  <si>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</si>
  <si>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</si>
  <si>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</si>
  <si>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</si>
  <si>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</si>
  <si>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</si>
  <si>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</si>
  <si>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</si>
  <si>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</si>
  <si>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</si>
  <si>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</si>
  <si>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</si>
  <si>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</si>
  <si>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</si>
  <si>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</si>
  <si>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</si>
  <si>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</si>
  <si>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</si>
  <si>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</si>
  <si>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</si>
  <si>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</si>
  <si>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</si>
  <si>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</si>
  <si>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</si>
  <si>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</si>
  <si>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</si>
  <si>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</si>
  <si>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</si>
  <si>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</si>
  <si>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</si>
  <si>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</si>
  <si>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</si>
  <si>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</si>
  <si>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</si>
  <si>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</si>
  <si>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</si>
  <si>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</si>
  <si>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</si>
  <si>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</si>
  <si>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</si>
  <si>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</si>
  <si>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</si>
  <si>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</si>
  <si>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</si>
  <si>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</si>
  <si>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</si>
  <si>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</si>
  <si>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</si>
  <si>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</si>
  <si>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</si>
  <si>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</si>
  <si>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</si>
  <si>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</si>
  <si>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</si>
  <si>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</si>
  <si>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</si>
  <si>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</si>
  <si>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</si>
  <si>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</si>
  <si>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</si>
  <si>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</si>
  <si>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</si>
  <si>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</si>
  <si>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</si>
  <si>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</si>
  <si>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</si>
  <si>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</si>
  <si>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</si>
  <si>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</si>
  <si>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</si>
  <si>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</si>
  <si>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</si>
  <si>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</si>
  <si>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</si>
  <si>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</si>
  <si>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</si>
  <si>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</si>
  <si>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</si>
  <si>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</si>
  <si>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</si>
  <si>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</si>
  <si>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</si>
  <si>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</si>
  <si>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</si>
  <si>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</si>
  <si>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</si>
  <si>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</si>
  <si>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</si>
  <si>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</si>
  <si>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</si>
  <si>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</si>
  <si>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</si>
  <si>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</si>
  <si>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</si>
  <si>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</si>
  <si>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</si>
  <si>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</si>
  <si>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</si>
  <si>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</si>
  <si>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</si>
  <si>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</si>
  <si>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</si>
  <si>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</si>
  <si>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</si>
  <si>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</si>
  <si>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</si>
  <si>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</si>
  <si>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</si>
  <si>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</si>
  <si>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</si>
  <si>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</si>
  <si>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</si>
  <si>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</si>
  <si>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</si>
  <si>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</si>
  <si>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</si>
  <si>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</si>
  <si>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</si>
  <si>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</si>
  <si>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</si>
  <si>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</si>
  <si>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</si>
  <si>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</si>
  <si>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</si>
  <si>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</si>
  <si>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</si>
  <si>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</si>
  <si>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</si>
  <si>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</si>
  <si>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</si>
  <si>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</si>
  <si>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</si>
  <si>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</si>
  <si>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</si>
  <si>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</si>
  <si>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</si>
  <si>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</si>
  <si>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</si>
  <si>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</si>
  <si>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</si>
  <si>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</si>
  <si>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</si>
  <si>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</si>
  <si>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</si>
  <si>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</si>
  <si>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</si>
  <si>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</si>
  <si>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</si>
  <si>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</si>
  <si>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</si>
  <si>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</si>
  <si>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</si>
  <si>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</si>
  <si>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</si>
  <si>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</si>
  <si>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</si>
  <si>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</si>
  <si>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</si>
  <si>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</si>
  <si>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</si>
  <si>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</si>
  <si>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</si>
  <si>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</si>
  <si>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</si>
  <si>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</si>
  <si>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</si>
  <si>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</si>
  <si>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</si>
  <si>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</si>
  <si>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</si>
  <si>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</si>
  <si>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</si>
  <si>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</si>
  <si>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</si>
  <si>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</si>
  <si>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</si>
  <si>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</si>
  <si>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</si>
  <si>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</si>
  <si>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</si>
  <si>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</si>
  <si>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</si>
  <si>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</si>
  <si>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</si>
  <si>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</si>
  <si>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</si>
  <si>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</si>
  <si>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</si>
  <si>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</si>
  <si>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</si>
  <si>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</si>
  <si>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</si>
  <si>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</si>
  <si>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</si>
  <si>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</si>
  <si>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</si>
  <si>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</si>
  <si>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</si>
  <si>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</si>
  <si>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</si>
  <si>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</si>
  <si>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</si>
  <si>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</si>
  <si>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</si>
  <si>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</si>
  <si>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</si>
  <si>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</si>
  <si>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</si>
  <si>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</si>
  <si>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</si>
  <si>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</si>
  <si>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</si>
  <si>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</si>
  <si>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</si>
  <si>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</si>
  <si>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</si>
  <si>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</si>
  <si>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</si>
  <si>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</si>
  <si>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</si>
  <si>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</si>
  <si>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</si>
  <si>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</si>
  <si>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</si>
  <si>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</si>
  <si>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</si>
  <si>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</si>
  <si>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</si>
  <si>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</si>
  <si>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</si>
  <si>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</si>
  <si>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</si>
  <si>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</si>
  <si>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</si>
  <si>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</si>
  <si>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</si>
  <si>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</si>
  <si>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</si>
  <si>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</si>
  <si>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</si>
  <si>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</si>
  <si>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</si>
  <si>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</si>
  <si>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</si>
  <si>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</si>
  <si>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</si>
  <si>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</si>
  <si>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</si>
  <si>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</si>
  <si>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</si>
  <si>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</si>
  <si>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</si>
  <si>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</si>
  <si>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</si>
  <si>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</si>
  <si>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</si>
  <si>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</si>
  <si>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</si>
  <si>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</si>
  <si>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</si>
  <si>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</si>
  <si>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</si>
  <si>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</si>
  <si>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</si>
  <si>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</si>
  <si>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</si>
  <si>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</si>
  <si>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</si>
  <si>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</si>
  <si>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</si>
  <si>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</si>
  <si>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</si>
  <si>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</si>
  <si>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</si>
  <si>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</si>
  <si>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</si>
  <si>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</si>
  <si>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</si>
  <si>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</si>
  <si>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</si>
  <si>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</si>
  <si>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</si>
  <si>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</si>
  <si>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</si>
  <si>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</si>
  <si>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</si>
  <si>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</si>
  <si>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</si>
  <si>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</si>
  <si>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</si>
  <si>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</si>
  <si>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</si>
  <si>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</si>
  <si>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</si>
  <si>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</si>
  <si>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</si>
  <si>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</si>
  <si>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</si>
  <si>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</si>
  <si>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</si>
  <si>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</si>
  <si>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</si>
  <si>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</si>
  <si>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</si>
  <si>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</si>
  <si>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</si>
  <si>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</si>
  <si>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</si>
  <si>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</si>
  <si>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</si>
  <si>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</si>
  <si>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</si>
  <si>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</si>
  <si>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</si>
  <si>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</si>
  <si>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</si>
  <si>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</si>
  <si>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</si>
  <si>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</si>
  <si>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</si>
  <si>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</si>
  <si>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</si>
  <si>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</si>
  <si>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</si>
  <si>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</si>
  <si>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</si>
  <si>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</si>
  <si>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</si>
  <si>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</si>
  <si>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</si>
  <si>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</si>
  <si>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</si>
  <si>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</si>
  <si>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</si>
  <si>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</si>
  <si>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</si>
  <si>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</si>
  <si>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</si>
  <si>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</si>
  <si>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</si>
  <si>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</si>
  <si>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</si>
  <si>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</si>
  <si>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</si>
  <si>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</si>
  <si>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</si>
  <si>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</si>
  <si>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</si>
  <si>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</si>
  <si>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</si>
  <si>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</si>
  <si>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</si>
  <si>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</si>
  <si>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</si>
  <si>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</si>
  <si>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</si>
  <si>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</si>
  <si>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</si>
  <si>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</si>
  <si>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</si>
  <si>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</si>
  <si>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</si>
  <si>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</si>
  <si>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</si>
  <si>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</si>
  <si>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</si>
  <si>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</si>
  <si>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</si>
  <si>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</si>
  <si>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</si>
  <si>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</si>
  <si>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</si>
  <si>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</si>
  <si>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</si>
  <si>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</si>
  <si>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</si>
  <si>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</si>
  <si>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</si>
  <si>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</si>
  <si>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</si>
  <si>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</si>
  <si>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</si>
  <si>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</si>
  <si>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</si>
  <si>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</si>
  <si>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</si>
  <si>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</si>
  <si>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</si>
  <si>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</si>
  <si>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</si>
  <si>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</si>
  <si>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</si>
  <si>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</si>
  <si>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</si>
  <si>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</si>
  <si>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</si>
  <si>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</si>
  <si>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</si>
  <si>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</si>
  <si>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</si>
  <si>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</si>
  <si>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</si>
  <si>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</si>
  <si>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</si>
  <si>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</si>
  <si>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</si>
  <si>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</si>
  <si>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</si>
  <si>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</si>
  <si>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</si>
  <si>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</si>
  <si>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</si>
  <si>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</si>
  <si>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</si>
  <si>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</si>
  <si>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</si>
  <si>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</si>
  <si>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</si>
  <si>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</si>
  <si>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</si>
  <si>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</si>
  <si>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</si>
  <si>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</si>
  <si>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</si>
  <si>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</si>
  <si>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</si>
  <si>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</si>
  <si>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</si>
  <si>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</si>
  <si>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</si>
  <si>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</si>
  <si>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</si>
  <si>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</si>
  <si>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</si>
  <si>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</si>
  <si>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</si>
  <si>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</si>
  <si>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</si>
  <si>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</si>
  <si>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</si>
  <si>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</si>
  <si>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</si>
  <si>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</si>
  <si>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</si>
  <si>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</si>
  <si>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</si>
  <si>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</si>
  <si>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</si>
  <si>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</si>
  <si>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</si>
  <si>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</si>
  <si>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</si>
  <si>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</si>
  <si>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</si>
  <si>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</si>
  <si>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</si>
  <si>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</si>
  <si>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</si>
  <si>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</si>
  <si>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</si>
  <si>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</si>
  <si>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</si>
  <si>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</si>
  <si>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</si>
  <si>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</si>
  <si>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</si>
  <si>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</si>
  <si>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</si>
  <si>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</si>
  <si>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</si>
  <si>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</si>
  <si>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</si>
  <si>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</si>
  <si>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</si>
  <si>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</si>
  <si>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</si>
  <si>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</si>
  <si>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</si>
  <si>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</si>
  <si>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</si>
  <si>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</si>
  <si>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</si>
  <si>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</si>
  <si>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</si>
  <si>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</si>
  <si>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</si>
  <si>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</si>
  <si>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</si>
  <si>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</si>
  <si>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</si>
  <si>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</si>
  <si>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</si>
  <si>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</si>
  <si>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</si>
  <si>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</si>
  <si>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</si>
  <si>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</si>
  <si>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</si>
  <si>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</si>
  <si>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</si>
  <si>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</si>
  <si>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</si>
  <si>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</si>
  <si>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</si>
  <si>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</si>
  <si>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</si>
  <si>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</si>
  <si>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</si>
  <si>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</si>
  <si>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</si>
  <si>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</si>
  <si>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</si>
  <si>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</si>
  <si>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</si>
  <si>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</si>
  <si>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</si>
  <si>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</si>
  <si>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</si>
  <si>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</si>
  <si>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</si>
  <si>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</si>
  <si>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</si>
  <si>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</si>
  <si>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</si>
  <si>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</si>
  <si>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</si>
  <si>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</si>
  <si>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</si>
  <si>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</si>
  <si>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</si>
  <si>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</si>
  <si>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</si>
  <si>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</si>
  <si>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</si>
  <si>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</si>
  <si>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</si>
  <si>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</si>
  <si>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</si>
  <si>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</si>
  <si>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</si>
  <si>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</si>
  <si>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</si>
  <si>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</si>
  <si>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</si>
  <si>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</si>
  <si>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</si>
  <si>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</si>
  <si>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</si>
  <si>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</si>
  <si>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</si>
  <si>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</si>
  <si>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</si>
  <si>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</si>
  <si>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</si>
  <si>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</si>
  <si>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</si>
  <si>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</si>
  <si>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</si>
  <si>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</si>
  <si>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</si>
  <si>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</si>
  <si>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</si>
  <si>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</si>
  <si>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</si>
  <si>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</si>
  <si>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</si>
  <si>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</si>
  <si>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</si>
  <si>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</si>
  <si>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</si>
  <si>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</si>
  <si>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</si>
  <si>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</si>
  <si>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</si>
  <si>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</si>
  <si>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</si>
  <si>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</si>
  <si>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</si>
  <si>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</si>
  <si>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</si>
  <si>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</si>
  <si>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</si>
  <si>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</si>
  <si>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</si>
  <si>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</si>
  <si>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</si>
  <si>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</si>
  <si>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</si>
  <si>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</si>
  <si>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</si>
  <si>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</si>
  <si>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</si>
  <si>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</si>
  <si>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</si>
  <si>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</si>
  <si>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</si>
  <si>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</si>
  <si>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</si>
  <si>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</si>
  <si>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</si>
  <si>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</si>
  <si>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</si>
  <si>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</si>
  <si>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</si>
  <si>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</si>
  <si>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</si>
  <si>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</si>
  <si>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</si>
  <si>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</si>
  <si>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</si>
  <si>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</si>
  <si>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</si>
  <si>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</si>
  <si>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</si>
  <si>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</si>
  <si>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</si>
  <si>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</si>
  <si>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</si>
  <si>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</si>
  <si>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</si>
  <si>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</si>
  <si>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</si>
  <si>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</si>
  <si>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</si>
  <si>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</si>
  <si>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</si>
  <si>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</si>
  <si>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</si>
  <si>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</si>
  <si>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</si>
  <si>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</si>
  <si>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</si>
  <si>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</si>
  <si>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</si>
  <si>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</si>
  <si>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</si>
  <si>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</si>
  <si>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</si>
  <si>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</si>
  <si>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</si>
  <si>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</si>
  <si>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</si>
  <si>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</si>
  <si>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</si>
  <si>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</si>
  <si>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</si>
  <si>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</si>
  <si>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</si>
  <si>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</si>
  <si>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</si>
  <si>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</si>
  <si>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</si>
  <si>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</si>
  <si>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</si>
  <si>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</si>
  <si>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</si>
  <si>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</si>
  <si>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</si>
  <si>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</si>
  <si>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</si>
  <si>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</si>
  <si>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</si>
  <si>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</si>
  <si>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</si>
  <si>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</si>
  <si>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</si>
  <si>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</si>
  <si>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</si>
  <si>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</si>
  <si>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</si>
  <si>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</si>
  <si>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</si>
  <si>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</si>
  <si>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</si>
  <si>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</si>
  <si>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</si>
  <si>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</si>
  <si>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</si>
  <si>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</si>
  <si>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</si>
  <si>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</si>
  <si>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</si>
  <si>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</si>
  <si>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</si>
  <si>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</si>
  <si>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</si>
  <si>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</si>
  <si>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</si>
  <si>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</si>
  <si>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</si>
  <si>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</si>
  <si>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</si>
  <si>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</si>
  <si>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</si>
  <si>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</si>
  <si>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</si>
  <si>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</si>
  <si>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</si>
  <si>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</si>
  <si>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</si>
  <si>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</si>
  <si>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</si>
  <si>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</si>
  <si>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</si>
  <si>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</si>
  <si>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</si>
  <si>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</si>
  <si>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</si>
  <si>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</si>
  <si>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</si>
  <si>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</si>
  <si>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</si>
  <si>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</si>
  <si>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</si>
  <si>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</si>
  <si>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</si>
  <si>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</si>
  <si>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</si>
  <si>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</si>
  <si>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</si>
  <si>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</si>
  <si>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</si>
  <si>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</si>
  <si>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</si>
  <si>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</si>
  <si>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</si>
  <si>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</si>
  <si>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</si>
  <si>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</si>
  <si>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</si>
  <si>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</si>
  <si>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</si>
  <si>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</si>
  <si>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</si>
  <si>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</si>
  <si>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</si>
  <si>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</si>
  <si>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</si>
  <si>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</si>
  <si>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</si>
  <si>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</si>
  <si>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</si>
  <si>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</si>
  <si>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</si>
  <si>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</si>
  <si>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</si>
  <si>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</si>
  <si>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</si>
  <si>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</si>
  <si>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</si>
  <si>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</si>
  <si>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</si>
  <si>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</si>
  <si>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</si>
  <si>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</si>
  <si>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</si>
  <si>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</si>
  <si>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</si>
  <si>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</si>
  <si>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</si>
  <si>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</si>
  <si>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</si>
  <si>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</si>
  <si>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</si>
  <si>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</si>
  <si>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</si>
  <si>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</si>
  <si>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</si>
  <si>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</si>
  <si>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</si>
  <si>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</si>
  <si>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</si>
  <si>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</si>
  <si>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</si>
  <si>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</si>
  <si>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</si>
  <si>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</si>
  <si>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</si>
  <si>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</si>
  <si>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</si>
  <si>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</si>
  <si>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</si>
  <si>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</si>
  <si>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</si>
  <si>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</si>
  <si>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</si>
  <si>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</si>
  <si>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</si>
  <si>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</si>
  <si>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</si>
  <si>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</si>
  <si>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</si>
  <si>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</si>
  <si>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</si>
  <si>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</si>
  <si>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</si>
  <si>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</si>
  <si>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</si>
  <si>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</si>
  <si>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</si>
  <si>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</si>
  <si>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</si>
  <si>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</si>
  <si>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</si>
  <si>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</si>
  <si>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</si>
  <si>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</si>
  <si>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</si>
  <si>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</si>
  <si>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</si>
  <si>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</si>
  <si>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</si>
  <si>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</si>
  <si>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</si>
  <si>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</si>
  <si>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</si>
  <si>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</si>
  <si>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</si>
  <si>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</si>
  <si>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</si>
  <si>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</si>
  <si>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</si>
  <si>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</si>
  <si>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</si>
  <si>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</si>
  <si>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</si>
  <si>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</si>
  <si>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</si>
  <si>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</si>
  <si>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</si>
  <si>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</si>
  <si>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</si>
  <si>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</si>
  <si>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</si>
  <si>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</si>
  <si>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</si>
  <si>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</si>
  <si>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</si>
  <si>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</si>
  <si>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</si>
  <si>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</si>
  <si>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</si>
  <si>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</si>
  <si>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</si>
  <si>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</si>
  <si>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</si>
  <si>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</si>
  <si>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</si>
  <si>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</si>
  <si>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</si>
  <si>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</si>
  <si>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</si>
  <si>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</si>
  <si>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</si>
  <si>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</si>
  <si>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</si>
  <si>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</si>
  <si>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</si>
  <si>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</si>
  <si>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</si>
  <si>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</si>
  <si>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</si>
  <si>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</si>
  <si>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</si>
  <si>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</si>
  <si>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</si>
  <si>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</si>
  <si>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</si>
  <si>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</si>
  <si>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</si>
  <si>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</si>
  <si>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</si>
  <si>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</si>
  <si>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</si>
  <si>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</si>
  <si>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</si>
  <si>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</si>
  <si>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</si>
  <si>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</si>
  <si>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</si>
  <si>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</si>
  <si>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</si>
  <si>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</si>
  <si>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</si>
  <si>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</si>
  <si>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</si>
  <si>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</si>
  <si>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</si>
  <si>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</si>
  <si>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</si>
  <si>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</si>
  <si>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</si>
  <si>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</si>
  <si>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</si>
  <si>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</si>
  <si>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</si>
  <si>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</si>
  <si>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</si>
  <si>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</si>
  <si>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</si>
  <si>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</si>
  <si>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</si>
  <si>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</si>
  <si>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</si>
  <si>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</si>
  <si>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</si>
  <si>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</si>
  <si>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</si>
  <si>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</si>
  <si>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</si>
  <si>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</si>
  <si>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</si>
  <si>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</si>
  <si>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</si>
  <si>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</si>
  <si>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</si>
  <si>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</si>
  <si>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</si>
  <si>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</si>
  <si>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</si>
  <si>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</si>
  <si>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</si>
  <si>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</si>
  <si>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</si>
  <si>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</si>
  <si>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</si>
  <si>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</si>
  <si>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</si>
  <si>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</si>
  <si>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</si>
  <si>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</si>
  <si>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</si>
  <si>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</si>
  <si>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</si>
  <si>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</si>
  <si>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</si>
  <si>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</si>
  <si>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</si>
  <si>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</si>
  <si>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</si>
  <si>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</si>
  <si>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</si>
  <si>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</si>
  <si>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</si>
  <si>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</si>
  <si>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</si>
  <si>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</si>
  <si>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</si>
  <si>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</si>
  <si>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</si>
  <si>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</si>
  <si>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</si>
  <si>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</si>
  <si>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</si>
  <si>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</si>
  <si>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</si>
  <si>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</si>
  <si>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</si>
  <si>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</si>
  <si>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</si>
  <si>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</si>
  <si>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</si>
  <si>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</si>
  <si>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</si>
  <si>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</si>
  <si>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</si>
  <si>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</si>
  <si>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</si>
  <si>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</si>
  <si>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</si>
  <si>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</si>
  <si>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</si>
  <si>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</si>
  <si>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</si>
  <si>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</si>
  <si>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</si>
  <si>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</si>
  <si>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</si>
  <si>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</si>
  <si>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</si>
  <si>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</si>
  <si>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</si>
  <si>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</si>
  <si>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</si>
  <si>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</si>
  <si>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</si>
  <si>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</si>
  <si>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</si>
  <si>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</si>
  <si>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</si>
  <si>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</si>
  <si>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</si>
  <si>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</si>
  <si>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</si>
  <si>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</si>
  <si>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</si>
  <si>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</si>
  <si>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</si>
  <si>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</si>
  <si>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</si>
  <si>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</si>
  <si>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</si>
  <si>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</si>
  <si>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</si>
  <si>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</si>
  <si>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</si>
  <si>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</si>
  <si>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</si>
  <si>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</si>
  <si>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</si>
  <si>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</si>
  <si>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</si>
  <si>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</si>
  <si>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</si>
  <si>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</si>
  <si>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</si>
  <si>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</si>
  <si>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</si>
  <si>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</si>
  <si>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</si>
  <si>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</si>
  <si>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</si>
  <si>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</si>
  <si>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</si>
  <si>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</si>
  <si>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</si>
  <si>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</si>
  <si>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</si>
  <si>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</si>
  <si>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</si>
  <si>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</si>
  <si>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</si>
  <si>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</si>
  <si>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</si>
  <si>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</si>
  <si>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</si>
  <si>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</si>
  <si>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</si>
  <si>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</si>
  <si>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</si>
  <si>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</si>
  <si>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</si>
  <si>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</si>
  <si>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</si>
  <si>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</si>
  <si>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</si>
  <si>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</si>
  <si>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</si>
  <si>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</si>
  <si>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</si>
  <si>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</si>
  <si>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</si>
  <si>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</si>
  <si>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</si>
  <si>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</si>
  <si>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</si>
  <si>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</si>
  <si>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</si>
  <si>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</si>
  <si>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</si>
  <si>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</si>
  <si>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</si>
  <si>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</si>
  <si>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</si>
  <si>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</si>
  <si>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</si>
  <si>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</si>
  <si>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</si>
  <si>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</si>
  <si>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</si>
  <si>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</si>
  <si>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</si>
  <si>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</si>
  <si>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</si>
  <si>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</si>
  <si>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</si>
  <si>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</si>
  <si>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</si>
  <si>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</si>
  <si>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</si>
  <si>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</si>
  <si>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</si>
  <si>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</si>
  <si>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</si>
  <si>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</si>
  <si>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</si>
  <si>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</si>
  <si>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</si>
  <si>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</si>
  <si>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</si>
  <si>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</si>
  <si>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</si>
  <si>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</si>
  <si>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</si>
  <si>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</si>
  <si>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</si>
  <si>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</si>
  <si>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</si>
  <si>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</si>
  <si>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</si>
  <si>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</si>
  <si>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</si>
  <si>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</si>
  <si>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</si>
  <si>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</si>
  <si>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</si>
  <si>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</si>
  <si>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</si>
  <si>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</si>
  <si>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</si>
  <si>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</si>
  <si>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</si>
  <si>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</si>
  <si>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</si>
  <si>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</si>
  <si>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</si>
  <si>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</si>
  <si>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</si>
  <si>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</si>
  <si>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</si>
  <si>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</si>
  <si>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</si>
  <si>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</si>
  <si>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</si>
  <si>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</si>
  <si>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</si>
  <si>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</si>
  <si>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</si>
  <si>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</si>
  <si>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</si>
  <si>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</si>
  <si>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</si>
  <si>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</si>
  <si>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</si>
  <si>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</si>
  <si>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</si>
  <si>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</si>
  <si>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</si>
  <si>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</si>
  <si>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</si>
  <si>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</si>
  <si>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</si>
  <si>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</si>
  <si>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</si>
  <si>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</si>
  <si>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</si>
  <si>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</si>
  <si>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</si>
  <si>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</si>
  <si>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</si>
  <si>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</si>
  <si>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</si>
  <si>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</si>
  <si>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</si>
  <si>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</si>
  <si>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</si>
  <si>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</si>
  <si>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</si>
  <si>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</si>
  <si>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</si>
  <si>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</si>
  <si>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</si>
  <si>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</si>
  <si>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</si>
  <si>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</si>
  <si>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</si>
  <si>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</si>
  <si>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</si>
  <si>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</si>
  <si>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</si>
  <si>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</si>
  <si>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</si>
  <si>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</si>
  <si>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</si>
  <si>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</si>
  <si>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</si>
  <si>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</si>
  <si>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</si>
  <si>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</si>
  <si>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</si>
  <si>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</si>
  <si>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</si>
  <si>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</si>
  <si>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</si>
  <si>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</si>
  <si>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</si>
  <si>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</si>
  <si>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</si>
  <si>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</si>
  <si>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</si>
  <si>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</si>
  <si>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</si>
  <si>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</si>
  <si>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</si>
  <si>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</si>
  <si>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</si>
  <si>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</si>
  <si>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</si>
  <si>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</si>
  <si>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</si>
  <si>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</si>
  <si>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</si>
  <si>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</si>
  <si>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</si>
  <si>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</si>
  <si>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</si>
  <si>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</si>
  <si>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</si>
  <si>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</si>
  <si>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</si>
  <si>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</si>
  <si>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</si>
  <si>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</si>
  <si>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</si>
  <si>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</si>
  <si>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</si>
  <si>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</si>
  <si>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</si>
  <si>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</si>
  <si>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</si>
  <si>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</si>
  <si>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</si>
  <si>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</si>
  <si>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</si>
  <si>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</si>
  <si>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</si>
  <si>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</si>
  <si>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</si>
  <si>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</si>
  <si>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</si>
  <si>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</si>
  <si>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</si>
  <si>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</si>
  <si>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</si>
  <si>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</si>
  <si>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</si>
  <si>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</si>
  <si>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</si>
  <si>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</si>
  <si>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</si>
  <si>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</si>
  <si>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</si>
  <si>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</si>
  <si>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</si>
  <si>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</si>
  <si>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</si>
  <si>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</si>
  <si>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</si>
  <si>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</si>
  <si>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</si>
  <si>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</si>
  <si>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</si>
  <si>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</si>
  <si>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</si>
  <si>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</si>
  <si>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</si>
  <si>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</si>
  <si>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</si>
  <si>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</si>
  <si>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</si>
  <si>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</si>
  <si>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</si>
  <si>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</si>
  <si>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</si>
  <si>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</si>
  <si>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</si>
  <si>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</si>
  <si>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</si>
  <si>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</si>
  <si>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</si>
  <si>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</si>
  <si>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</si>
  <si>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</si>
  <si>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</si>
  <si>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</si>
  <si>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</si>
  <si>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</si>
  <si>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</si>
  <si>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</si>
  <si>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</si>
  <si>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</si>
  <si>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</si>
  <si>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</si>
  <si>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</si>
  <si>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</si>
  <si>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</si>
  <si>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</si>
  <si>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</si>
  <si>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</si>
  <si>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</si>
  <si>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</si>
  <si>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</si>
  <si>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</si>
  <si>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</si>
  <si>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</si>
  <si>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</si>
  <si>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</si>
  <si>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</si>
  <si>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</si>
  <si>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</si>
  <si>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</si>
  <si>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</si>
  <si>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</si>
  <si>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</si>
  <si>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</si>
  <si>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</si>
  <si>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</si>
  <si>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</si>
  <si>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</si>
  <si>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</si>
  <si>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</si>
  <si>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</si>
  <si>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</si>
  <si>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</si>
  <si>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</si>
  <si>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</si>
  <si>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</si>
  <si>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</si>
  <si>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</si>
  <si>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</si>
  <si>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</si>
  <si>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</si>
  <si>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</si>
  <si>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</si>
  <si>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</si>
  <si>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</si>
  <si>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</si>
  <si>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</si>
  <si>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</si>
  <si>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</si>
  <si>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</si>
  <si>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</si>
  <si>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</si>
  <si>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</si>
  <si>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</si>
  <si>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</si>
  <si>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</si>
  <si>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</si>
  <si>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</si>
  <si>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</si>
  <si>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</si>
  <si>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</si>
  <si>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</si>
  <si>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</si>
  <si>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</si>
  <si>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</si>
  <si>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</si>
  <si>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</si>
  <si>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</si>
  <si>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</si>
  <si>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</si>
  <si>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</si>
  <si>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</si>
  <si>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</si>
  <si>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</si>
  <si>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</si>
  <si>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</si>
  <si>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</si>
  <si>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</si>
  <si>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</si>
  <si>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</si>
  <si>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</si>
  <si>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</si>
  <si>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</si>
  <si>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</si>
  <si>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</si>
  <si>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</si>
  <si>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</si>
  <si>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</si>
  <si>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</si>
  <si>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</si>
  <si>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</si>
  <si>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</si>
  <si>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</si>
  <si>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</si>
  <si>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</si>
  <si>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</si>
  <si>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</si>
  <si>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</si>
  <si>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</si>
  <si>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</si>
  <si>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</si>
  <si>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</si>
  <si>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</si>
  <si>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</si>
  <si>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</si>
  <si>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</si>
  <si>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</si>
  <si>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</si>
  <si>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</si>
  <si>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</si>
  <si>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</si>
  <si>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</si>
  <si>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</si>
  <si>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</si>
  <si>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</si>
  <si>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</si>
  <si>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</si>
  <si>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</si>
  <si>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</si>
  <si>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</si>
  <si>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</si>
  <si>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</si>
  <si>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</si>
  <si>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</si>
  <si>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</si>
  <si>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</si>
  <si>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</si>
  <si>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</si>
  <si>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</si>
  <si>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</si>
  <si>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</si>
  <si>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</si>
  <si>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</si>
  <si>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</si>
  <si>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</si>
  <si>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</si>
  <si>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</si>
  <si>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</si>
  <si>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</si>
  <si>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</si>
  <si>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</si>
  <si>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</si>
  <si>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</si>
  <si>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</si>
  <si>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</si>
  <si>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</si>
  <si>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</si>
  <si>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</si>
  <si>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</si>
  <si>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</si>
  <si>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</si>
  <si>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</si>
  <si>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</si>
  <si>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</si>
  <si>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</si>
  <si>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</si>
  <si>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</si>
  <si>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</si>
  <si>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</si>
  <si>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</si>
  <si>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</si>
  <si>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</si>
  <si>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</si>
  <si>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</si>
  <si>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</si>
  <si>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</si>
  <si>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</si>
  <si>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</si>
  <si>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</si>
  <si>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</si>
  <si>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</si>
  <si>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</si>
  <si>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</si>
  <si>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</si>
  <si>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</si>
  <si>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</si>
  <si>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</si>
  <si>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</si>
  <si>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</si>
  <si>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</si>
  <si>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</si>
  <si>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</si>
  <si>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</si>
  <si>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</si>
  <si>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</si>
  <si>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</si>
  <si>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</si>
  <si>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</si>
  <si>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</si>
  <si>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</si>
  <si>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</si>
  <si>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</si>
  <si>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</si>
  <si>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</si>
  <si>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</si>
  <si>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</si>
  <si>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</si>
  <si>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</si>
  <si>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</si>
  <si>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</si>
  <si>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</si>
  <si>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</si>
  <si>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</si>
  <si>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</si>
  <si>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</si>
  <si>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</si>
  <si>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</si>
  <si>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</si>
  <si>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</si>
  <si>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</si>
  <si>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</si>
  <si>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</si>
  <si>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</si>
  <si>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</si>
  <si>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</si>
  <si>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</si>
  <si>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</si>
  <si>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</si>
  <si>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</si>
  <si>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</si>
  <si>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</si>
  <si>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</si>
  <si>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</si>
  <si>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</si>
  <si>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</si>
  <si>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</si>
  <si>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</si>
  <si>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</si>
  <si>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</si>
  <si>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</si>
  <si>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</si>
  <si>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</si>
  <si>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</si>
  <si>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</si>
  <si>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</si>
  <si>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</si>
  <si>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</si>
  <si>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</si>
  <si>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</si>
  <si>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</si>
  <si>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</si>
  <si>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</si>
  <si>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</si>
  <si>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</si>
  <si>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</si>
  <si>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</si>
  <si>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</si>
  <si>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</si>
  <si>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</si>
  <si>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</si>
  <si>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</si>
  <si>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</si>
  <si>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</si>
  <si>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</si>
  <si>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</si>
  <si>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</si>
  <si>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</si>
  <si>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</si>
  <si>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</si>
  <si>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</si>
  <si>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</si>
  <si>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</si>
  <si>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</si>
  <si>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</si>
  <si>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</si>
  <si>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</si>
  <si>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</si>
  <si>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</si>
  <si>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</si>
  <si>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</si>
  <si>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</si>
  <si>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</si>
  <si>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</si>
  <si>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</si>
  <si>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</si>
  <si>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</si>
  <si>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</si>
  <si>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</si>
  <si>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</si>
  <si>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</si>
  <si>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</si>
  <si>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</si>
  <si>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</si>
  <si>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</si>
  <si>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</si>
  <si>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</si>
  <si>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</si>
  <si>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</si>
  <si>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</si>
  <si>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</si>
  <si>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</si>
  <si>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</si>
  <si>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</si>
  <si>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</si>
  <si>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</si>
  <si>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</si>
  <si>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</si>
  <si>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</si>
  <si>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</si>
  <si>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</si>
  <si>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</si>
  <si>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</si>
  <si>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</si>
  <si>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</si>
  <si>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</si>
  <si>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</si>
  <si>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</si>
  <si>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</si>
  <si>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</si>
  <si>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</si>
  <si>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</si>
  <si>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</si>
  <si>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</si>
  <si>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</si>
  <si>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</si>
  <si>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</si>
  <si>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</si>
  <si>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</si>
  <si>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</si>
  <si>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</si>
  <si>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</si>
  <si>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</si>
  <si>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</si>
  <si>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</si>
  <si>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</si>
  <si>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</si>
  <si>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</si>
  <si>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</si>
  <si>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</si>
  <si>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</si>
  <si>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</si>
  <si>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</si>
  <si>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</si>
  <si>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</si>
  <si>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</si>
  <si>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</si>
  <si>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</si>
  <si>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</si>
  <si>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</si>
  <si>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</si>
  <si>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</si>
  <si>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</si>
  <si>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</si>
  <si>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</si>
  <si>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</si>
  <si>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</si>
  <si>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</si>
  <si>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</si>
  <si>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</si>
  <si>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</si>
  <si>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</si>
  <si>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</si>
  <si>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</si>
  <si>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</si>
  <si>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</si>
  <si>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</si>
  <si>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</si>
  <si>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</si>
  <si>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</si>
  <si>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</si>
  <si>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</si>
  <si>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</si>
  <si>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</si>
  <si>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</si>
  <si>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</si>
  <si>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</si>
  <si>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</si>
  <si>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</si>
  <si>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</si>
  <si>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</si>
  <si>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</si>
  <si>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</si>
  <si>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</si>
  <si>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</si>
  <si>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</si>
  <si>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</si>
  <si>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</si>
  <si>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</si>
  <si>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</si>
  <si>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</si>
  <si>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</si>
  <si>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</si>
  <si>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</si>
  <si>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</si>
  <si>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</si>
  <si>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</si>
  <si>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</si>
  <si>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</si>
  <si>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</si>
  <si>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</si>
  <si>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</si>
  <si>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</si>
  <si>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</si>
  <si>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</si>
  <si>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</si>
  <si>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</si>
  <si>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</si>
  <si>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</si>
  <si>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</si>
  <si>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</si>
  <si>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</si>
  <si>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</si>
  <si>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</si>
  <si>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</si>
  <si>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</si>
  <si>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</si>
  <si>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</si>
  <si>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</si>
  <si>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</si>
  <si>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</si>
  <si>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</si>
  <si>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</si>
  <si>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</si>
  <si>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</si>
  <si>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</si>
  <si>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</si>
  <si>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</si>
  <si>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</si>
  <si>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</si>
  <si>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</si>
  <si>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</si>
  <si>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</si>
  <si>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</si>
  <si>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</si>
  <si>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</si>
  <si>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</si>
  <si>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</si>
  <si>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</si>
  <si>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</si>
  <si>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</si>
  <si>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</si>
  <si>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25/01/2023</t>
  </si>
  <si>
    <t>31/01/2023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</si>
  <si>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</si>
  <si>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</si>
  <si>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</si>
  <si>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</si>
  <si>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</si>
  <si>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</si>
  <si>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</si>
  <si>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</si>
  <si>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</si>
  <si>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</si>
  <si>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</si>
  <si>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</si>
  <si>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</si>
  <si>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</si>
  <si>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</si>
  <si>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</si>
  <si>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</si>
  <si>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</si>
  <si>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</si>
  <si>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</si>
  <si>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</si>
  <si>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</si>
  <si>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</si>
  <si>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</si>
  <si>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</si>
  <si>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</si>
  <si>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</si>
  <si>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</si>
  <si>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</si>
  <si>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</si>
  <si>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</si>
  <si>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</si>
  <si>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</si>
  <si>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</si>
  <si>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</si>
  <si>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</si>
  <si>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</si>
  <si>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</si>
  <si>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</si>
  <si>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</si>
  <si>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</si>
  <si>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</si>
  <si>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</si>
  <si>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</si>
  <si>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</si>
  <si>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</si>
  <si>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</si>
  <si>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</si>
  <si>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</si>
  <si>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</si>
  <si>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</si>
  <si>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</si>
  <si>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</si>
  <si>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</si>
  <si>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</si>
  <si>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</si>
  <si>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</si>
  <si>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</si>
  <si>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</si>
  <si>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</si>
  <si>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</si>
  <si>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</si>
  <si>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</si>
  <si>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</si>
  <si>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</si>
  <si>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</si>
  <si>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</si>
  <si>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</si>
  <si>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</si>
  <si>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</si>
  <si>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</si>
  <si>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</si>
  <si>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</si>
  <si>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</si>
  <si>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</si>
  <si>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</si>
  <si>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</si>
  <si>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</si>
  <si>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</si>
  <si>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</si>
  <si>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</si>
  <si>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</si>
  <si>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</si>
  <si>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</si>
  <si>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MEGABLOCK S.A DE C.V.</t>
  </si>
  <si>
    <t>06143006991020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</si>
  <si>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</si>
  <si>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</si>
  <si>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</si>
  <si>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</si>
  <si>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</si>
  <si>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</si>
  <si>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</si>
  <si>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</si>
  <si>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</si>
  <si>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</si>
  <si>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05010702161018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</si>
  <si>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</si>
  <si>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</si>
  <si>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</si>
  <si>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</si>
  <si>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</si>
  <si>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</si>
  <si>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</si>
  <si>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</si>
  <si>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</si>
  <si>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</si>
  <si>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</si>
  <si>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</si>
  <si>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</si>
  <si>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</si>
  <si>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</si>
  <si>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</si>
  <si>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</si>
  <si>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</si>
  <si>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05032407751016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</si>
  <si>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</si>
  <si>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</si>
  <si>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</si>
  <si>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</si>
  <si>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</si>
  <si>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</si>
  <si>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</si>
  <si>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</si>
  <si>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</si>
  <si>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</si>
  <si>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</si>
  <si>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</si>
  <si>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</si>
  <si>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</si>
  <si>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</si>
  <si>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</si>
  <si>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</si>
  <si>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</si>
  <si>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</si>
  <si>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</si>
  <si>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08150905750014</t>
  </si>
  <si>
    <t>A.C.P.A COMUNIDADES UNIDAS DE RL</t>
  </si>
  <si>
    <t>ADINCE S.A DE C.V.</t>
  </si>
  <si>
    <t>94500501121011</t>
  </si>
  <si>
    <t>JESV INC SUCURSAL EL SALVADOR</t>
  </si>
  <si>
    <t>06142002151023</t>
  </si>
  <si>
    <t>OFG EL SALVADOR S.A DE C.V</t>
  </si>
  <si>
    <t>INMUEBLES S.A DE C.V</t>
  </si>
  <si>
    <t>06141306161010</t>
  </si>
  <si>
    <t>EDIFICACION, CONSTRUCCION, Y ASESORIA S.A DE C.V</t>
  </si>
  <si>
    <t>05012309191010</t>
  </si>
  <si>
    <t>FONDO DE TITULARIZACION DE INMUEBLES</t>
  </si>
  <si>
    <t>O &amp; M MANTENIMIENTO Y SERVICIOS S.A DE C.V</t>
  </si>
  <si>
    <t>11061508801026</t>
  </si>
  <si>
    <t>JIMMY EDGARDO CALERO MARAVILLA</t>
  </si>
  <si>
    <t>11151906460011</t>
  </si>
  <si>
    <t>MOISES ELIAS CARCAMO</t>
  </si>
  <si>
    <t>06141603131023</t>
  </si>
  <si>
    <t>CARDEU S.A DE C.V</t>
  </si>
  <si>
    <t>06141909031057</t>
  </si>
  <si>
    <t>ORGANIKA S.A DE C.V</t>
  </si>
  <si>
    <t>03151403510011</t>
  </si>
  <si>
    <t>RINA ALFARO CASTRO</t>
  </si>
  <si>
    <t>06152309490011</t>
  </si>
  <si>
    <t>SARA ALFARO CASTRO</t>
  </si>
  <si>
    <t>06142801141049</t>
  </si>
  <si>
    <t>SERVICORP S.A DE C.V</t>
  </si>
  <si>
    <t>PRODUCTOS CARNICOS S.A DE C.V.</t>
  </si>
  <si>
    <t>NEGOCIOS CAMYRAM S.A DE C.V</t>
  </si>
  <si>
    <t>INDUSTRIAS MIKE MIKE S.A DE C.V.</t>
  </si>
  <si>
    <t>LA CONSTANCIA LTDA DE C.V.</t>
  </si>
  <si>
    <t>INVERSIONES STANLEY PACIFICO S.A DE C.V.</t>
  </si>
  <si>
    <t>ENMANUEL S.A DE C.V.</t>
  </si>
  <si>
    <t>POLYBAG S.A DE C.V.</t>
  </si>
  <si>
    <t>NEMTEX S.A DE C.V.</t>
  </si>
  <si>
    <t>06142411181015</t>
  </si>
  <si>
    <t>INGENIERIA BEM S.A DE C.V.</t>
  </si>
  <si>
    <t>UNILEVER EL SALVADOR SCC S.A DE C.V.</t>
  </si>
  <si>
    <t>SUPER REPUESTOS EL SALVADOR S.A DE C.V.</t>
  </si>
  <si>
    <t>06140202021024</t>
  </si>
  <si>
    <t>PROGURSA S.A DE C.V.</t>
  </si>
  <si>
    <t>HOTELES S.A DE C.V.</t>
  </si>
  <si>
    <t>PINTURA Y ENDEREZADO S.A DE C.V.</t>
  </si>
  <si>
    <t>DIDEA S.A DE C.V.</t>
  </si>
  <si>
    <t>GRUPO PAILL S.A DE C.V.</t>
  </si>
  <si>
    <t>06142311981022</t>
  </si>
  <si>
    <t>COMTRI S.A DE C.V.</t>
  </si>
  <si>
    <t>06142402121034</t>
  </si>
  <si>
    <t>BOMBOM S.A DE C.V.</t>
  </si>
  <si>
    <t>ESTABLECIMIENTOS ANCALMO, S.A DE C.V</t>
  </si>
  <si>
    <t>06140702001011</t>
  </si>
  <si>
    <t>CORPORACION GRS S.A DE C.V.</t>
  </si>
  <si>
    <t>GRANJA EL ROBLE S.A DE C.V.</t>
  </si>
  <si>
    <t>06141106141074</t>
  </si>
  <si>
    <t>CAEX LOGISTICS S.A DE C.V.</t>
  </si>
  <si>
    <t>06143110181032</t>
  </si>
  <si>
    <t>CAPELLA SOLAR TSK GENSUN EL SALVADOR S.A DE C.V.</t>
  </si>
  <si>
    <t>06140604171014</t>
  </si>
  <si>
    <t>PV SERVICES EL SALVADOR S.A DE C.V.</t>
  </si>
  <si>
    <t>TSK ELECTRONICA Y ELECTRICIDAD S.A DE C.V.</t>
  </si>
  <si>
    <t>SERVICIOS Y LOGISTICA DE CARGA WALNYS</t>
  </si>
  <si>
    <t>10/03/2023</t>
  </si>
  <si>
    <t>26/04/2023</t>
  </si>
  <si>
    <t xml:space="preserve">LA CASA DEL REPUESTO S.A DE C.V. </t>
  </si>
  <si>
    <t>10/04/2023</t>
  </si>
  <si>
    <t>20/04/2023</t>
  </si>
  <si>
    <t>INFRA DE EL SALVADOR, S.A DE C.V.</t>
  </si>
  <si>
    <t>13/04/2023</t>
  </si>
  <si>
    <t>INVERCALMA S.A DE C.V.</t>
  </si>
  <si>
    <t>29/04/2023</t>
  </si>
  <si>
    <t>ALMACENES VIDRI, S.A DE C.V.</t>
  </si>
  <si>
    <t>27/04/2023</t>
  </si>
  <si>
    <t xml:space="preserve">SUPER REPUESTOS EL SALVADOR </t>
  </si>
  <si>
    <t>12/04/2023</t>
  </si>
  <si>
    <t>FREUND S.A DE C.V.</t>
  </si>
  <si>
    <t>21/04/2023</t>
  </si>
  <si>
    <t xml:space="preserve">BANCO AGRICOLA, S.A </t>
  </si>
  <si>
    <t>22/03/2023</t>
  </si>
  <si>
    <t>30/04/2023</t>
  </si>
  <si>
    <t>JOSE RICARDO ANTONIO MOLINA</t>
  </si>
  <si>
    <t>005703912</t>
  </si>
  <si>
    <t>28/04/2023</t>
  </si>
  <si>
    <t>25/04/2023</t>
  </si>
  <si>
    <t>18/04/2023</t>
  </si>
  <si>
    <t>17/04/2023</t>
  </si>
  <si>
    <t>05/04/2023</t>
  </si>
  <si>
    <t>16/03/2023</t>
  </si>
  <si>
    <t>INDUSTRIAS VICAL S.A DE C.V.</t>
  </si>
  <si>
    <t>23/03/2023</t>
  </si>
  <si>
    <t>MIRIAN GAMEZ DE MENJIVAR</t>
  </si>
  <si>
    <t>28/02/2023</t>
  </si>
  <si>
    <t>UNILLANTAS S.A DE C.V.</t>
  </si>
  <si>
    <t>13/03/2023</t>
  </si>
  <si>
    <t>CARLOS AQUILINO MURCIA RIVERA</t>
  </si>
  <si>
    <t>JUAN CARLOS MEJIA DIAZ</t>
  </si>
  <si>
    <t>ARSEGUI DE EL SALVADOR S.A DE C.V.</t>
  </si>
  <si>
    <t>CENTRAL HIDRAULICA S.A DE C.V.</t>
  </si>
  <si>
    <t>REPUESTOS IZALCO S.A DE C.V.</t>
  </si>
  <si>
    <t>FERRETERIA LA PALMA S.A DE C.V.</t>
  </si>
  <si>
    <t>06/03/2023</t>
  </si>
  <si>
    <t>01/03/2023</t>
  </si>
  <si>
    <t>21/03/2023</t>
  </si>
  <si>
    <t>06142003971032</t>
  </si>
  <si>
    <t>INDUSTRIAS MECANICAS DOS MIL S.A DE C.V.</t>
  </si>
  <si>
    <t>27/03/2023</t>
  </si>
  <si>
    <t>06141702061037</t>
  </si>
  <si>
    <t>TORCO INDUSTRIAL S.A DE C.V.</t>
  </si>
  <si>
    <t>30/03/2023</t>
  </si>
  <si>
    <t>18/03/2023</t>
  </si>
  <si>
    <t>17/03/2023</t>
  </si>
  <si>
    <t>15/03/2023</t>
  </si>
  <si>
    <t>11/03/2023</t>
  </si>
  <si>
    <t>09/03/2023</t>
  </si>
  <si>
    <t>03/03/2023</t>
  </si>
  <si>
    <t>06/02/2023</t>
  </si>
  <si>
    <t>16/02/2023</t>
  </si>
  <si>
    <t>ALPINA S.A DE C.V.</t>
  </si>
  <si>
    <t>13/02/2023</t>
  </si>
  <si>
    <t>06140103580052</t>
  </si>
  <si>
    <t>MIGUEL ANGEL WILLIAM ALFARO CABRERA</t>
  </si>
  <si>
    <t>23/02/2023</t>
  </si>
  <si>
    <t>25/02/2023</t>
  </si>
  <si>
    <t>03010901761015</t>
  </si>
  <si>
    <t>JIMMY DOUGLAS ALVARADO RAMOS</t>
  </si>
  <si>
    <t>21/02/2023</t>
  </si>
  <si>
    <t>09/02/2023</t>
  </si>
  <si>
    <t>REPUESTOS MIGUELÑOS S.A DE C.V.</t>
  </si>
  <si>
    <t>30/01/2023</t>
  </si>
  <si>
    <t>09030806550024</t>
  </si>
  <si>
    <t>EFRAIN MEDARDO PEÑA</t>
  </si>
  <si>
    <t>10/02/2023</t>
  </si>
  <si>
    <t>11/02/2023</t>
  </si>
  <si>
    <t>04/02/2023</t>
  </si>
  <si>
    <t>08/02/2023</t>
  </si>
  <si>
    <t>02/02/2023</t>
  </si>
  <si>
    <t>06141703061090</t>
  </si>
  <si>
    <t xml:space="preserve">SUMINISTROS Y FERETERIA GENESIS S.A DE C.V. </t>
  </si>
  <si>
    <t>24/02/2023</t>
  </si>
  <si>
    <t>22/02/2023</t>
  </si>
  <si>
    <t>17/02/2023</t>
  </si>
  <si>
    <t>14/02/2023</t>
  </si>
  <si>
    <t>07/02/2023</t>
  </si>
  <si>
    <t>03/02/2023</t>
  </si>
  <si>
    <t>01/02/2023</t>
  </si>
  <si>
    <t>06140702901055</t>
  </si>
  <si>
    <t>JOSE RENE PORTILLO AYALA</t>
  </si>
  <si>
    <t>06/01/2023</t>
  </si>
  <si>
    <t>06142206701014</t>
  </si>
  <si>
    <t>CESAR AUGUSTO RAMIREZ GRANDE</t>
  </si>
  <si>
    <t>03/01/2023</t>
  </si>
  <si>
    <t>10091907771010</t>
  </si>
  <si>
    <t>05/01/2023</t>
  </si>
  <si>
    <t>18/01/2023</t>
  </si>
  <si>
    <t>23/01/2023</t>
  </si>
  <si>
    <t>14/01/2023</t>
  </si>
  <si>
    <t>04/01/2023</t>
  </si>
  <si>
    <t>IMPRESSA S.A DE C.V.</t>
  </si>
  <si>
    <t>27/01/2023</t>
  </si>
  <si>
    <t>24/01/2023</t>
  </si>
  <si>
    <t>20/01/2023</t>
  </si>
  <si>
    <t>17/01/2023</t>
  </si>
  <si>
    <t>16/01/2023</t>
  </si>
  <si>
    <t>12/01/2023</t>
  </si>
  <si>
    <t>10/01/2023</t>
  </si>
  <si>
    <t>15041RESIN418342022</t>
  </si>
  <si>
    <t>22SD000C</t>
  </si>
  <si>
    <t>14/04/2023</t>
  </si>
  <si>
    <t>28/03/2023</t>
  </si>
  <si>
    <t>04/03/2023</t>
  </si>
  <si>
    <t>02/03/2023</t>
  </si>
  <si>
    <t>28/01/2023</t>
  </si>
  <si>
    <t>13/01/2023</t>
  </si>
  <si>
    <t>22SD000X</t>
  </si>
  <si>
    <t>22SD000F</t>
  </si>
  <si>
    <t>15/02/2023</t>
  </si>
  <si>
    <t>26/01/2023</t>
  </si>
  <si>
    <t>09/01/2023</t>
  </si>
  <si>
    <t>07</t>
  </si>
  <si>
    <t>22SD000E</t>
  </si>
  <si>
    <t>35230</t>
  </si>
  <si>
    <t>31/12/2022</t>
  </si>
  <si>
    <t>163</t>
  </si>
  <si>
    <t>162</t>
  </si>
  <si>
    <t>36061</t>
  </si>
  <si>
    <t>1433</t>
  </si>
  <si>
    <t>20/03/2023</t>
  </si>
  <si>
    <t>141499</t>
  </si>
  <si>
    <t>1787</t>
  </si>
  <si>
    <t>23DS000E</t>
  </si>
  <si>
    <t>179</t>
  </si>
  <si>
    <t>20SD000E</t>
  </si>
  <si>
    <t>12454</t>
  </si>
  <si>
    <t>13/05/2023</t>
  </si>
  <si>
    <t>04/05/2023</t>
  </si>
  <si>
    <t>06143101550015</t>
  </si>
  <si>
    <t>BANCO AGRRICOLA, S.A. DE C.V.</t>
  </si>
  <si>
    <t>06142828031087</t>
  </si>
  <si>
    <t>19/05/2023</t>
  </si>
  <si>
    <t>16/05/2023</t>
  </si>
  <si>
    <t>18/05/2023</t>
  </si>
  <si>
    <t>06140802211056</t>
  </si>
  <si>
    <t>LUBRICANTES Y ACCESORIOS PARA AUTOMOVILES, S.A. DE C.V.</t>
  </si>
  <si>
    <t>05/05/2023</t>
  </si>
  <si>
    <t>02/05/2023</t>
  </si>
  <si>
    <t>17/05/2023</t>
  </si>
  <si>
    <t>06142209111080</t>
  </si>
  <si>
    <t>REFILL, S.A. DE C.V.</t>
  </si>
  <si>
    <t>15/05/2023</t>
  </si>
  <si>
    <t>08/05/2023</t>
  </si>
  <si>
    <t>03/05/2023</t>
  </si>
  <si>
    <t>30/05/2023</t>
  </si>
  <si>
    <t>29/05/2023</t>
  </si>
  <si>
    <t>26/05/2023</t>
  </si>
  <si>
    <t>22/05/2023</t>
  </si>
  <si>
    <t>31/05/2023</t>
  </si>
  <si>
    <t>1984</t>
  </si>
  <si>
    <t>398</t>
  </si>
  <si>
    <t>22SD000U</t>
  </si>
  <si>
    <t>74983</t>
  </si>
  <si>
    <t>75650</t>
  </si>
  <si>
    <t>36167</t>
  </si>
  <si>
    <t>262</t>
  </si>
  <si>
    <t>334039</t>
  </si>
  <si>
    <t>335313</t>
  </si>
  <si>
    <t>12895</t>
  </si>
  <si>
    <t>412</t>
  </si>
  <si>
    <t>525</t>
  </si>
  <si>
    <t>EX SERV</t>
  </si>
  <si>
    <t>PROPORCIONALIDAD</t>
  </si>
  <si>
    <t>VENTA NO SUJETAS</t>
  </si>
  <si>
    <t>06/06/2023</t>
  </si>
  <si>
    <t>09/06/2023</t>
  </si>
  <si>
    <t>19/06/2023</t>
  </si>
  <si>
    <t>11</t>
  </si>
  <si>
    <t>10/06/2023</t>
  </si>
  <si>
    <t>29/06/2023</t>
  </si>
  <si>
    <t>26/06/2023</t>
  </si>
  <si>
    <t>23/06/2023</t>
  </si>
  <si>
    <t>21/06/2023</t>
  </si>
  <si>
    <t>20/06/2023</t>
  </si>
  <si>
    <t>16/06/2023</t>
  </si>
  <si>
    <t>14/06/2023</t>
  </si>
  <si>
    <t>13/06/2023</t>
  </si>
  <si>
    <t>07/06/2023</t>
  </si>
  <si>
    <t>02/06/2023</t>
  </si>
  <si>
    <t>01/06/2023</t>
  </si>
  <si>
    <t>27/06/2023</t>
  </si>
  <si>
    <t>05/06/2023</t>
  </si>
  <si>
    <t>08/06/2023</t>
  </si>
  <si>
    <t>12/06/2023</t>
  </si>
  <si>
    <t>24/06/2023</t>
  </si>
  <si>
    <t>04/04/2023</t>
  </si>
  <si>
    <t>06143008941561</t>
  </si>
  <si>
    <t>WALTER DAVID ESPINOZA MORAN</t>
  </si>
  <si>
    <t>EFRAIN MEDARDO PEÑA GUERRA</t>
  </si>
  <si>
    <t>JINMY DOUGLAS ALVARADO RAMOS</t>
  </si>
  <si>
    <t>07162602711019</t>
  </si>
  <si>
    <t>FREDY GUILLERMO CACERES RAFAELANO</t>
  </si>
  <si>
    <t>02092312731010</t>
  </si>
  <si>
    <t>CARLOS ANONIO BARRERA</t>
  </si>
  <si>
    <t>15/06/2023</t>
  </si>
  <si>
    <t>06042511681010</t>
  </si>
  <si>
    <t>MARIA ESTHER VASQUEZ E CRESPIN</t>
  </si>
  <si>
    <t>MIRIAM GAMEZ DE MENJIVAR</t>
  </si>
  <si>
    <t>06140304941160</t>
  </si>
  <si>
    <t>DANIEL ALBERTO RUBIO CARCAMO</t>
  </si>
  <si>
    <t>12/05/2023</t>
  </si>
  <si>
    <t>06142007771097</t>
  </si>
  <si>
    <t>ERNESTO VLADIMIR ARCE CHAMUL</t>
  </si>
  <si>
    <t>565</t>
  </si>
  <si>
    <t>2439</t>
  </si>
  <si>
    <t>13167</t>
  </si>
  <si>
    <t>1104</t>
  </si>
  <si>
    <t>4266</t>
  </si>
  <si>
    <t>RETENCIONES 10%</t>
  </si>
  <si>
    <t>06/07/2023</t>
  </si>
  <si>
    <t>21/07/2023</t>
  </si>
  <si>
    <t>1136</t>
  </si>
  <si>
    <t>4272</t>
  </si>
  <si>
    <t>36590</t>
  </si>
  <si>
    <t>246</t>
  </si>
  <si>
    <t>668</t>
  </si>
  <si>
    <t>17/07/2023</t>
  </si>
  <si>
    <t>18/07/2023</t>
  </si>
  <si>
    <t>24/07/2023</t>
  </si>
  <si>
    <t>27/07/2023</t>
  </si>
  <si>
    <t>29/07/2023</t>
  </si>
  <si>
    <t>31/07/2023</t>
  </si>
  <si>
    <t>14/07/2023</t>
  </si>
  <si>
    <t>11/07/2023</t>
  </si>
  <si>
    <t>10/07/2023</t>
  </si>
  <si>
    <t>04/07/2023</t>
  </si>
  <si>
    <t>03/07/2023</t>
  </si>
  <si>
    <t>20/07/2023</t>
  </si>
  <si>
    <t>TORCO INDUSTRIAL, S.A. DE C.V.</t>
  </si>
  <si>
    <t>19/07/2023</t>
  </si>
  <si>
    <t>05/07/2023</t>
  </si>
  <si>
    <t>03/06/2023</t>
  </si>
  <si>
    <t>04120805651016</t>
  </si>
  <si>
    <t>17/06/2023</t>
  </si>
  <si>
    <t>22/06/2023</t>
  </si>
  <si>
    <t>20/08/2023</t>
  </si>
  <si>
    <t>07/08/2023</t>
  </si>
  <si>
    <t>14/08/2023</t>
  </si>
  <si>
    <t>12/08/2023</t>
  </si>
  <si>
    <t>11/08/2023</t>
  </si>
  <si>
    <t>04/08/2023</t>
  </si>
  <si>
    <t>31/08/2023</t>
  </si>
  <si>
    <t>27/08/2023</t>
  </si>
  <si>
    <t>26/08/2023</t>
  </si>
  <si>
    <t>24/08/2023</t>
  </si>
  <si>
    <t>22/08/2023</t>
  </si>
  <si>
    <t>21/08/2023</t>
  </si>
  <si>
    <t>17/08/2023</t>
  </si>
  <si>
    <t>19/08/2023</t>
  </si>
  <si>
    <t>23/08/2023</t>
  </si>
  <si>
    <t>15/08/2023</t>
  </si>
  <si>
    <t>03/08/2023</t>
  </si>
  <si>
    <t>16/08/2023</t>
  </si>
  <si>
    <t>06141109711173</t>
  </si>
  <si>
    <t>RENE MAURCIO GUZMAN CANALES</t>
  </si>
  <si>
    <t>25/08/2023</t>
  </si>
  <si>
    <t>29/08/2023</t>
  </si>
  <si>
    <t>05112509881023</t>
  </si>
  <si>
    <t>EVELIA ESMERALDA MENDEZ INOCENTE</t>
  </si>
  <si>
    <t>30/06/2023</t>
  </si>
  <si>
    <t>15/07/2023</t>
  </si>
  <si>
    <t>06141306680052</t>
  </si>
  <si>
    <t>ALEXNDER ANTONIO CORNEJO CHOTO</t>
  </si>
  <si>
    <t>02/08/2023</t>
  </si>
  <si>
    <t>10/08/2023</t>
  </si>
  <si>
    <t>05110205951057</t>
  </si>
  <si>
    <t>MELISSA ORTIZ PEDROZA</t>
  </si>
  <si>
    <t>331</t>
  </si>
  <si>
    <t>496</t>
  </si>
  <si>
    <t>781</t>
  </si>
  <si>
    <t>1172</t>
  </si>
  <si>
    <t>14179</t>
  </si>
  <si>
    <t>07/09/2023</t>
  </si>
  <si>
    <t>25/09/2023</t>
  </si>
  <si>
    <t>01/09/2023</t>
  </si>
  <si>
    <t>02/09/2023</t>
  </si>
  <si>
    <t>05/09/2023</t>
  </si>
  <si>
    <t>06/09/2023</t>
  </si>
  <si>
    <t>08/09/2023</t>
  </si>
  <si>
    <t>11/09/2023</t>
  </si>
  <si>
    <t>12/09/2023</t>
  </si>
  <si>
    <t>15/09/2023</t>
  </si>
  <si>
    <t>18/09/2023</t>
  </si>
  <si>
    <t>19/09/2023</t>
  </si>
  <si>
    <t>22/09/2023</t>
  </si>
  <si>
    <t>26/09/2023</t>
  </si>
  <si>
    <t>27/09/2023</t>
  </si>
  <si>
    <t>30/09/2023</t>
  </si>
  <si>
    <t>04/09/2023</t>
  </si>
  <si>
    <t>09/09/2023</t>
  </si>
  <si>
    <t>14/09/2023</t>
  </si>
  <si>
    <t>16/09/2023</t>
  </si>
  <si>
    <t>21/09/2023</t>
  </si>
  <si>
    <t>23/09/2023</t>
  </si>
  <si>
    <t>28/09/2023</t>
  </si>
  <si>
    <t>20/09/2023</t>
  </si>
  <si>
    <t>01110901420016</t>
  </si>
  <si>
    <t>JORGE LOPEZ HIDALGO</t>
  </si>
  <si>
    <t>7A04A5FD871448F3913A00494566A595</t>
  </si>
  <si>
    <t>DCF0C55101544820B6024E0088CEFC23</t>
  </si>
  <si>
    <t>DCF0C55101544820B6D24E0D88CEFC23</t>
  </si>
  <si>
    <t>04</t>
  </si>
  <si>
    <t>36617</t>
  </si>
  <si>
    <t>226406</t>
  </si>
  <si>
    <t>1321</t>
  </si>
  <si>
    <t>4287</t>
  </si>
  <si>
    <t>587</t>
  </si>
  <si>
    <t>10ACA816D5E94273B6F23BE15B328966</t>
  </si>
  <si>
    <t>850</t>
  </si>
  <si>
    <t>86D8B46265B34DCBB31E92B58D8018D4</t>
  </si>
  <si>
    <t>03/10/2023</t>
  </si>
  <si>
    <t>09/10/2023</t>
  </si>
  <si>
    <t>11/10/2023</t>
  </si>
  <si>
    <t>02/10/2023</t>
  </si>
  <si>
    <t>16/10/2023</t>
  </si>
  <si>
    <t>23/10/2023</t>
  </si>
  <si>
    <t>30/10/2023</t>
  </si>
  <si>
    <t>04/10/2023</t>
  </si>
  <si>
    <t>06/10/2023</t>
  </si>
  <si>
    <t>07/10/2023</t>
  </si>
  <si>
    <t>10/10/2023</t>
  </si>
  <si>
    <t>12/10/2023</t>
  </si>
  <si>
    <t>19/10/2023</t>
  </si>
  <si>
    <t>20/10/2023</t>
  </si>
  <si>
    <t>24/10/2023</t>
  </si>
  <si>
    <t>26/10/2023</t>
  </si>
  <si>
    <t>27/10/2023</t>
  </si>
  <si>
    <t>05/10/2023</t>
  </si>
  <si>
    <t>06022609921019</t>
  </si>
  <si>
    <t>INVERSIONES MEJIA, S.A. DE C.V.</t>
  </si>
  <si>
    <t>06023010921017</t>
  </si>
  <si>
    <t>TALLERES SOLDATOR, S.A. DE C.V.</t>
  </si>
  <si>
    <t>13/07/2023</t>
  </si>
  <si>
    <t>06143101860017</t>
  </si>
  <si>
    <t>REPUESTOS CAMAHUATI S.A. DE C.V.</t>
  </si>
  <si>
    <t>18/10/2023</t>
  </si>
  <si>
    <t>1348</t>
  </si>
  <si>
    <t>4294</t>
  </si>
  <si>
    <t>2023C5D031763D5742E8923AD4B8485075C33I6W</t>
  </si>
  <si>
    <t>65CF77543D24E919E1A136BEC558833</t>
  </si>
  <si>
    <t>20232BEE357AC0544307B98A8E43A1778C88MX03</t>
  </si>
  <si>
    <t>1C60B585897B451687CC9DBD594C32F3</t>
  </si>
  <si>
    <t>202333C802EB34A14E3BB1394AE3C85DBB11A607</t>
  </si>
  <si>
    <t>D16724F558D3437E8FF6C7926714F20D</t>
  </si>
  <si>
    <t>01/11/2023</t>
  </si>
  <si>
    <t>21/11/2023</t>
  </si>
  <si>
    <t>15/11/2023</t>
  </si>
  <si>
    <t>14/11/2023</t>
  </si>
  <si>
    <t>11/11/2023</t>
  </si>
  <si>
    <t>09/11/2023</t>
  </si>
  <si>
    <t>07/11/2023</t>
  </si>
  <si>
    <t>06/11/2023</t>
  </si>
  <si>
    <t>03/11/2023</t>
  </si>
  <si>
    <t>27/11/2023</t>
  </si>
  <si>
    <t>23/11/2023</t>
  </si>
  <si>
    <t>20/11/2023</t>
  </si>
  <si>
    <t>18/11/2023</t>
  </si>
  <si>
    <t>16/11/2023</t>
  </si>
  <si>
    <t>08/11/2023</t>
  </si>
  <si>
    <t>13/11/2023</t>
  </si>
  <si>
    <t>10/11/2023</t>
  </si>
  <si>
    <t>06141006841176</t>
  </si>
  <si>
    <t>ISVA VIRGINIA MOLINA POSADA</t>
  </si>
  <si>
    <t>17/10/2023</t>
  </si>
  <si>
    <t>25/10/2023</t>
  </si>
  <si>
    <t>28/11/2023</t>
  </si>
  <si>
    <t>14/10/2023</t>
  </si>
  <si>
    <t>4304</t>
  </si>
  <si>
    <t>1391</t>
  </si>
  <si>
    <t>4298</t>
  </si>
  <si>
    <t>2023683F427B12BC4DB6A27E508F6095F032FD2V</t>
  </si>
  <si>
    <t>BED65111E3EE47F5886BB10D2B9D50C9</t>
  </si>
  <si>
    <t>D8770990DFA94C01807CA68FDE7250B5</t>
  </si>
  <si>
    <t>471C0C326E6446FA99C9914E4F1F57B</t>
  </si>
  <si>
    <t>48C15097124DCB482D407783C289</t>
  </si>
  <si>
    <t>01/12/2023</t>
  </si>
  <si>
    <t>15/12/2023</t>
  </si>
  <si>
    <t>15041RESIN543902023</t>
  </si>
  <si>
    <t>23DS000C</t>
  </si>
  <si>
    <t>04/12/2023</t>
  </si>
  <si>
    <t>B66AA7E937E4E2EBF808A824502FF74</t>
  </si>
  <si>
    <t>11/12/2023</t>
  </si>
  <si>
    <t>AE7AEB392BAA4D02B214C322A92A6043</t>
  </si>
  <si>
    <t>18/12/2023</t>
  </si>
  <si>
    <t>1870864EA5CD4E778BC45011B9F2CBB7</t>
  </si>
  <si>
    <t>26/12/2023</t>
  </si>
  <si>
    <t>3A6A1CAB3D8145DBB40B55D6FF14B915</t>
  </si>
  <si>
    <t>14/12/2023</t>
  </si>
  <si>
    <t>08/12/2023</t>
  </si>
  <si>
    <t>07/12/2023</t>
  </si>
  <si>
    <t>05/12/2023</t>
  </si>
  <si>
    <t>22/12/2023</t>
  </si>
  <si>
    <t>29/12/2023</t>
  </si>
  <si>
    <t>20/12/2023</t>
  </si>
  <si>
    <t>03152602911077</t>
  </si>
  <si>
    <t>JOSE ROBERTO SANTOS GARCIA</t>
  </si>
  <si>
    <t>12171008181033</t>
  </si>
  <si>
    <t>29/11/2023</t>
  </si>
  <si>
    <t>E7946A96571B4D89B53C792214B8743C</t>
  </si>
  <si>
    <t>13/12/2023</t>
  </si>
  <si>
    <t>10073008741013</t>
  </si>
  <si>
    <t>JUAN RAMON MARTINEZ</t>
  </si>
  <si>
    <t>06022301690016</t>
  </si>
  <si>
    <t>ELMER RIVERA FLORES</t>
  </si>
  <si>
    <t>SUCURSAL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</si>
</sst>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7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55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49" fontId="0" fillId="10" borderId="18" xfId="0" applyNumberFormat="1" applyFill="1" applyBorder="1" applyAlignment="1">
      <alignment horizontal="right"/>
    </xf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2" fontId="0" fillId="0" borderId="0" xfId="0" applyNumberFormat="1"/>
    <xf numFmtId="49" fontId="3" fillId="12" borderId="28" xfId="0" applyNumberFormat="1" applyFont="1" applyFill="1" applyBorder="1" applyAlignment="1">
      <alignment horizontal="center"/>
    </xf>
    <xf numFmtId="44" fontId="0" fillId="0" borderId="0" xfId="1" applyFont="1" applyAlignment="1">
      <alignment horizontal="left"/>
    </xf>
    <xf numFmtId="44" fontId="33" fillId="0" borderId="0" xfId="1" applyFont="1" applyAlignment="1">
      <alignment horizontal="left"/>
    </xf>
    <xf numFmtId="44" fontId="27" fillId="16" borderId="0" xfId="0" applyNumberFormat="1" applyFont="1" applyFill="1"/>
    <xf numFmtId="0" fontId="34" fillId="0" borderId="24" xfId="0" applyFont="1" applyBorder="1"/>
    <xf numFmtId="0" fontId="3" fillId="0" borderId="0" xfId="0" applyFont="1" applyAlignment="1">
      <alignment horizontal="center" vertical="center" wrapText="1"/>
    </xf>
    <xf numFmtId="14" fontId="0" fillId="0" borderId="0" xfId="1" quotePrefix="1" applyNumberFormat="1" applyFont="1"/>
    <xf numFmtId="0" fontId="3" fillId="0" borderId="0" xfId="0" applyFont="1"/>
    <xf numFmtId="44" fontId="3" fillId="0" borderId="1" xfId="1" applyFont="1" applyFill="1" applyBorder="1"/>
    <xf numFmtId="44" fontId="35" fillId="0" borderId="0" xfId="1" applyFont="1"/>
    <xf numFmtId="49" fontId="0" fillId="10" borderId="17" xfId="0" quotePrefix="1" applyNumberFormat="1" applyFill="1" applyBorder="1" applyAlignment="1">
      <alignment horizontal="right"/>
    </xf>
    <xf numFmtId="44" fontId="0" fillId="5" borderId="0" xfId="0" applyNumberFormat="1" applyFill="1"/>
    <xf numFmtId="0" fontId="0" fillId="17" borderId="0" xfId="0" applyFill="1"/>
    <xf numFmtId="44" fontId="36" fillId="0" borderId="0" xfId="1" applyFont="1"/>
    <xf numFmtId="0" fontId="0" fillId="18" borderId="0" xfId="0" applyFill="1"/>
    <xf numFmtId="44" fontId="0" fillId="5" borderId="0" xfId="1" applyFont="1" applyFill="1"/>
    <xf numFmtId="44" fontId="0" fillId="19" borderId="0" xfId="1" applyFont="1" applyFill="1"/>
    <xf numFmtId="44" fontId="0" fillId="12" borderId="0" xfId="1" applyFont="1" applyFill="1"/>
    <xf numFmtId="0" fontId="27" fillId="0" borderId="0" xfId="0" applyFont="1"/>
    <xf numFmtId="0" fontId="22" fillId="0" borderId="0" xfId="0" applyFont="1"/>
    <xf numFmtId="0" fontId="19" fillId="13" borderId="21" xfId="0" applyFont="1" applyFill="1" applyBorder="1"/>
    <xf numFmtId="0" fontId="0" fillId="20" borderId="0" xfId="0" applyFill="1"/>
    <xf numFmtId="0" fontId="0" fillId="21" borderId="0" xfId="0" applyFill="1"/>
    <xf numFmtId="0" fontId="0" fillId="22" borderId="0" xfId="0" applyFill="1"/>
    <xf numFmtId="44" fontId="0" fillId="21" borderId="0" xfId="1" applyFont="1" applyFill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0" fillId="23" borderId="0" xfId="0" applyFill="1"/>
    <xf numFmtId="44" fontId="0" fillId="24" borderId="0" xfId="0" applyNumberFormat="1" applyFill="1"/>
  </cellXfs>
  <cellStyles count="2">
    <cellStyle name="Moneda" xfId="1" builtinId="4"/>
    <cellStyle name="Normal" xfId="0" builtinId="0"/>
  </cellStyles>
  <dxfs count="139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numFmt numFmtId="34" formatCode="_-&quot;$&quot;* #,##0.00_-;\-&quot;$&quot;* #,##0.00_-;_-&quot;$&quot;* &quot;-&quot;??_-;_-@_-"/>
    </dxf>
    <dxf>
      <numFmt numFmtId="2" formatCode="0.0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8859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1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428" totalsRowShown="0" headerRowDxfId="132" dataDxfId="131">
  <autoFilter ref="A2:T428" xr:uid="{00000000-000C-0000-FFFF-FFFF00000000}">
    <filterColumn colId="6">
      <filters>
        <filter val="ALEXNDER ANTONIO CORNEJO CHOTO"/>
        <filter val="ALPINA, S.A. DE C.V."/>
        <filter val="BANCO CUSCATLAN DE EL SALVADOR, S.A."/>
        <filter val="CARLOS AQUILINO MURCIA RIVERA"/>
        <filter val="DANIEL ALBERTO RUBIO CARCAMO"/>
        <filter val="EFRAIN MEDARDO PEÑA GUERRA"/>
        <filter val="INVERSIONES MEJIA, S.A. DE C.V."/>
        <filter val="ISVA VIRGINIA MOLINA POSADA"/>
        <filter val="JINMY DOUGLAS ALVARADO RAMOS"/>
        <filter val="LA CASA DEL REPUESTO, S.A. DE C.V."/>
        <filter val="MELISSA ORTIZ PEDROZA"/>
        <filter val="MIGUEL ANGEL WILLIAM ALFARO CABRERA"/>
        <filter val="OPERADORA DEL SUR, S.A. DE C.V."/>
        <filter val="OSCAR HUMBERTO RIVAS INTERIANO"/>
        <filter val="REPUESTOS IZALCO , S. A. DE C.V."/>
        <filter val="REPUESTOS NOE, S.A. DE C.V."/>
        <filter val="UNILLANTAS, S.A. DE C.V."/>
      </filters>
    </filterColumn>
  </autoFilter>
  <tableColumns count="20">
    <tableColumn id="1" xr3:uid="{00000000-0010-0000-0000-000001000000}" name="MES" dataDxfId="130"/>
    <tableColumn id="2" xr3:uid="{00000000-0010-0000-0000-000002000000}" name="FECHA" dataDxfId="129"/>
    <tableColumn id="3" xr3:uid="{00000000-0010-0000-0000-000003000000}" name="CLASE DE DOC" dataDxfId="128"/>
    <tableColumn id="4" xr3:uid="{00000000-0010-0000-0000-000004000000}" name="TIPO DE DOC" dataDxfId="127"/>
    <tableColumn id="5" xr3:uid="{00000000-0010-0000-0000-000005000000}" name="CORRELATIVO" dataDxfId="126"/>
    <tableColumn id="6" xr3:uid="{00000000-0010-0000-0000-000006000000}" name="NIT PROV" dataDxfId="125"/>
    <tableColumn id="7" xr3:uid="{00000000-0010-0000-0000-000007000000}" name="N PROVEEDOR" dataDxfId="124"/>
    <tableColumn id="8" xr3:uid="{00000000-0010-0000-0000-000008000000}" name="C. EXENTAS" dataDxfId="123" dataCellStyle="Moneda"/>
    <tableColumn id="9" xr3:uid="{00000000-0010-0000-0000-000009000000}" name="I. EXENTAS" dataDxfId="122" dataCellStyle="Moneda"/>
    <tableColumn id="10" xr3:uid="{00000000-0010-0000-0000-00000A000000}" name="IMPOR EX" dataDxfId="121" dataCellStyle="Moneda"/>
    <tableColumn id="11" xr3:uid="{00000000-0010-0000-0000-00000B000000}" name="C. GRAVADA" dataDxfId="120" dataCellStyle="Moneda"/>
    <tableColumn id="12" xr3:uid="{00000000-0010-0000-0000-00000C000000}" name="INTER GRAVA" dataDxfId="119" dataCellStyle="Moneda"/>
    <tableColumn id="13" xr3:uid="{00000000-0010-0000-0000-00000D000000}" name="IMPOR BIENES" dataDxfId="118" dataCellStyle="Moneda"/>
    <tableColumn id="14" xr3:uid="{00000000-0010-0000-0000-00000E000000}" name="IMPOR SERV" dataDxfId="117" dataCellStyle="Moneda"/>
    <tableColumn id="15" xr3:uid="{00000000-0010-0000-0000-00000F000000}" name="IVA" dataDxfId="116" dataCellStyle="Moneda"/>
    <tableColumn id="16" xr3:uid="{00000000-0010-0000-0000-000010000000}" name="TOTAL C." dataDxfId="115" dataCellStyle="Moneda"/>
    <tableColumn id="20" xr3:uid="{00000000-0010-0000-0000-000014000000}" name="DUI" dataDxfId="114" dataCellStyle="Moneda"/>
    <tableColumn id="17" xr3:uid="{00000000-0010-0000-0000-000011000000}" name="ANEXO 3" dataDxfId="113"/>
    <tableColumn id="19" xr3:uid="{00000000-0010-0000-0000-000013000000}" name="SERIE" dataDxfId="112"/>
    <tableColumn id="18" xr3:uid="{00000000-0010-0000-0000-000012000000}" name="PERCEPCIONES" dataDxfId="111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U200" totalsRowShown="0">
  <autoFilter ref="A2:U200" xr:uid="{00000000-000C-0000-FFFF-FFFF01000000}">
    <filterColumn colId="0">
      <filters>
        <filter val="Diciembre"/>
      </filters>
    </filterColumn>
  </autoFilter>
  <tableColumns count="21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08"/>
    <tableColumn id="10" xr3:uid="{00000000-0010-0000-0100-00000A000000}" name="NOMBRE DE CLIENTE"/>
    <tableColumn id="11" xr3:uid="{00000000-0010-0000-0100-00000B000000}" name="VENTA EXENTA" dataDxfId="107" dataCellStyle="Moneda"/>
    <tableColumn id="12" xr3:uid="{00000000-0010-0000-0100-00000C000000}" name="VENTA NO SUJETA" dataDxfId="106" dataCellStyle="Moneda"/>
    <tableColumn id="13" xr3:uid="{00000000-0010-0000-0100-00000D000000}" name="V. GRAVADA" dataDxfId="105" dataCellStyle="Moneda"/>
    <tableColumn id="14" xr3:uid="{00000000-0010-0000-0100-00000E000000}" name="D.FISCAL" dataDxfId="104" dataCellStyle="Moneda"/>
    <tableColumn id="15" xr3:uid="{00000000-0010-0000-0100-00000F000000}" name="V CTA DE 3" dataDxfId="103" dataCellStyle="Moneda"/>
    <tableColumn id="16" xr3:uid="{00000000-0010-0000-0100-000010000000}" name="D. FISCAL A 3" dataDxfId="102" dataCellStyle="Moneda"/>
    <tableColumn id="17" xr3:uid="{00000000-0010-0000-0100-000011000000}" name="VENTA TOTAL" dataDxfId="101" dataCellStyle="Moneda"/>
    <tableColumn id="20" xr3:uid="{00000000-0010-0000-0100-000014000000}" name="DUI" dataDxfId="100" dataCellStyle="Moneda"/>
    <tableColumn id="18" xr3:uid="{00000000-0010-0000-0100-000012000000}" name="ANEXO"/>
    <tableColumn id="1" xr3:uid="{F0C62574-F570-4CB8-9795-D0B863802015}" name="SUCURSAL" dataDxfId="99" dataCellStyle="Moneda"/>
    <tableColumn id="21" xr3:uid="{A48E4363-8114-4182-9373-5923EB740565}" name="Columna1" dataDxfId="98" dataCellStyle="Moneda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71" totalsRowShown="0" dataDxfId="97" dataCellStyle="Moneda">
  <autoFilter ref="A2:V71" xr:uid="{00000000-000C-0000-FFFF-FFFF02000000}">
    <filterColumn colId="0">
      <filters>
        <filter val="DICIEMBRE"/>
      </filters>
    </filterColumn>
  </autoFilter>
  <tableColumns count="22">
    <tableColumn id="1" xr3:uid="{00000000-0010-0000-0200-000001000000}" name="MES"/>
    <tableColumn id="2" xr3:uid="{00000000-0010-0000-0200-000002000000}" name="FECHA" dataDxfId="96"/>
    <tableColumn id="3" xr3:uid="{00000000-0010-0000-0200-000003000000}" name="CLASE DE DOC"/>
    <tableColumn id="4" xr3:uid="{00000000-0010-0000-0200-000004000000}" name="TIPO DE DOC" dataDxfId="95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94" dataCellStyle="Moneda"/>
    <tableColumn id="13" xr3:uid="{00000000-0010-0000-0200-00000D000000}" name="VENTAS NO" dataDxfId="93" dataCellStyle="Moneda"/>
    <tableColumn id="14" xr3:uid="{00000000-0010-0000-0200-00000E000000}" name="V NO SUJETAS" dataDxfId="92" dataCellStyle="Moneda"/>
    <tableColumn id="15" xr3:uid="{00000000-0010-0000-0200-00000F000000}" name="V GRAVADAS" dataDxfId="91" dataCellStyle="Moneda"/>
    <tableColumn id="16" xr3:uid="{00000000-0010-0000-0200-000010000000}" name="EX IN CA" dataDxfId="90" dataCellStyle="Moneda"/>
    <tableColumn id="17" xr3:uid="{00000000-0010-0000-0200-000011000000}" name="EX OUT CA" dataDxfId="89" dataCellStyle="Moneda"/>
    <tableColumn id="18" xr3:uid="{00000000-0010-0000-0200-000012000000}" name="EX SERVICE" dataDxfId="88" dataCellStyle="Moneda"/>
    <tableColumn id="19" xr3:uid="{00000000-0010-0000-0200-000013000000}" name="V ZONA FRAN" dataDxfId="87" dataCellStyle="Moneda"/>
    <tableColumn id="20" xr3:uid="{00000000-0010-0000-0200-000014000000}" name="V CTA A 3ERO" dataDxfId="86" dataCellStyle="Moneda"/>
    <tableColumn id="21" xr3:uid="{00000000-0010-0000-0200-000015000000}" name="TOTAL VENTA" dataDxfId="85" dataCellStyle="Moned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57" totalsRowCount="1" headerRowDxfId="84" headerRowBorderDxfId="83" tableBorderDxfId="82">
  <autoFilter ref="A1:J56" xr:uid="{00000000-000C-0000-FFFF-FFFF03000000}">
    <filterColumn colId="0">
      <filters>
        <filter val="NOVIEMBRE"/>
      </filters>
    </filterColumn>
  </autoFilter>
  <sortState xmlns:xlrd2="http://schemas.microsoft.com/office/spreadsheetml/2017/richdata2" ref="A2:J51">
    <sortCondition ref="A27:A51" customList="ENERO,FEBRERO,MARZO,ABRIL,MAYO,JUNIO"/>
  </sortState>
  <tableColumns count="10">
    <tableColumn id="1" xr3:uid="{00000000-0010-0000-0300-000001000000}" name="Mes" totalsRowLabel="Total" dataDxfId="81"/>
    <tableColumn id="10" xr3:uid="{00000000-0010-0000-0300-00000A000000}" name="NCR" dataDxfId="80">
      <calculatedColumnFormula>VLOOKUP(Tabla6[[#This Row],[NIT Agente]],Tabla4[#All],2,FALSE)</calculatedColumnFormula>
    </tableColumn>
    <tableColumn id="2" xr3:uid="{00000000-0010-0000-0300-000002000000}" name="NIT Agente" dataDxfId="79"/>
    <tableColumn id="3" xr3:uid="{00000000-0010-0000-0300-000003000000}" name="Fecha de emisión" dataDxfId="78" totalsRowDxfId="77"/>
    <tableColumn id="4" xr3:uid="{00000000-0010-0000-0300-000004000000}" name="Tipo de documento" totalsRowFunction="sum" dataDxfId="76" totalsRowDxfId="75"/>
    <tableColumn id="5" xr3:uid="{00000000-0010-0000-0300-000005000000}" name="Serie" totalsRowFunction="sum" dataDxfId="74" totalsRowDxfId="73"/>
    <tableColumn id="6" xr3:uid="{00000000-0010-0000-0300-000006000000}" name="Número de documento" dataDxfId="72" totalsRowDxfId="71"/>
    <tableColumn id="7" xr3:uid="{00000000-0010-0000-0300-000007000000}" name="Monto sujeto" totalsRowFunction="sum" dataDxfId="70" totalsRowDxfId="69" dataCellStyle="Moneda"/>
    <tableColumn id="13" xr3:uid="{00000000-0010-0000-0300-00000D000000}" name="Monto Retención 1%" totalsRowFunction="sum" dataDxfId="68" totalsRowDxfId="67" dataCellStyle="Moneda"/>
    <tableColumn id="8" xr3:uid="{00000000-0010-0000-0300-000008000000}" name="ANEXO" totalsRowFunction="sum" dataDxfId="66" totalsRowDxfId="65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4" headerRowBorderDxfId="63" tableBorderDxfId="62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1"/>
    <tableColumn id="10" xr3:uid="{00000000-0010-0000-0400-00000A000000}" name="NCR" dataDxfId="60"/>
    <tableColumn id="2" xr3:uid="{00000000-0010-0000-0400-000002000000}" name="NIT Agente" dataDxfId="59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8">
      <calculatedColumnFormula>VLOOKUP(Tabla69[[#This Row],[Columna5]],'[2]LIBRO '!$A$1:$B$1007,2,FALSE)</calculatedColumnFormula>
    </tableColumn>
    <tableColumn id="17" xr3:uid="{00000000-0010-0000-0400-000011000000}" name="Columna5" dataDxfId="57">
      <calculatedColumnFormula>VLOOKUP(Tabla69[[#This Row],[NIT Agente]],Tabla4[#All],2,FALSE)</calculatedColumnFormula>
    </tableColumn>
    <tableColumn id="12" xr3:uid="{00000000-0010-0000-0400-00000C000000}" name="Columna2" dataDxfId="56" totalsRowDxfId="55">
      <calculatedColumnFormula>VLOOKUP(Tabla69[[#This Row],[Columna1]],'[2]LIBRO '!$A$1:$B$902,2,FALSE)</calculatedColumnFormula>
    </tableColumn>
    <tableColumn id="11" xr3:uid="{00000000-0010-0000-0400-00000B000000}" name="Columna1" dataDxfId="54">
      <calculatedColumnFormula>VLOOKUP(Tabla69[[#This Row],[NIT Agente]],Tabla4[#All],2,FALSE)</calculatedColumnFormula>
    </tableColumn>
    <tableColumn id="3" xr3:uid="{00000000-0010-0000-0400-000003000000}" name="Fecha de emisión" dataDxfId="53"/>
    <tableColumn id="4" xr3:uid="{00000000-0010-0000-0400-000004000000}" name="Tipo de documento" totalsRowFunction="sum" dataDxfId="52" totalsRowDxfId="51"/>
    <tableColumn id="5" xr3:uid="{00000000-0010-0000-0400-000005000000}" name="Serie" totalsRowFunction="sum" dataDxfId="50" totalsRowDxfId="49"/>
    <tableColumn id="6" xr3:uid="{00000000-0010-0000-0400-000006000000}" name="Número de documento" totalsRowFunction="sum" dataDxfId="48" totalsRowDxfId="47"/>
    <tableColumn id="7" xr3:uid="{00000000-0010-0000-0400-000007000000}" name="Monto sujeto" totalsRowFunction="sum" dataDxfId="46" totalsRowDxfId="45" dataCellStyle="Moneda"/>
    <tableColumn id="13" xr3:uid="{00000000-0010-0000-0400-00000D000000}" name="Columna3" dataDxfId="44" totalsRowDxfId="43" dataCellStyle="Moneda"/>
    <tableColumn id="8" xr3:uid="{00000000-0010-0000-0400-000008000000}" name="Monto Retención 1%" totalsRowFunction="sum" dataDxfId="42" totalsRowDxfId="41" dataCellStyle="Moneda"/>
    <tableColumn id="9" xr3:uid="{00000000-0010-0000-0400-000009000000}" name="Número de anexo" dataDxfId="4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553" totalsRowShown="0">
  <autoFilter ref="A1:B4553" xr:uid="{00000000-0009-0000-0100-000004000000}"/>
  <tableColumns count="2">
    <tableColumn id="1" xr3:uid="{00000000-0010-0000-0500-000001000000}" name="NIT" dataDxfId="39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8" dataDxfId="37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6" dataCellStyle="Moneda"/>
    <tableColumn id="8" xr3:uid="{00000000-0010-0000-0600-000008000000}" name="MONTO DEVENGADO POR BONIFICACIONES Y GRATIFICACIONES " totalsRowFunction="sum" dataDxfId="35" totalsRowDxfId="34" dataCellStyle="Moneda"/>
    <tableColumn id="9" xr3:uid="{00000000-0010-0000-0600-000009000000}" name="IMPUESTO RETENIDO " totalsRowFunction="sum" dataDxfId="33" totalsRowDxfId="32" dataCellStyle="Moneda"/>
    <tableColumn id="10" xr3:uid="{00000000-0010-0000-0600-00000A000000}" name="AGUINALDO EXENTO " totalsRowFunction="sum" dataDxfId="31" totalsRowDxfId="30" dataCellStyle="Moneda"/>
    <tableColumn id="11" xr3:uid="{00000000-0010-0000-0600-00000B000000}" name="AGUINALDO GRAVADO " totalsRowFunction="sum" dataDxfId="29" totalsRowDxfId="28" dataCellStyle="Moneda"/>
    <tableColumn id="12" xr3:uid="{00000000-0010-0000-0600-00000C000000}" name="AFP" totalsRowFunction="sum" dataDxfId="27" totalsRowDxfId="26" dataCellStyle="Moneda"/>
    <tableColumn id="13" xr3:uid="{00000000-0010-0000-0600-00000D000000}" name="ISSS" totalsRowFunction="sum" dataDxfId="25" totalsRowDxfId="24" dataCellStyle="Moneda"/>
    <tableColumn id="14" xr3:uid="{00000000-0010-0000-0600-00000E000000}" name="INPEP" totalsRowFunction="sum" dataDxfId="23" totalsRowDxfId="22" dataCellStyle="Moneda"/>
    <tableColumn id="15" xr3:uid="{00000000-0010-0000-0600-00000F000000}" name="IPSFA" totalsRowFunction="sum" dataDxfId="21" totalsRowDxfId="20" dataCellStyle="Moneda"/>
    <tableColumn id="16" xr3:uid="{00000000-0010-0000-0600-000010000000}" name="CEFAFA" totalsRowFunction="sum" dataDxfId="19" totalsRowDxfId="18" dataCellStyle="Moneda"/>
    <tableColumn id="17" xr3:uid="{00000000-0010-0000-0600-000011000000}" name="BIENESTAR MAGISTERIAL" dataDxfId="17" dataCellStyle="Moneda"/>
    <tableColumn id="18" xr3:uid="{00000000-0010-0000-0600-000012000000}" name="ISSS IVM " dataDxfId="16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G19" totalsRowShown="0" headerRowDxfId="15" dataDxfId="13" headerRowBorderDxfId="14" tableBorderDxfId="12" totalsRowBorderDxfId="11">
  <tableColumns count="4">
    <tableColumn id="1" xr3:uid="{00000000-0010-0000-0700-000001000000}" name="Columna1" dataDxfId="10"/>
    <tableColumn id="2" xr3:uid="{00000000-0010-0000-0700-000002000000}" name="DICIEMBRE" dataDxfId="9" dataCellStyle="Moneda"/>
    <tableColumn id="3" xr3:uid="{00000000-0010-0000-0700-000003000000}" name="SUMAS" dataDxfId="8">
      <calculatedColumnFormula>IFERROR(+E1+E2-E3,"")</calculatedColumnFormula>
    </tableColumn>
    <tableColumn id="4" xr3:uid="{70D0EEA8-D4BF-4DE4-8EFA-C82E1AD44593}" name="Columna2" dataDxfId="7"/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4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image" Target="../media/image6.jpe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7" t="s">
        <v>9025</v>
      </c>
      <c r="XFD3" t="s">
        <v>8491</v>
      </c>
    </row>
    <row r="4" spans="2:6 16384:16384" x14ac:dyDescent="0.25">
      <c r="B4" s="23" t="s">
        <v>2</v>
      </c>
      <c r="D4" s="46" t="s">
        <v>9599</v>
      </c>
      <c r="XFD4" t="s">
        <v>8486</v>
      </c>
    </row>
    <row r="5" spans="2:6 16384:16384" hidden="1" x14ac:dyDescent="0.25">
      <c r="B5" s="23" t="s">
        <v>3</v>
      </c>
      <c r="D5" s="26" t="s">
        <v>7706</v>
      </c>
      <c r="XFD5" t="s">
        <v>8487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8488</v>
      </c>
    </row>
    <row r="7" spans="2:6 16384:16384" x14ac:dyDescent="0.25">
      <c r="B7" s="23" t="s">
        <v>5</v>
      </c>
      <c r="D7" s="43"/>
      <c r="XFD7" t="s">
        <v>8490</v>
      </c>
    </row>
    <row r="8" spans="2:6 16384:16384" x14ac:dyDescent="0.25">
      <c r="B8" s="23" t="s">
        <v>6</v>
      </c>
      <c r="D8" s="44" t="s">
        <v>9618</v>
      </c>
      <c r="XFD8" t="s">
        <v>8489</v>
      </c>
    </row>
    <row r="9" spans="2:6 16384:16384" x14ac:dyDescent="0.25">
      <c r="B9" s="23" t="s">
        <v>70</v>
      </c>
      <c r="D9" s="102" t="str">
        <f>IFERROR(IF(D8&lt;&gt;"",VLOOKUP(D8,Tabla4[#All],2,0),IF(D19&lt;&gt;0,VLOOKUP(D8,Tabla4[#All],2,0),0)),"")</f>
        <v>ELMER RIVERA FLORES</v>
      </c>
      <c r="XFD9" t="s">
        <v>9020</v>
      </c>
    </row>
    <row r="10" spans="2:6 16384:16384" x14ac:dyDescent="0.25">
      <c r="B10" s="23" t="s">
        <v>7</v>
      </c>
      <c r="D10" s="103">
        <v>0</v>
      </c>
      <c r="F10" s="2"/>
      <c r="XFD10" t="s">
        <v>9021</v>
      </c>
    </row>
    <row r="11" spans="2:6 16384:16384" hidden="1" x14ac:dyDescent="0.25">
      <c r="B11" s="23" t="s">
        <v>8</v>
      </c>
      <c r="D11" s="103">
        <v>0</v>
      </c>
      <c r="F11" s="2"/>
      <c r="XFD11" t="s">
        <v>9022</v>
      </c>
    </row>
    <row r="12" spans="2:6 16384:16384" hidden="1" x14ac:dyDescent="0.25">
      <c r="B12" s="23" t="s">
        <v>9</v>
      </c>
      <c r="D12" s="103">
        <v>0</v>
      </c>
      <c r="F12" s="2"/>
      <c r="XFD12" t="s">
        <v>9023</v>
      </c>
    </row>
    <row r="13" spans="2:6 16384:16384" x14ac:dyDescent="0.25">
      <c r="B13" s="23" t="s">
        <v>10</v>
      </c>
      <c r="D13" s="104"/>
      <c r="F13" s="15"/>
      <c r="XFD13" t="s">
        <v>9024</v>
      </c>
    </row>
    <row r="14" spans="2:6 16384:16384" x14ac:dyDescent="0.25">
      <c r="B14" s="23" t="s">
        <v>11</v>
      </c>
      <c r="D14" s="103">
        <v>0</v>
      </c>
      <c r="F14" s="2"/>
      <c r="XFD14" t="s">
        <v>9025</v>
      </c>
    </row>
    <row r="15" spans="2:6 16384:16384" x14ac:dyDescent="0.25">
      <c r="B15" s="23" t="s">
        <v>13</v>
      </c>
      <c r="D15" s="104">
        <v>0</v>
      </c>
      <c r="F15" s="2"/>
    </row>
    <row r="16" spans="2:6 16384:16384" x14ac:dyDescent="0.25">
      <c r="B16" s="23" t="s">
        <v>12</v>
      </c>
      <c r="D16" s="103">
        <v>0</v>
      </c>
      <c r="F16" s="2"/>
    </row>
    <row r="17" spans="2:6" x14ac:dyDescent="0.25">
      <c r="B17" s="23" t="s">
        <v>14</v>
      </c>
      <c r="D17" s="103">
        <f>+(D16++D15+D14+D13)*0.13</f>
        <v>0</v>
      </c>
      <c r="F17" s="2"/>
    </row>
    <row r="18" spans="2:6" x14ac:dyDescent="0.25">
      <c r="B18" s="23" t="s">
        <v>15</v>
      </c>
      <c r="D18" s="103">
        <f>+SUBTOTAL(9,D10,D11,D12,D13,D14,D15,D16,D17)</f>
        <v>0</v>
      </c>
      <c r="F18" s="2"/>
    </row>
    <row r="19" spans="2:6" x14ac:dyDescent="0.25">
      <c r="B19" s="23" t="s">
        <v>7943</v>
      </c>
      <c r="D19" s="105" t="s">
        <v>7868</v>
      </c>
    </row>
    <row r="20" spans="2:6" x14ac:dyDescent="0.25">
      <c r="B20" s="23" t="s">
        <v>16</v>
      </c>
      <c r="D20" s="105" t="s">
        <v>8045</v>
      </c>
    </row>
    <row r="21" spans="2:6" x14ac:dyDescent="0.25">
      <c r="B21" s="23" t="s">
        <v>68</v>
      </c>
      <c r="D21" s="108">
        <v>0</v>
      </c>
      <c r="F21" s="2"/>
    </row>
    <row r="22" spans="2:6" ht="15.75" thickBot="1" x14ac:dyDescent="0.3">
      <c r="B22" s="23" t="s">
        <v>7873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4" t="s">
        <v>17</v>
      </c>
      <c r="B1" s="55" t="s">
        <v>8952</v>
      </c>
      <c r="C1" s="55" t="s">
        <v>8951</v>
      </c>
      <c r="D1" s="55" t="s">
        <v>8492</v>
      </c>
      <c r="E1" s="55"/>
      <c r="F1" s="55" t="s">
        <v>2</v>
      </c>
      <c r="G1" s="55" t="s">
        <v>3</v>
      </c>
      <c r="H1" s="55" t="s">
        <v>4</v>
      </c>
      <c r="I1" s="55" t="s">
        <v>8505</v>
      </c>
      <c r="J1" s="55"/>
      <c r="K1" s="55"/>
      <c r="L1" s="55"/>
      <c r="M1" s="55" t="s">
        <v>5</v>
      </c>
      <c r="N1" s="55" t="s">
        <v>6</v>
      </c>
      <c r="O1" s="55"/>
      <c r="P1" s="55" t="s">
        <v>70</v>
      </c>
      <c r="Q1" s="57" t="s">
        <v>7</v>
      </c>
      <c r="R1" s="57" t="s">
        <v>8</v>
      </c>
      <c r="S1" s="57" t="s">
        <v>9</v>
      </c>
      <c r="T1" s="57" t="s">
        <v>10</v>
      </c>
      <c r="U1" s="57" t="s">
        <v>11</v>
      </c>
      <c r="V1" s="57" t="s">
        <v>13</v>
      </c>
      <c r="W1" s="57" t="s">
        <v>12</v>
      </c>
      <c r="X1" s="57" t="s">
        <v>14</v>
      </c>
      <c r="Y1" s="57" t="s">
        <v>15</v>
      </c>
      <c r="Z1" s="57" t="s">
        <v>7943</v>
      </c>
      <c r="AA1" s="55" t="s">
        <v>16</v>
      </c>
      <c r="AB1" s="55" t="s">
        <v>68</v>
      </c>
      <c r="AC1" s="56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8928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6" t="s">
        <v>8506</v>
      </c>
      <c r="L2" s="66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3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8888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6" t="s">
        <v>8506</v>
      </c>
      <c r="L3" s="66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3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8888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6" t="s">
        <v>8506</v>
      </c>
      <c r="L4" s="66" t="s">
        <v>7868</v>
      </c>
      <c r="M4">
        <v>441</v>
      </c>
      <c r="N4" t="s">
        <v>8949</v>
      </c>
      <c r="O4" t="str">
        <f t="shared" si="4"/>
        <v>06140802181017</v>
      </c>
      <c r="P4" t="s">
        <v>8950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3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8948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6" t="s">
        <v>8506</v>
      </c>
      <c r="L5" s="66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3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8852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6" t="s">
        <v>8506</v>
      </c>
      <c r="L6" s="66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3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8882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6" t="s">
        <v>8506</v>
      </c>
      <c r="L7" s="66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3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8855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6" t="s">
        <v>8506</v>
      </c>
      <c r="L8" s="66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3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8882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6" t="s">
        <v>8506</v>
      </c>
      <c r="L9" s="66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3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8921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6" t="s">
        <v>8506</v>
      </c>
      <c r="L10" s="66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3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8921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6" t="s">
        <v>8506</v>
      </c>
      <c r="L11" s="66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3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8921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6" t="s">
        <v>8506</v>
      </c>
      <c r="L12" s="66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3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8921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6" t="s">
        <v>8506</v>
      </c>
      <c r="L13" s="66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3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8942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6" t="s">
        <v>8506</v>
      </c>
      <c r="L14" s="66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3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8919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6" t="s">
        <v>8506</v>
      </c>
      <c r="L15" s="66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3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8947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6" t="s">
        <v>8506</v>
      </c>
      <c r="L16" s="66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3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8915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6" t="s">
        <v>8506</v>
      </c>
      <c r="L17" s="66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3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8882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6" t="s">
        <v>8506</v>
      </c>
      <c r="L18" s="66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3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8883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6" t="s">
        <v>8506</v>
      </c>
      <c r="L19" s="66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3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8883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6" t="s">
        <v>8506</v>
      </c>
      <c r="L20" s="66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3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8923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6" t="s">
        <v>8506</v>
      </c>
      <c r="L21" s="66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3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8884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6" t="s">
        <v>8506</v>
      </c>
      <c r="L22" s="66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3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8884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6" t="s">
        <v>8506</v>
      </c>
      <c r="L23" s="66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3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8884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6" t="s">
        <v>8506</v>
      </c>
      <c r="L24" s="66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3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8922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6" t="s">
        <v>8506</v>
      </c>
      <c r="L25" s="66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3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8922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6" t="s">
        <v>8506</v>
      </c>
      <c r="L26" s="66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3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8922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6" t="s">
        <v>8506</v>
      </c>
      <c r="L27" s="66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3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8922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6" t="s">
        <v>8506</v>
      </c>
      <c r="L28" s="66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3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8922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6" t="s">
        <v>8506</v>
      </c>
      <c r="L29" s="66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3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8918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6" t="s">
        <v>8506</v>
      </c>
      <c r="L30" s="66" t="s">
        <v>7868</v>
      </c>
      <c r="M30">
        <v>2482</v>
      </c>
      <c r="N30" t="s">
        <v>8939</v>
      </c>
      <c r="O30" t="str">
        <f t="shared" si="4"/>
        <v>06141802881201</v>
      </c>
      <c r="P30" t="s">
        <v>8940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3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8918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6" t="s">
        <v>8506</v>
      </c>
      <c r="L31" s="66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3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8886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6" t="s">
        <v>8506</v>
      </c>
      <c r="L32" s="66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3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8886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6" t="s">
        <v>8506</v>
      </c>
      <c r="L33" s="66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3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8886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6" t="s">
        <v>8506</v>
      </c>
      <c r="L34" s="66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3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8921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6" t="s">
        <v>8506</v>
      </c>
      <c r="L35" s="66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3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8921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6" t="s">
        <v>8506</v>
      </c>
      <c r="L36" s="66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3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8887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6" t="s">
        <v>8506</v>
      </c>
      <c r="L37" s="66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3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8888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6" t="s">
        <v>8506</v>
      </c>
      <c r="L38" s="66" t="s">
        <v>7868</v>
      </c>
      <c r="M38">
        <v>13418077</v>
      </c>
      <c r="N38" t="s">
        <v>8944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3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8888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6" t="s">
        <v>8506</v>
      </c>
      <c r="L39" s="66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3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8888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6" t="s">
        <v>8506</v>
      </c>
      <c r="L40" s="66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3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8888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6" t="s">
        <v>8506</v>
      </c>
      <c r="L41" s="66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3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8888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6" t="s">
        <v>8506</v>
      </c>
      <c r="L42" s="66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3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8888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6" t="s">
        <v>8506</v>
      </c>
      <c r="L43" s="66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3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8888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6" t="s">
        <v>8506</v>
      </c>
      <c r="L44" s="66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3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8943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6" t="s">
        <v>8506</v>
      </c>
      <c r="L45" s="66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3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8942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6" t="s">
        <v>8506</v>
      </c>
      <c r="L46" s="66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3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8942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6" t="s">
        <v>8506</v>
      </c>
      <c r="L47" s="66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3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8920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6" t="s">
        <v>8506</v>
      </c>
      <c r="L48" s="66" t="s">
        <v>7868</v>
      </c>
      <c r="M48">
        <v>11010474</v>
      </c>
      <c r="N48" t="s">
        <v>8941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3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8920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6" t="s">
        <v>8506</v>
      </c>
      <c r="L49" s="66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3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8920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6" t="s">
        <v>8506</v>
      </c>
      <c r="L50" s="66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3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8919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6" t="s">
        <v>8506</v>
      </c>
      <c r="L51" s="66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3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8919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6" t="s">
        <v>8506</v>
      </c>
      <c r="L52" s="66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3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8919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6" t="s">
        <v>8506</v>
      </c>
      <c r="L53" s="66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3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8855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6" t="s">
        <v>8506</v>
      </c>
      <c r="L54" s="66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3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8855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6" t="s">
        <v>8506</v>
      </c>
      <c r="L55" s="66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3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8855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6" t="s">
        <v>8506</v>
      </c>
      <c r="L56" s="66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3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8855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6" t="s">
        <v>8506</v>
      </c>
      <c r="L57" s="66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3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8855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6" t="s">
        <v>8506</v>
      </c>
      <c r="L58" s="66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3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8832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6" t="s">
        <v>8506</v>
      </c>
      <c r="L59" s="66" t="s">
        <v>7868</v>
      </c>
      <c r="M59">
        <v>2338</v>
      </c>
      <c r="N59" t="s">
        <v>8939</v>
      </c>
      <c r="O59" t="str">
        <f t="shared" si="4"/>
        <v>06141802881201</v>
      </c>
      <c r="P59" t="s">
        <v>8940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3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8833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6" t="s">
        <v>8506</v>
      </c>
      <c r="L60" s="66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3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8833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6" t="s">
        <v>8506</v>
      </c>
      <c r="L61" s="66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3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8938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6" t="s">
        <v>8506</v>
      </c>
      <c r="L62" s="66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3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8852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6" t="s">
        <v>8506</v>
      </c>
      <c r="L63" s="66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3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8834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6" t="s">
        <v>8506</v>
      </c>
      <c r="L64" s="66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3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8851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6" t="s">
        <v>8506</v>
      </c>
      <c r="L65" s="66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3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8840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6" t="s">
        <v>8506</v>
      </c>
      <c r="L66" s="66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3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8840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6" t="s">
        <v>8506</v>
      </c>
      <c r="L67" s="66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3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6" t="s">
        <v>8506</v>
      </c>
      <c r="L68" s="66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3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6" t="s">
        <v>8506</v>
      </c>
      <c r="L69" s="66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3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6" t="s">
        <v>8506</v>
      </c>
      <c r="L70" s="66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3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6" t="s">
        <v>8506</v>
      </c>
      <c r="L71" s="66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3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6" t="s">
        <v>8506</v>
      </c>
      <c r="L72" s="66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3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6" t="s">
        <v>8506</v>
      </c>
      <c r="L73" s="66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3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8927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6" t="s">
        <v>8506</v>
      </c>
      <c r="L74" s="66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3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8926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6" t="s">
        <v>8506</v>
      </c>
      <c r="L75" s="66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3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8925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6" t="s">
        <v>8506</v>
      </c>
      <c r="L76" s="66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3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8924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6" t="s">
        <v>8506</v>
      </c>
      <c r="L77" s="66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3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8917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6" t="s">
        <v>8506</v>
      </c>
      <c r="L78" s="66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3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8916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6" t="s">
        <v>8506</v>
      </c>
      <c r="L79" s="66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3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8915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6" t="s">
        <v>8506</v>
      </c>
      <c r="L80" s="66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3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8882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6" t="s">
        <v>8506</v>
      </c>
      <c r="L81" s="66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3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8883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6" t="s">
        <v>8506</v>
      </c>
      <c r="L82" s="66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3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8923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6" t="s">
        <v>8506</v>
      </c>
      <c r="L83" s="66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3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8923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6" t="s">
        <v>8506</v>
      </c>
      <c r="L84" s="66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3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8923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6" t="s">
        <v>8506</v>
      </c>
      <c r="L85" s="66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3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8923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6" t="s">
        <v>8506</v>
      </c>
      <c r="L86" s="66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3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8923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6" t="s">
        <v>8506</v>
      </c>
      <c r="L87" s="66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3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8923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6" t="s">
        <v>8506</v>
      </c>
      <c r="L88" s="66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3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8923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6" t="s">
        <v>8506</v>
      </c>
      <c r="L89" s="66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3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8884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6" t="s">
        <v>8506</v>
      </c>
      <c r="L90" s="66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3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8885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6" t="s">
        <v>8506</v>
      </c>
      <c r="L91" s="66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3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8885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6" t="s">
        <v>8506</v>
      </c>
      <c r="L92" s="66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3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8885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6" t="s">
        <v>8506</v>
      </c>
      <c r="L93" s="66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3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8922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6" t="s">
        <v>8506</v>
      </c>
      <c r="L94" s="66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3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8922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6" t="s">
        <v>8506</v>
      </c>
      <c r="L95" s="66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3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8918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6" t="s">
        <v>8506</v>
      </c>
      <c r="L96" s="66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3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8921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6" t="s">
        <v>8506</v>
      </c>
      <c r="L97" s="66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3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8887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6" t="s">
        <v>8506</v>
      </c>
      <c r="L98" s="66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3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8888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6" t="s">
        <v>8506</v>
      </c>
      <c r="L99" s="66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3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8888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6" t="s">
        <v>8506</v>
      </c>
      <c r="L100" s="66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3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8888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6" t="s">
        <v>8506</v>
      </c>
      <c r="L101" s="66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3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8920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6" t="s">
        <v>8506</v>
      </c>
      <c r="L102" s="66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3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8920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6" t="s">
        <v>8506</v>
      </c>
      <c r="L103" s="66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3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8919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6" t="s">
        <v>8506</v>
      </c>
      <c r="L104" s="66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3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8919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6" t="s">
        <v>8506</v>
      </c>
      <c r="L105" s="66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3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8855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6" t="s">
        <v>8506</v>
      </c>
      <c r="L106" s="66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3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8855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6" t="s">
        <v>8506</v>
      </c>
      <c r="L107" s="66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3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6" t="s">
        <v>8506</v>
      </c>
      <c r="L108" s="66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3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8834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6" t="s">
        <v>8506</v>
      </c>
      <c r="L109" s="66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3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8834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6" t="s">
        <v>8506</v>
      </c>
      <c r="L110" s="66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3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6" t="s">
        <v>8506</v>
      </c>
      <c r="L111" s="66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3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8838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6" t="s">
        <v>8506</v>
      </c>
      <c r="L112" s="66" t="s">
        <v>7868</v>
      </c>
      <c r="M112">
        <v>1549</v>
      </c>
      <c r="N112" t="s">
        <v>8876</v>
      </c>
      <c r="O112" t="str">
        <f t="shared" si="9"/>
        <v>06141203201065</v>
      </c>
      <c r="P112" t="s">
        <v>8877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3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6" t="s">
        <v>8506</v>
      </c>
      <c r="L113" s="66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3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6" t="s">
        <v>8506</v>
      </c>
      <c r="L114" s="66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3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8845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6" t="s">
        <v>8506</v>
      </c>
      <c r="L115" s="66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3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8855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6" t="s">
        <v>8506</v>
      </c>
      <c r="L116" s="66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3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8855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6" t="s">
        <v>8506</v>
      </c>
      <c r="L117" s="66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3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8855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6" t="s">
        <v>8506</v>
      </c>
      <c r="L118" s="66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3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8855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6" t="s">
        <v>8506</v>
      </c>
      <c r="L119" s="66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3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8855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6" t="s">
        <v>8506</v>
      </c>
      <c r="L120" s="66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3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8840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6" t="s">
        <v>8506</v>
      </c>
      <c r="L121" s="66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3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8840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6" t="s">
        <v>8506</v>
      </c>
      <c r="L122" s="66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3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8855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6" t="s">
        <v>8506</v>
      </c>
      <c r="L123" s="66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3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8875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6" t="s">
        <v>8506</v>
      </c>
      <c r="L124" s="66" t="s">
        <v>7868</v>
      </c>
      <c r="M124">
        <v>8</v>
      </c>
      <c r="N124" t="s">
        <v>8870</v>
      </c>
      <c r="O124" t="str">
        <f t="shared" si="9"/>
        <v>12051405761016</v>
      </c>
      <c r="P124" t="s">
        <v>8871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3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8855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6" t="s">
        <v>8506</v>
      </c>
      <c r="L125" s="66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3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8832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6" t="s">
        <v>8506</v>
      </c>
      <c r="L126" s="66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3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8833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6" t="s">
        <v>8506</v>
      </c>
      <c r="L127" s="66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3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8833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6" t="s">
        <v>8506</v>
      </c>
      <c r="L128" s="66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3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8834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6" t="s">
        <v>8506</v>
      </c>
      <c r="L129" s="66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3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8834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6" t="s">
        <v>8506</v>
      </c>
      <c r="L130" s="66" t="s">
        <v>7868</v>
      </c>
      <c r="M130">
        <v>45972</v>
      </c>
      <c r="O130" t="str">
        <f t="shared" si="9"/>
        <v>018991736</v>
      </c>
      <c r="P130" t="s">
        <v>8874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8873</v>
      </c>
      <c r="AA130" s="113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8834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6" t="s">
        <v>8506</v>
      </c>
      <c r="L131" s="66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3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8835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6" t="s">
        <v>8506</v>
      </c>
      <c r="L132" s="66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3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8836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6" t="s">
        <v>8506</v>
      </c>
      <c r="L133" s="66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3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8836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6" t="s">
        <v>8506</v>
      </c>
      <c r="L134" s="66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3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8837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6" t="s">
        <v>8506</v>
      </c>
      <c r="L135" s="66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3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8838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6" t="s">
        <v>8506</v>
      </c>
      <c r="L136" s="66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3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8838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6" t="s">
        <v>8506</v>
      </c>
      <c r="L137" s="66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3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8838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6" t="s">
        <v>8506</v>
      </c>
      <c r="L138" s="66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3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8838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6" t="s">
        <v>8506</v>
      </c>
      <c r="L139" s="66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3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8839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6" t="s">
        <v>8506</v>
      </c>
      <c r="L140" s="66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3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8839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6" t="s">
        <v>8506</v>
      </c>
      <c r="L141" s="66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3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8840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6" t="s">
        <v>8506</v>
      </c>
      <c r="L142" s="66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3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8840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6" t="s">
        <v>8506</v>
      </c>
      <c r="L143" s="66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3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8840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6" t="s">
        <v>8506</v>
      </c>
      <c r="L144" s="66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3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8840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6" t="s">
        <v>8506</v>
      </c>
      <c r="L145" s="66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3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8841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6" t="s">
        <v>8506</v>
      </c>
      <c r="L146" s="66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3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8841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6" t="s">
        <v>8506</v>
      </c>
      <c r="L147" s="66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3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8872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6" t="s">
        <v>8506</v>
      </c>
      <c r="L148" s="66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3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8843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6" t="s">
        <v>8506</v>
      </c>
      <c r="L149" s="66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3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8843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6" t="s">
        <v>8506</v>
      </c>
      <c r="L150" s="66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3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8843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6" t="s">
        <v>8506</v>
      </c>
      <c r="L151" s="66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3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8843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6" t="s">
        <v>8506</v>
      </c>
      <c r="L152" s="66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3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8843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6" t="s">
        <v>8506</v>
      </c>
      <c r="L153" s="66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3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8843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6" t="s">
        <v>8506</v>
      </c>
      <c r="L154" s="66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3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8844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6" t="s">
        <v>8506</v>
      </c>
      <c r="L155" s="66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3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8844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6" t="s">
        <v>8506</v>
      </c>
      <c r="L156" s="66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3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8844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6" t="s">
        <v>8506</v>
      </c>
      <c r="L157" s="66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3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8844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6" t="s">
        <v>8506</v>
      </c>
      <c r="L158" s="66" t="s">
        <v>7868</v>
      </c>
      <c r="M158">
        <v>11</v>
      </c>
      <c r="N158" t="s">
        <v>8870</v>
      </c>
      <c r="O158" t="str">
        <f t="shared" si="14"/>
        <v>12051405761016</v>
      </c>
      <c r="P158" t="s">
        <v>8871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3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8849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6" t="s">
        <v>8506</v>
      </c>
      <c r="L159" s="66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3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8849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6" t="s">
        <v>8506</v>
      </c>
      <c r="L160" s="66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3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8845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6" t="s">
        <v>8506</v>
      </c>
      <c r="L161" s="66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3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8846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6" t="s">
        <v>8506</v>
      </c>
      <c r="L162" s="66" t="s">
        <v>7868</v>
      </c>
      <c r="M162">
        <v>28248</v>
      </c>
      <c r="N162" t="s">
        <v>8868</v>
      </c>
      <c r="O162" t="str">
        <f t="shared" si="14"/>
        <v>06141808121063</v>
      </c>
      <c r="P162" t="s">
        <v>8869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3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8867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6" t="s">
        <v>8506</v>
      </c>
      <c r="L163" s="66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3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8848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6" t="s">
        <v>8506</v>
      </c>
      <c r="L164" s="66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3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6" t="s">
        <v>8506</v>
      </c>
      <c r="L165" s="66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3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6" t="s">
        <v>8506</v>
      </c>
      <c r="L166" s="66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3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6" t="s">
        <v>8506</v>
      </c>
      <c r="L167" s="66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3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6" t="s">
        <v>8506</v>
      </c>
      <c r="L168" s="66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3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6" t="s">
        <v>8506</v>
      </c>
      <c r="L169" s="66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3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6" t="s">
        <v>8506</v>
      </c>
      <c r="L170" s="66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3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8866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6" t="s">
        <v>8506</v>
      </c>
      <c r="L171" s="66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3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6" t="s">
        <v>8506</v>
      </c>
      <c r="L172" s="66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3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6" t="s">
        <v>8506</v>
      </c>
      <c r="L173" s="66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3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6" t="s">
        <v>8506</v>
      </c>
      <c r="L174" s="66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3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8855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6" t="s">
        <v>8506</v>
      </c>
      <c r="L175" s="66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3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8833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6" t="s">
        <v>8506</v>
      </c>
      <c r="L176" s="66" t="s">
        <v>7868</v>
      </c>
      <c r="M176">
        <v>490</v>
      </c>
      <c r="N176" t="s">
        <v>8853</v>
      </c>
      <c r="O176" t="str">
        <f t="shared" si="14"/>
        <v>03021608841022</v>
      </c>
      <c r="P176" t="s">
        <v>8854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3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8833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6" t="s">
        <v>8506</v>
      </c>
      <c r="L177" s="66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3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8833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6" t="s">
        <v>8506</v>
      </c>
      <c r="L178" s="66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3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8852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6" t="s">
        <v>8506</v>
      </c>
      <c r="L179" s="66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3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8834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6" t="s">
        <v>8506</v>
      </c>
      <c r="L180" s="66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3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8834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6" t="s">
        <v>8506</v>
      </c>
      <c r="L181" s="66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3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8835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6" t="s">
        <v>8506</v>
      </c>
      <c r="L182" s="66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3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8835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6" t="s">
        <v>8506</v>
      </c>
      <c r="L183" s="66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3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8835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6" t="s">
        <v>8506</v>
      </c>
      <c r="L184" s="66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3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8835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6" t="s">
        <v>8506</v>
      </c>
      <c r="L185" s="66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3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8835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6" t="s">
        <v>8506</v>
      </c>
      <c r="L186" s="66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3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8835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6" t="s">
        <v>8506</v>
      </c>
      <c r="L187" s="66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3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8836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6" t="s">
        <v>8506</v>
      </c>
      <c r="L188" s="66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3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8836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6" t="s">
        <v>8506</v>
      </c>
      <c r="L189" s="66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3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8851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6" t="s">
        <v>8506</v>
      </c>
      <c r="L190" s="66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3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8851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6" t="s">
        <v>8506</v>
      </c>
      <c r="L191" s="66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3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8851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6" t="s">
        <v>8506</v>
      </c>
      <c r="L192" s="66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3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8837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6" t="s">
        <v>8506</v>
      </c>
      <c r="L193" s="66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3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8837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6" t="s">
        <v>8506</v>
      </c>
      <c r="L194" s="66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3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8840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6" t="s">
        <v>8506</v>
      </c>
      <c r="L195" s="66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3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8840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6" t="s">
        <v>8506</v>
      </c>
      <c r="L196" s="66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3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8840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6" t="s">
        <v>8506</v>
      </c>
      <c r="L197" s="66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3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8840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6" t="s">
        <v>8506</v>
      </c>
      <c r="L198" s="66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3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8840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6" t="s">
        <v>8506</v>
      </c>
      <c r="L199" s="66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3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8840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6" t="s">
        <v>8506</v>
      </c>
      <c r="L200" s="66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3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8840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6" t="s">
        <v>8506</v>
      </c>
      <c r="L201" s="66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3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8840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6" t="s">
        <v>8506</v>
      </c>
      <c r="L202" s="66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3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8841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6" t="s">
        <v>8506</v>
      </c>
      <c r="L203" s="66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3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8842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6" t="s">
        <v>8506</v>
      </c>
      <c r="L204" s="66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3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8842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6" t="s">
        <v>8506</v>
      </c>
      <c r="L205" s="66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3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8843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6" t="s">
        <v>8506</v>
      </c>
      <c r="L206" s="66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3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8850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6" t="s">
        <v>8506</v>
      </c>
      <c r="L207" s="66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3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8850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6" t="s">
        <v>8506</v>
      </c>
      <c r="L208" s="66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3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8850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6" t="s">
        <v>8506</v>
      </c>
      <c r="L209" s="66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3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8850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6" t="s">
        <v>8506</v>
      </c>
      <c r="L210" s="66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3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8849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6" t="s">
        <v>8506</v>
      </c>
      <c r="L211" s="66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3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8849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6" t="s">
        <v>8506</v>
      </c>
      <c r="L212" s="66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3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8849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6" t="s">
        <v>8506</v>
      </c>
      <c r="L213" s="66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3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8849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6" t="s">
        <v>8506</v>
      </c>
      <c r="L214" s="66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3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8845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6" t="s">
        <v>8506</v>
      </c>
      <c r="L215" s="66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3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8848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6" t="s">
        <v>8506</v>
      </c>
      <c r="L216" s="66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3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8848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6" t="s">
        <v>8506</v>
      </c>
      <c r="L217" s="66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3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6" t="s">
        <v>8506</v>
      </c>
      <c r="L218" s="66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3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6" t="s">
        <v>8506</v>
      </c>
      <c r="L219" s="66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3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6" t="s">
        <v>8506</v>
      </c>
      <c r="L220" s="66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3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6" t="s">
        <v>8506</v>
      </c>
      <c r="L221" s="66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3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6" t="s">
        <v>8506</v>
      </c>
      <c r="L222" s="66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3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8847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6" t="s">
        <v>8506</v>
      </c>
      <c r="L223" s="66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3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8847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6" t="s">
        <v>8506</v>
      </c>
      <c r="L224" s="66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3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6" t="s">
        <v>8506</v>
      </c>
      <c r="L225" s="66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3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6" t="s">
        <v>8506</v>
      </c>
      <c r="L226" s="66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3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6" t="s">
        <v>8506</v>
      </c>
      <c r="L227" s="66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3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6" t="s">
        <v>8506</v>
      </c>
      <c r="L228" s="66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3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6" t="s">
        <v>8506</v>
      </c>
      <c r="L229" s="66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3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6" t="s">
        <v>8506</v>
      </c>
      <c r="L230" s="66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3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6" t="s">
        <v>8506</v>
      </c>
      <c r="L231" s="66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3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6" t="s">
        <v>8506</v>
      </c>
      <c r="L232" s="66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3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6" t="s">
        <v>8506</v>
      </c>
      <c r="L233" s="66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3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6" t="s">
        <v>8506</v>
      </c>
      <c r="L234" s="66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3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6" t="s">
        <v>8506</v>
      </c>
      <c r="L235" s="66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3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6" t="s">
        <v>8506</v>
      </c>
      <c r="L236" s="66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3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6" t="s">
        <v>8506</v>
      </c>
      <c r="L237" s="66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3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6" t="s">
        <v>8506</v>
      </c>
      <c r="L238" s="66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3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6" t="s">
        <v>8506</v>
      </c>
      <c r="L239" s="66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3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6" t="s">
        <v>8506</v>
      </c>
      <c r="L240" s="66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3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6" t="s">
        <v>8506</v>
      </c>
      <c r="L241" s="66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3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6" t="s">
        <v>8506</v>
      </c>
      <c r="L242" s="66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3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6" t="s">
        <v>8506</v>
      </c>
      <c r="L243" s="66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3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6" t="s">
        <v>8506</v>
      </c>
      <c r="L244" s="66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3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6" t="s">
        <v>8506</v>
      </c>
      <c r="L245" s="66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3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6" t="s">
        <v>8506</v>
      </c>
      <c r="L246" s="66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3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6" t="s">
        <v>8506</v>
      </c>
      <c r="L247" s="66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3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6" t="s">
        <v>8506</v>
      </c>
      <c r="L248" s="66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3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6" t="s">
        <v>8506</v>
      </c>
      <c r="L249" s="66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3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6" t="s">
        <v>8506</v>
      </c>
      <c r="L250" s="66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3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6" t="s">
        <v>8506</v>
      </c>
      <c r="L251" s="66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3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6" t="s">
        <v>8506</v>
      </c>
      <c r="L252" s="66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3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6" t="s">
        <v>8506</v>
      </c>
      <c r="L253" s="66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3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6" t="s">
        <v>8506</v>
      </c>
      <c r="L254" s="66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3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6" t="s">
        <v>8506</v>
      </c>
      <c r="L255" s="66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3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6" t="s">
        <v>8506</v>
      </c>
      <c r="L256" s="66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3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6" t="s">
        <v>8506</v>
      </c>
      <c r="L257" s="66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3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6" t="s">
        <v>8506</v>
      </c>
      <c r="L258" s="66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3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6" t="s">
        <v>8506</v>
      </c>
      <c r="L259" s="66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3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6" t="s">
        <v>8506</v>
      </c>
      <c r="L260" s="66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3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6" t="s">
        <v>8506</v>
      </c>
      <c r="L261" s="66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3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6" t="s">
        <v>8506</v>
      </c>
      <c r="L262" s="66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3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6" t="s">
        <v>8506</v>
      </c>
      <c r="L263" s="66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3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6" t="s">
        <v>8506</v>
      </c>
      <c r="L264" s="66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3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6" t="s">
        <v>8506</v>
      </c>
      <c r="L265" s="66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3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6" t="s">
        <v>8506</v>
      </c>
      <c r="L266" s="66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3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6" t="s">
        <v>8506</v>
      </c>
      <c r="L267" s="66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3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6" t="s">
        <v>8506</v>
      </c>
      <c r="L268" s="66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3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6" t="s">
        <v>8506</v>
      </c>
      <c r="L269" s="66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3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6" t="s">
        <v>8506</v>
      </c>
      <c r="L270" s="66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3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6" t="s">
        <v>8506</v>
      </c>
      <c r="L271" s="66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3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6" t="s">
        <v>8506</v>
      </c>
      <c r="L272" s="66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3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6" t="s">
        <v>8506</v>
      </c>
      <c r="L273" s="66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3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6" t="s">
        <v>8506</v>
      </c>
      <c r="L274" s="66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3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6" t="s">
        <v>8506</v>
      </c>
      <c r="L275" s="66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3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6" t="s">
        <v>8506</v>
      </c>
      <c r="L276" s="66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3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6" t="s">
        <v>8506</v>
      </c>
      <c r="L277" s="66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3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6" t="s">
        <v>8506</v>
      </c>
      <c r="L278" s="66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3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6" t="s">
        <v>8506</v>
      </c>
      <c r="L279" s="66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3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6" t="s">
        <v>8506</v>
      </c>
      <c r="L280" s="66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3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6" t="s">
        <v>8506</v>
      </c>
      <c r="L281" s="66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3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6" t="s">
        <v>8506</v>
      </c>
      <c r="L282" s="66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3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6" t="s">
        <v>8506</v>
      </c>
      <c r="L283" s="66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3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6" t="s">
        <v>8506</v>
      </c>
      <c r="L284" s="66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3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6" t="s">
        <v>8506</v>
      </c>
      <c r="L285" s="66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3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6" t="s">
        <v>8506</v>
      </c>
      <c r="L286" s="66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3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6" t="s">
        <v>8506</v>
      </c>
      <c r="L287" s="66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3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6" t="s">
        <v>8506</v>
      </c>
      <c r="L288" s="66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3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6" t="s">
        <v>8506</v>
      </c>
      <c r="L289" s="66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3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6" t="s">
        <v>8506</v>
      </c>
      <c r="L290" s="66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3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6" t="s">
        <v>8506</v>
      </c>
      <c r="L291" s="66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3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6" t="s">
        <v>8506</v>
      </c>
      <c r="L292" s="66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3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6" t="s">
        <v>8506</v>
      </c>
      <c r="L293" s="66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3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6" t="s">
        <v>8506</v>
      </c>
      <c r="L294" s="66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3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6" t="s">
        <v>8506</v>
      </c>
      <c r="L295" s="66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3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6" t="s">
        <v>8506</v>
      </c>
      <c r="L296" s="66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3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6" t="s">
        <v>8506</v>
      </c>
      <c r="L297" s="66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3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6" t="s">
        <v>8506</v>
      </c>
      <c r="L298" s="66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3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6" t="s">
        <v>8506</v>
      </c>
      <c r="L299" s="66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3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6" t="s">
        <v>8506</v>
      </c>
      <c r="L300" s="66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3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6" t="s">
        <v>8506</v>
      </c>
      <c r="L301" s="66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3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6" t="s">
        <v>8506</v>
      </c>
      <c r="L302" s="66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3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6" t="s">
        <v>8506</v>
      </c>
      <c r="L303" s="66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3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6" t="s">
        <v>8506</v>
      </c>
      <c r="L304" s="66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3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6" t="s">
        <v>8506</v>
      </c>
      <c r="L305" s="66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3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6" t="s">
        <v>8506</v>
      </c>
      <c r="L306" s="66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3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6" t="s">
        <v>8506</v>
      </c>
      <c r="L307" s="66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3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6" t="s">
        <v>8506</v>
      </c>
      <c r="L308" s="66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3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6" t="s">
        <v>8506</v>
      </c>
      <c r="L309" s="66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3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6" t="s">
        <v>8506</v>
      </c>
      <c r="L310" s="66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3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6" t="s">
        <v>8506</v>
      </c>
      <c r="L311" s="66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3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6" t="s">
        <v>8506</v>
      </c>
      <c r="L312" s="66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3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6" t="s">
        <v>8506</v>
      </c>
      <c r="L313" s="66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3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6" t="s">
        <v>8506</v>
      </c>
      <c r="L314" s="66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3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6" t="s">
        <v>8506</v>
      </c>
      <c r="L315" s="66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3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6" t="s">
        <v>8506</v>
      </c>
      <c r="L316" s="66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3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6" t="s">
        <v>8506</v>
      </c>
      <c r="L317" s="66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3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6" t="s">
        <v>8506</v>
      </c>
      <c r="L318" s="66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3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6" t="s">
        <v>8506</v>
      </c>
      <c r="L319" s="66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3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6" t="s">
        <v>8506</v>
      </c>
      <c r="L320" s="66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3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6" t="s">
        <v>8506</v>
      </c>
      <c r="L321" s="66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3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6" t="s">
        <v>8506</v>
      </c>
      <c r="L322" s="66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3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6" t="s">
        <v>8506</v>
      </c>
      <c r="L323" s="66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3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6" t="s">
        <v>8506</v>
      </c>
      <c r="L324" s="66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3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6" t="s">
        <v>8506</v>
      </c>
      <c r="L325" s="66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3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6" t="s">
        <v>8506</v>
      </c>
      <c r="L326" s="66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3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6" t="s">
        <v>8506</v>
      </c>
      <c r="L327" s="66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3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6" t="s">
        <v>8506</v>
      </c>
      <c r="L328" s="66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3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6" t="s">
        <v>8506</v>
      </c>
      <c r="L329" s="66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3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6" t="s">
        <v>8506</v>
      </c>
      <c r="L330" s="66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3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6" t="s">
        <v>8506</v>
      </c>
      <c r="L331" s="66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3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6" t="s">
        <v>8506</v>
      </c>
      <c r="L332" s="66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3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6" t="s">
        <v>8506</v>
      </c>
      <c r="L333" s="66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3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6" t="s">
        <v>8506</v>
      </c>
      <c r="L334" s="66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3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6" t="s">
        <v>8506</v>
      </c>
      <c r="L335" s="66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3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6" t="s">
        <v>8506</v>
      </c>
      <c r="L336" s="66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3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6" t="s">
        <v>8506</v>
      </c>
      <c r="L337" s="66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3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6" t="s">
        <v>8506</v>
      </c>
      <c r="L338" s="66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3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6" t="s">
        <v>8506</v>
      </c>
      <c r="L339" s="66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3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6" t="s">
        <v>8506</v>
      </c>
      <c r="L340" s="66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3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6" t="s">
        <v>8506</v>
      </c>
      <c r="L341" s="66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3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6" t="s">
        <v>8506</v>
      </c>
      <c r="L342" s="66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3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6" t="s">
        <v>8506</v>
      </c>
      <c r="L343" s="66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3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6" t="s">
        <v>8506</v>
      </c>
      <c r="L344" s="66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3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6" t="s">
        <v>8506</v>
      </c>
      <c r="L345" s="66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3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6" t="s">
        <v>8506</v>
      </c>
      <c r="L346" s="66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3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6" t="s">
        <v>8506</v>
      </c>
      <c r="L347" s="66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3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6" t="s">
        <v>8506</v>
      </c>
      <c r="L348" s="66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3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6" t="s">
        <v>8506</v>
      </c>
      <c r="L349" s="66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3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6" t="s">
        <v>8506</v>
      </c>
      <c r="L350" s="66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3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6" t="s">
        <v>8506</v>
      </c>
      <c r="L351" s="66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3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6" t="s">
        <v>8506</v>
      </c>
      <c r="L352" s="66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3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6" t="s">
        <v>8506</v>
      </c>
      <c r="L353" s="66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3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6" t="s">
        <v>8506</v>
      </c>
      <c r="L354" s="66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3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6" t="s">
        <v>8506</v>
      </c>
      <c r="L355" s="66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3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6" t="s">
        <v>8506</v>
      </c>
      <c r="L356" s="66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3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6" t="s">
        <v>8506</v>
      </c>
      <c r="L357" s="66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3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6" t="s">
        <v>8506</v>
      </c>
      <c r="L358" s="66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3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6" t="s">
        <v>8506</v>
      </c>
      <c r="L359" s="66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3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6" t="s">
        <v>8506</v>
      </c>
      <c r="L360" s="66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3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6" t="s">
        <v>8506</v>
      </c>
      <c r="L361" s="66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3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6" t="s">
        <v>8506</v>
      </c>
      <c r="L362" s="66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3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6" t="s">
        <v>8506</v>
      </c>
      <c r="L363" s="66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3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6" t="s">
        <v>8506</v>
      </c>
      <c r="L364" s="66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3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6" t="s">
        <v>8506</v>
      </c>
      <c r="L365" s="66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3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6" t="s">
        <v>8506</v>
      </c>
      <c r="L366" s="66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3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6" t="s">
        <v>8506</v>
      </c>
      <c r="L367" s="66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3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6" t="s">
        <v>8506</v>
      </c>
      <c r="L368" s="66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3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6" t="s">
        <v>8506</v>
      </c>
      <c r="L369" s="66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3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6" t="s">
        <v>8506</v>
      </c>
      <c r="L370" s="66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3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6" t="s">
        <v>8506</v>
      </c>
      <c r="L371" s="66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3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6" t="s">
        <v>8506</v>
      </c>
      <c r="L372" s="66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3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6" t="s">
        <v>8506</v>
      </c>
      <c r="L373" s="66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3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6" t="s">
        <v>8506</v>
      </c>
      <c r="L374" s="66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3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6" t="s">
        <v>8506</v>
      </c>
      <c r="L375" s="66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3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6" t="s">
        <v>8506</v>
      </c>
      <c r="L376" s="66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3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6" t="s">
        <v>8506</v>
      </c>
      <c r="L377" s="66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3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6" t="s">
        <v>8506</v>
      </c>
      <c r="L378" s="66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3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6" t="s">
        <v>8506</v>
      </c>
      <c r="L379" s="66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3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6" t="s">
        <v>8506</v>
      </c>
      <c r="L380" s="66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3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6" t="s">
        <v>8506</v>
      </c>
      <c r="L381" s="66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3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6" t="s">
        <v>8506</v>
      </c>
      <c r="L382" s="66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3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6" t="s">
        <v>8506</v>
      </c>
      <c r="L383" s="66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3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6" t="s">
        <v>8506</v>
      </c>
      <c r="L384" s="66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3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6" t="s">
        <v>8506</v>
      </c>
      <c r="L385" s="66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3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6" t="s">
        <v>8506</v>
      </c>
      <c r="L386" s="66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3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6" t="s">
        <v>8506</v>
      </c>
      <c r="L387" s="66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3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6" t="s">
        <v>8506</v>
      </c>
      <c r="L388" s="66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3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6" t="s">
        <v>8506</v>
      </c>
      <c r="L389" s="66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3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6" t="s">
        <v>8506</v>
      </c>
      <c r="L390" s="66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3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6" t="s">
        <v>8506</v>
      </c>
      <c r="L391" s="66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3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6" t="s">
        <v>8506</v>
      </c>
      <c r="L392" s="66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3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6" t="s">
        <v>8506</v>
      </c>
      <c r="L393" s="66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3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6" t="s">
        <v>8506</v>
      </c>
      <c r="L394" s="66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3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6" t="s">
        <v>8506</v>
      </c>
      <c r="L395" s="66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3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6" t="s">
        <v>8506</v>
      </c>
      <c r="L396" s="66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3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6" t="s">
        <v>8506</v>
      </c>
      <c r="L397" s="66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3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6" t="s">
        <v>8506</v>
      </c>
      <c r="L398" s="66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3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6" t="s">
        <v>8506</v>
      </c>
      <c r="L399" s="66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3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6" t="s">
        <v>8506</v>
      </c>
      <c r="L400" s="66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3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6" t="s">
        <v>8506</v>
      </c>
      <c r="L401" s="66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3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6" t="s">
        <v>8506</v>
      </c>
      <c r="L402" s="66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3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6" t="s">
        <v>8506</v>
      </c>
      <c r="L403" s="66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3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6" t="s">
        <v>8506</v>
      </c>
      <c r="L404" s="66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3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6" t="s">
        <v>8506</v>
      </c>
      <c r="L405" s="66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3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6" t="s">
        <v>8506</v>
      </c>
      <c r="L406" s="66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3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6" t="s">
        <v>8506</v>
      </c>
      <c r="L407" s="66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3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6" t="s">
        <v>8506</v>
      </c>
      <c r="L408" s="66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3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6" t="s">
        <v>8506</v>
      </c>
      <c r="L409" s="66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3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6" t="s">
        <v>8506</v>
      </c>
      <c r="L410" s="66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3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6" t="s">
        <v>8506</v>
      </c>
      <c r="L411" s="66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3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6" t="s">
        <v>8506</v>
      </c>
      <c r="L412" s="66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3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6" t="s">
        <v>8506</v>
      </c>
      <c r="L413" s="66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3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6" t="s">
        <v>8506</v>
      </c>
      <c r="L414" s="66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3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6" t="s">
        <v>8506</v>
      </c>
      <c r="L415" s="66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3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6" t="s">
        <v>8506</v>
      </c>
      <c r="L416" s="66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3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6" t="s">
        <v>8506</v>
      </c>
      <c r="L417" s="66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3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6" t="s">
        <v>8506</v>
      </c>
      <c r="L418" s="66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3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6" t="s">
        <v>8506</v>
      </c>
      <c r="L419" s="66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3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6" t="s">
        <v>8506</v>
      </c>
      <c r="L420" s="66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3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6" t="s">
        <v>8506</v>
      </c>
      <c r="L421" s="66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3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6" t="s">
        <v>8506</v>
      </c>
      <c r="L422" s="66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3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6" t="s">
        <v>8506</v>
      </c>
      <c r="L423" s="66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3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6" t="s">
        <v>8506</v>
      </c>
      <c r="L424" s="66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3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6" t="s">
        <v>8506</v>
      </c>
      <c r="L425" s="66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3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6" t="s">
        <v>8506</v>
      </c>
      <c r="L426" s="66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3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6" t="s">
        <v>8506</v>
      </c>
      <c r="L427" s="66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3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6" t="s">
        <v>8506</v>
      </c>
      <c r="L428" s="66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3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6" t="s">
        <v>8506</v>
      </c>
      <c r="L429" s="66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3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6" t="s">
        <v>8506</v>
      </c>
      <c r="L430" s="66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3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6" t="s">
        <v>8506</v>
      </c>
      <c r="L431" s="66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3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6" t="s">
        <v>8506</v>
      </c>
      <c r="L432" s="66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3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6" t="s">
        <v>8506</v>
      </c>
      <c r="L433" s="66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3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6" t="s">
        <v>8506</v>
      </c>
      <c r="L434" s="66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3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6" t="s">
        <v>8506</v>
      </c>
      <c r="L435" s="66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3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6" t="s">
        <v>8506</v>
      </c>
      <c r="L436" s="66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3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6" t="s">
        <v>8506</v>
      </c>
      <c r="L437" s="66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3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6" t="s">
        <v>8506</v>
      </c>
      <c r="L438" s="66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3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6" t="s">
        <v>8506</v>
      </c>
      <c r="L439" s="66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3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6" t="s">
        <v>8506</v>
      </c>
      <c r="L440" s="66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3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6" t="s">
        <v>8506</v>
      </c>
      <c r="L441" s="66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3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6" t="s">
        <v>8506</v>
      </c>
      <c r="L442" s="66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3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6" t="s">
        <v>8506</v>
      </c>
      <c r="L443" s="66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3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6" t="s">
        <v>8506</v>
      </c>
      <c r="L444" s="66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3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6" t="s">
        <v>8506</v>
      </c>
      <c r="L445" s="66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3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6" t="s">
        <v>8506</v>
      </c>
      <c r="L446" s="66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3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6" t="s">
        <v>8506</v>
      </c>
      <c r="L447" s="66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3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6" t="s">
        <v>8506</v>
      </c>
      <c r="L448" s="66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3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6" t="s">
        <v>8506</v>
      </c>
      <c r="L449" s="66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3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6" t="s">
        <v>8506</v>
      </c>
      <c r="L450" s="66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3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6" t="s">
        <v>8506</v>
      </c>
      <c r="L451" s="66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3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6" t="s">
        <v>8506</v>
      </c>
      <c r="L452" s="66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3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6" t="s">
        <v>8506</v>
      </c>
      <c r="L453" s="66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3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6" t="s">
        <v>8506</v>
      </c>
      <c r="L454" s="66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3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6" t="s">
        <v>8506</v>
      </c>
      <c r="L455" s="66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3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6" t="s">
        <v>8506</v>
      </c>
      <c r="L456" s="66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3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6" t="s">
        <v>8506</v>
      </c>
      <c r="L457" s="66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3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6" t="s">
        <v>8506</v>
      </c>
      <c r="L458" s="66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3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6" t="s">
        <v>8506</v>
      </c>
      <c r="L459" s="66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3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6" t="s">
        <v>8506</v>
      </c>
      <c r="L460" s="66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3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6" t="s">
        <v>8506</v>
      </c>
      <c r="L461" s="66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3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6" t="s">
        <v>8506</v>
      </c>
      <c r="L462" s="66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3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6" t="s">
        <v>8506</v>
      </c>
      <c r="L463" s="66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3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6" t="s">
        <v>8506</v>
      </c>
      <c r="L464" s="66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3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6" t="s">
        <v>8506</v>
      </c>
      <c r="L465" s="66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3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6" t="s">
        <v>8506</v>
      </c>
      <c r="L466" s="66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3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6" t="s">
        <v>8506</v>
      </c>
      <c r="L467" s="66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3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6" t="s">
        <v>8506</v>
      </c>
      <c r="L468" s="66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3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6" t="s">
        <v>8506</v>
      </c>
      <c r="L469" s="66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3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6" t="s">
        <v>8506</v>
      </c>
      <c r="L470" s="66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3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6" t="s">
        <v>8506</v>
      </c>
      <c r="L471" s="66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3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6" t="s">
        <v>8506</v>
      </c>
      <c r="L472" s="66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3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6" t="s">
        <v>8506</v>
      </c>
      <c r="L473" s="66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3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6" t="s">
        <v>8506</v>
      </c>
      <c r="L474" s="66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3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6" t="s">
        <v>8506</v>
      </c>
      <c r="L475" s="66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3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6" t="s">
        <v>8506</v>
      </c>
      <c r="L476" s="66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3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6" t="s">
        <v>8506</v>
      </c>
      <c r="L477" s="66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3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6" t="s">
        <v>8506</v>
      </c>
      <c r="L478" s="66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3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6" t="s">
        <v>8506</v>
      </c>
      <c r="L479" s="66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3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6" t="s">
        <v>8506</v>
      </c>
      <c r="L480" s="66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3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6" t="s">
        <v>8506</v>
      </c>
      <c r="L481" s="66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3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6" t="s">
        <v>8506</v>
      </c>
      <c r="L482" s="66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3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6" t="s">
        <v>8506</v>
      </c>
      <c r="L483" s="66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3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6" t="s">
        <v>8506</v>
      </c>
      <c r="L484" s="66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3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6" t="s">
        <v>8506</v>
      </c>
      <c r="L485" s="66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3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6" t="s">
        <v>8506</v>
      </c>
      <c r="L486" s="66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3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6" t="s">
        <v>8506</v>
      </c>
      <c r="L487" s="66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3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6" t="s">
        <v>8506</v>
      </c>
      <c r="L488" s="66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3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6" t="s">
        <v>8506</v>
      </c>
      <c r="L489" s="66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3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6" t="s">
        <v>8506</v>
      </c>
      <c r="L490" s="66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3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6" t="s">
        <v>8506</v>
      </c>
      <c r="L491" s="66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3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6" t="s">
        <v>8506</v>
      </c>
      <c r="L492" s="66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3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6" t="s">
        <v>8506</v>
      </c>
      <c r="L493" s="66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3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6" t="s">
        <v>8506</v>
      </c>
      <c r="L494" s="66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3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6" t="s">
        <v>8506</v>
      </c>
      <c r="L495" s="66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3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6" t="s">
        <v>8506</v>
      </c>
      <c r="L496" s="66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3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6" t="s">
        <v>8506</v>
      </c>
      <c r="L497" s="66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3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6" t="s">
        <v>8506</v>
      </c>
      <c r="L498" s="66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3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6" t="s">
        <v>8506</v>
      </c>
      <c r="L499" s="66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3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6" t="s">
        <v>8506</v>
      </c>
      <c r="L500" s="66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3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6" t="s">
        <v>8506</v>
      </c>
      <c r="L501" s="66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3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6" t="s">
        <v>8506</v>
      </c>
      <c r="L502" s="66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3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6" t="s">
        <v>8506</v>
      </c>
      <c r="L503" s="66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3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6" t="s">
        <v>8506</v>
      </c>
      <c r="L504" s="66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3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6" t="s">
        <v>8506</v>
      </c>
      <c r="L505" s="66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3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6" t="s">
        <v>8506</v>
      </c>
      <c r="L506" s="66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3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6" t="s">
        <v>8506</v>
      </c>
      <c r="L507" s="66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3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6" t="s">
        <v>8506</v>
      </c>
      <c r="L508" s="66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3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6" t="s">
        <v>8506</v>
      </c>
      <c r="L509" s="66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3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6" t="s">
        <v>8506</v>
      </c>
      <c r="L510" s="66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3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6" t="s">
        <v>8506</v>
      </c>
      <c r="L511" s="66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3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6" t="s">
        <v>8506</v>
      </c>
      <c r="L512" s="66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3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6" t="s">
        <v>8506</v>
      </c>
      <c r="L513" s="66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3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6" t="s">
        <v>8506</v>
      </c>
      <c r="L514" s="66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3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6" t="s">
        <v>8506</v>
      </c>
      <c r="L515" s="66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3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6" t="s">
        <v>8506</v>
      </c>
      <c r="L516" s="66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3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6" t="s">
        <v>8506</v>
      </c>
      <c r="L517" s="66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3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6" t="s">
        <v>8506</v>
      </c>
      <c r="L518" s="66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3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6" t="s">
        <v>8506</v>
      </c>
      <c r="L519" s="66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3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6" t="s">
        <v>8506</v>
      </c>
      <c r="L520" s="66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3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6" t="s">
        <v>8506</v>
      </c>
      <c r="L521" s="66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3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6" t="s">
        <v>8506</v>
      </c>
      <c r="L522" s="66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3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6" t="s">
        <v>8506</v>
      </c>
      <c r="L523" s="66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3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6" t="s">
        <v>8506</v>
      </c>
      <c r="L524" s="66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3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6" t="s">
        <v>8506</v>
      </c>
      <c r="L525" s="66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3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6" t="s">
        <v>8506</v>
      </c>
      <c r="L526" s="66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3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6" t="s">
        <v>8506</v>
      </c>
      <c r="L527" s="66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3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6" t="s">
        <v>8506</v>
      </c>
      <c r="L528" s="66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3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6" t="s">
        <v>8506</v>
      </c>
      <c r="L529" s="66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3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6" t="s">
        <v>8506</v>
      </c>
      <c r="L530" s="66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3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6" t="s">
        <v>8506</v>
      </c>
      <c r="L531" s="66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3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6" t="s">
        <v>8506</v>
      </c>
      <c r="L532" s="66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3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6" t="s">
        <v>8506</v>
      </c>
      <c r="L533" s="66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3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6" t="s">
        <v>8506</v>
      </c>
      <c r="L534" s="66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3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6" t="s">
        <v>8506</v>
      </c>
      <c r="L535" s="66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3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6" t="s">
        <v>8506</v>
      </c>
      <c r="L536" s="66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3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6" t="s">
        <v>8506</v>
      </c>
      <c r="L537" s="66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3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6" t="s">
        <v>8506</v>
      </c>
      <c r="L538" s="66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3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6" t="s">
        <v>8506</v>
      </c>
      <c r="L539" s="66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3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6" t="s">
        <v>8506</v>
      </c>
      <c r="L540" s="66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3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6" t="s">
        <v>8506</v>
      </c>
      <c r="L541" s="66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3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6" t="s">
        <v>8506</v>
      </c>
      <c r="L542" s="66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3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6" t="s">
        <v>8506</v>
      </c>
      <c r="L543" s="66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3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6" t="s">
        <v>8506</v>
      </c>
      <c r="L544" s="66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3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6" t="s">
        <v>8506</v>
      </c>
      <c r="L545" s="66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3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6" t="s">
        <v>8506</v>
      </c>
      <c r="L546" s="66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3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6" t="s">
        <v>8506</v>
      </c>
      <c r="L547" s="66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3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6" t="s">
        <v>8506</v>
      </c>
      <c r="L548" s="66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3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6" t="s">
        <v>8506</v>
      </c>
      <c r="L549" s="66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3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6" t="s">
        <v>8506</v>
      </c>
      <c r="L550" s="66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3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6" t="s">
        <v>8506</v>
      </c>
      <c r="L551" s="66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3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6" t="s">
        <v>8506</v>
      </c>
      <c r="L552" s="66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3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6" t="s">
        <v>8506</v>
      </c>
      <c r="L553" s="66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3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6" t="s">
        <v>8506</v>
      </c>
      <c r="L554" s="66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3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6" t="s">
        <v>8506</v>
      </c>
      <c r="L555" s="66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3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6" t="s">
        <v>8506</v>
      </c>
      <c r="L556" s="66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3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6" t="s">
        <v>8506</v>
      </c>
      <c r="L557" s="66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3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6" t="s">
        <v>8506</v>
      </c>
      <c r="L558" s="66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3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6" t="s">
        <v>8506</v>
      </c>
      <c r="L559" s="66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3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6" t="s">
        <v>8506</v>
      </c>
      <c r="L560" s="66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3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6" t="s">
        <v>8506</v>
      </c>
      <c r="L561" s="66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3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6" t="s">
        <v>8506</v>
      </c>
      <c r="L562" s="66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3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6" t="s">
        <v>8506</v>
      </c>
      <c r="L563" s="66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3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6" t="s">
        <v>8506</v>
      </c>
      <c r="L564" s="66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3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6" t="s">
        <v>8506</v>
      </c>
      <c r="L565" s="66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3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6" t="s">
        <v>8506</v>
      </c>
      <c r="L566" s="66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3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6" t="s">
        <v>8506</v>
      </c>
      <c r="L567" s="66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3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6" t="s">
        <v>8506</v>
      </c>
      <c r="L568" s="66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3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6" t="s">
        <v>8506</v>
      </c>
      <c r="L569" s="66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3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6" t="s">
        <v>8506</v>
      </c>
      <c r="L570" s="66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3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6" t="s">
        <v>8506</v>
      </c>
      <c r="L571" s="66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3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6" t="s">
        <v>8506</v>
      </c>
      <c r="L572" s="66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3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6" t="s">
        <v>8506</v>
      </c>
      <c r="L573" s="66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3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6" t="s">
        <v>8506</v>
      </c>
      <c r="L574" s="66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3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6" t="s">
        <v>8506</v>
      </c>
      <c r="L575" s="66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3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6" t="s">
        <v>8506</v>
      </c>
      <c r="L576" s="66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3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6" t="s">
        <v>8506</v>
      </c>
      <c r="L577" s="66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3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6" t="s">
        <v>8506</v>
      </c>
      <c r="L578" s="66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3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6" t="s">
        <v>8506</v>
      </c>
      <c r="L579" s="66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3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6" t="s">
        <v>8506</v>
      </c>
      <c r="L580" s="66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3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6" t="s">
        <v>8506</v>
      </c>
      <c r="L581" s="66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3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6" t="s">
        <v>8506</v>
      </c>
      <c r="L582" s="66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3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6" t="s">
        <v>8506</v>
      </c>
      <c r="L583" s="66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3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6" t="s">
        <v>8506</v>
      </c>
      <c r="L584" s="66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3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6" t="s">
        <v>8506</v>
      </c>
      <c r="L585" s="66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3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6" t="s">
        <v>8506</v>
      </c>
      <c r="L586" s="66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3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6" t="s">
        <v>8506</v>
      </c>
      <c r="L587" s="66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3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6" t="s">
        <v>8506</v>
      </c>
      <c r="L588" s="66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3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6" t="s">
        <v>8506</v>
      </c>
      <c r="L589" s="66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3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6" t="s">
        <v>8506</v>
      </c>
      <c r="L590" s="66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3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6" t="s">
        <v>8506</v>
      </c>
      <c r="L591" s="66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3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6" t="s">
        <v>8506</v>
      </c>
      <c r="L592" s="66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3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6" t="s">
        <v>8506</v>
      </c>
      <c r="L593" s="66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3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6" t="s">
        <v>8506</v>
      </c>
      <c r="L594" s="66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3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6" t="s">
        <v>8506</v>
      </c>
      <c r="L595" s="66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3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6" t="s">
        <v>8506</v>
      </c>
      <c r="L596" s="66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3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6" t="s">
        <v>8506</v>
      </c>
      <c r="L597" s="66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3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6" t="s">
        <v>8506</v>
      </c>
      <c r="L598" s="66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3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6" t="s">
        <v>8506</v>
      </c>
      <c r="L599" s="66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3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6" t="s">
        <v>8506</v>
      </c>
      <c r="L600" s="66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3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6" t="s">
        <v>8506</v>
      </c>
      <c r="L601" s="66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3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6" t="s">
        <v>8506</v>
      </c>
      <c r="L602" s="66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3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6" t="s">
        <v>8506</v>
      </c>
      <c r="L603" s="66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3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6" t="s">
        <v>8506</v>
      </c>
      <c r="L604" s="66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3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6" t="s">
        <v>8506</v>
      </c>
      <c r="L605" s="66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3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6" t="s">
        <v>8506</v>
      </c>
      <c r="L606" s="66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3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6" t="s">
        <v>8506</v>
      </c>
      <c r="L607" s="66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3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6" t="s">
        <v>8506</v>
      </c>
      <c r="L608" s="66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3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6" t="s">
        <v>8506</v>
      </c>
      <c r="L609" s="66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3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6" t="s">
        <v>8506</v>
      </c>
      <c r="L610" s="66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3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6" t="s">
        <v>8506</v>
      </c>
      <c r="L611" s="66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3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6" t="s">
        <v>8506</v>
      </c>
      <c r="L612" s="66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3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6" t="s">
        <v>8506</v>
      </c>
      <c r="L613" s="66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3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6" t="s">
        <v>8506</v>
      </c>
      <c r="L614" s="66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3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6" t="s">
        <v>8506</v>
      </c>
      <c r="L615" s="66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3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6" t="s">
        <v>8506</v>
      </c>
      <c r="L616" s="66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3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6" t="s">
        <v>8506</v>
      </c>
      <c r="L617" s="66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3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6" t="s">
        <v>8506</v>
      </c>
      <c r="L618" s="66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3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6" t="s">
        <v>8506</v>
      </c>
      <c r="L619" s="66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3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6" t="s">
        <v>8506</v>
      </c>
      <c r="L620" s="66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3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6" t="s">
        <v>8506</v>
      </c>
      <c r="L621" s="66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3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6" t="s">
        <v>8506</v>
      </c>
      <c r="L622" s="66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3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6" t="s">
        <v>8506</v>
      </c>
      <c r="L623" s="66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3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6" t="s">
        <v>8506</v>
      </c>
      <c r="L624" s="66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3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6" t="s">
        <v>8506</v>
      </c>
      <c r="L625" s="66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3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6" t="s">
        <v>8506</v>
      </c>
      <c r="L626" s="66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3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6" t="s">
        <v>8506</v>
      </c>
      <c r="L627" s="66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3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6" t="s">
        <v>8506</v>
      </c>
      <c r="L628" s="66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3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6" t="s">
        <v>8506</v>
      </c>
      <c r="L629" s="66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3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6" t="s">
        <v>8506</v>
      </c>
      <c r="L630" s="66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3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6" t="s">
        <v>8506</v>
      </c>
      <c r="L631" s="66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3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6" t="s">
        <v>8506</v>
      </c>
      <c r="L632" s="66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3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6" t="s">
        <v>8506</v>
      </c>
      <c r="L633" s="66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3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6" t="s">
        <v>8506</v>
      </c>
      <c r="L634" s="66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3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6" t="s">
        <v>8506</v>
      </c>
      <c r="L635" s="66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3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6" t="s">
        <v>8506</v>
      </c>
      <c r="L636" s="66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3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6" t="s">
        <v>8506</v>
      </c>
      <c r="L637" s="66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3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6" t="s">
        <v>8506</v>
      </c>
      <c r="L638" s="66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3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6" t="s">
        <v>8506</v>
      </c>
      <c r="L639" s="66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3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6" t="s">
        <v>8506</v>
      </c>
      <c r="L640" s="66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3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6" t="s">
        <v>8506</v>
      </c>
      <c r="L641" s="66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3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6" t="s">
        <v>8506</v>
      </c>
      <c r="L642" s="66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3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6" t="s">
        <v>8506</v>
      </c>
      <c r="L643" s="66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3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6" t="s">
        <v>8506</v>
      </c>
      <c r="L644" s="66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3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6" t="s">
        <v>8506</v>
      </c>
      <c r="L645" s="66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3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6" t="s">
        <v>8506</v>
      </c>
      <c r="L646" s="66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3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6" t="s">
        <v>8506</v>
      </c>
      <c r="L647" s="66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3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6" t="s">
        <v>8506</v>
      </c>
      <c r="L648" s="66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3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6" t="s">
        <v>8506</v>
      </c>
      <c r="L649" s="66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3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6" t="s">
        <v>8506</v>
      </c>
      <c r="L650" s="66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3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6" t="s">
        <v>8506</v>
      </c>
      <c r="L651" s="66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3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6" t="s">
        <v>8506</v>
      </c>
      <c r="L652" s="66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3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6" t="s">
        <v>8506</v>
      </c>
      <c r="L653" s="66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3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6" t="s">
        <v>8506</v>
      </c>
      <c r="L654" s="66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3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6" t="s">
        <v>8506</v>
      </c>
      <c r="L655" s="66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3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6" t="s">
        <v>8506</v>
      </c>
      <c r="L656" s="66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3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6" t="s">
        <v>8506</v>
      </c>
      <c r="L657" s="66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3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6" t="s">
        <v>8506</v>
      </c>
      <c r="L658" s="66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3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6" t="s">
        <v>8506</v>
      </c>
      <c r="L659" s="66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3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6" t="s">
        <v>8506</v>
      </c>
      <c r="L660" s="66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3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6" t="s">
        <v>8506</v>
      </c>
      <c r="L661" s="66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3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6" t="s">
        <v>8506</v>
      </c>
      <c r="L662" s="66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3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6" t="s">
        <v>8506</v>
      </c>
      <c r="L663" s="66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3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6" t="s">
        <v>8506</v>
      </c>
      <c r="L664" s="66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3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6" t="s">
        <v>8506</v>
      </c>
      <c r="L665" s="66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3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6" t="s">
        <v>8506</v>
      </c>
      <c r="L666" s="66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3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6" t="s">
        <v>8506</v>
      </c>
      <c r="L667" s="66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3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6" t="s">
        <v>8506</v>
      </c>
      <c r="L668" s="66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3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6" t="s">
        <v>8506</v>
      </c>
      <c r="L669" s="66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3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38" priority="1"/>
    <cfRule type="duplicateValues" dxfId="137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972"/>
  <sheetViews>
    <sheetView tabSelected="1" zoomScaleNormal="100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112" customWidth="1"/>
    <col min="9" max="9" width="12.5703125" style="112" customWidth="1"/>
    <col min="10" max="10" width="13.42578125" style="112" bestFit="1" customWidth="1"/>
    <col min="11" max="11" width="14.28515625" style="112" customWidth="1"/>
    <col min="12" max="12" width="15.140625" style="112" customWidth="1"/>
    <col min="13" max="13" width="15.85546875" style="112" customWidth="1"/>
    <col min="14" max="14" width="14.140625" style="112" customWidth="1"/>
    <col min="15" max="15" width="12.85546875" style="112" customWidth="1"/>
    <col min="16" max="17" width="14.140625" style="112" customWidth="1"/>
    <col min="18" max="20" width="11.42578125" customWidth="1"/>
  </cols>
  <sheetData>
    <row r="1" spans="1:21" x14ac:dyDescent="0.25">
      <c r="C1" s="128"/>
      <c r="D1" s="128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12" t="s">
        <v>7</v>
      </c>
      <c r="I2" s="112" t="s">
        <v>8</v>
      </c>
      <c r="J2" s="112" t="s">
        <v>9</v>
      </c>
      <c r="K2" s="112" t="s">
        <v>10</v>
      </c>
      <c r="L2" s="112" t="s">
        <v>11</v>
      </c>
      <c r="M2" s="112" t="s">
        <v>13</v>
      </c>
      <c r="N2" s="112" t="s">
        <v>12</v>
      </c>
      <c r="O2" s="112" t="s">
        <v>14</v>
      </c>
      <c r="P2" s="112" t="s">
        <v>15</v>
      </c>
      <c r="Q2" s="112" t="s">
        <v>7943</v>
      </c>
      <c r="R2" t="s">
        <v>16</v>
      </c>
      <c r="S2" t="s">
        <v>68</v>
      </c>
      <c r="T2" t="s">
        <v>7872</v>
      </c>
    </row>
    <row r="3" spans="1:21" hidden="1" x14ac:dyDescent="0.25">
      <c r="A3" t="s">
        <v>9025</v>
      </c>
      <c r="B3" t="s">
        <v>9599</v>
      </c>
      <c r="C3" t="s">
        <v>7706</v>
      </c>
      <c r="D3" t="s">
        <v>0</v>
      </c>
      <c r="E3">
        <v>6970</v>
      </c>
      <c r="F3" t="s">
        <v>9618</v>
      </c>
      <c r="G3" s="143" t="s">
        <v>9619</v>
      </c>
      <c r="H3" s="145">
        <v>0</v>
      </c>
      <c r="I3" s="2">
        <v>0</v>
      </c>
      <c r="J3" s="2">
        <v>0</v>
      </c>
      <c r="K3" s="15">
        <v>26.81</v>
      </c>
      <c r="L3" s="2">
        <v>0</v>
      </c>
      <c r="M3" s="2">
        <v>0</v>
      </c>
      <c r="N3" s="2">
        <v>0</v>
      </c>
      <c r="O3" s="2">
        <v>3.4853000000000001</v>
      </c>
      <c r="P3" s="2">
        <v>30.295299999999997</v>
      </c>
      <c r="Q3" t="s">
        <v>7868</v>
      </c>
      <c r="R3" t="s">
        <v>8045</v>
      </c>
      <c r="S3" s="2">
        <v>0</v>
      </c>
      <c r="T3" s="2">
        <v>0</v>
      </c>
      <c r="U3" s="2"/>
    </row>
    <row r="4" spans="1:21" hidden="1" x14ac:dyDescent="0.25">
      <c r="A4" t="s">
        <v>9025</v>
      </c>
      <c r="B4" t="s">
        <v>9599</v>
      </c>
      <c r="C4" t="s">
        <v>7706</v>
      </c>
      <c r="D4" t="s">
        <v>0</v>
      </c>
      <c r="E4">
        <v>7429</v>
      </c>
      <c r="F4" t="s">
        <v>9255</v>
      </c>
      <c r="G4" s="143" t="s">
        <v>9444</v>
      </c>
      <c r="H4" s="145">
        <v>0</v>
      </c>
      <c r="I4" s="2">
        <v>0</v>
      </c>
      <c r="J4" s="2">
        <v>0</v>
      </c>
      <c r="K4" s="15">
        <v>79.84</v>
      </c>
      <c r="L4" s="2">
        <v>0</v>
      </c>
      <c r="M4" s="2">
        <v>0</v>
      </c>
      <c r="N4" s="2">
        <v>0</v>
      </c>
      <c r="O4" s="2">
        <v>10.379200000000001</v>
      </c>
      <c r="P4" s="2">
        <v>90.219200000000001</v>
      </c>
      <c r="Q4" t="s">
        <v>7868</v>
      </c>
      <c r="R4" t="s">
        <v>8045</v>
      </c>
      <c r="S4" s="2">
        <v>0</v>
      </c>
      <c r="T4" s="2">
        <v>0</v>
      </c>
      <c r="U4" s="2"/>
    </row>
    <row r="5" spans="1:21" hidden="1" x14ac:dyDescent="0.25">
      <c r="A5" t="s">
        <v>9025</v>
      </c>
      <c r="B5" t="s">
        <v>9603</v>
      </c>
      <c r="C5" t="s">
        <v>7706</v>
      </c>
      <c r="D5" t="s">
        <v>0</v>
      </c>
      <c r="E5">
        <v>215</v>
      </c>
      <c r="F5" t="s">
        <v>9355</v>
      </c>
      <c r="G5" s="133" t="s">
        <v>9356</v>
      </c>
      <c r="H5" s="145">
        <v>0</v>
      </c>
      <c r="I5" s="2">
        <v>0</v>
      </c>
      <c r="J5" s="2">
        <v>0</v>
      </c>
      <c r="K5" s="15">
        <v>7.08</v>
      </c>
      <c r="L5" s="2">
        <v>0</v>
      </c>
      <c r="M5" s="2">
        <v>0</v>
      </c>
      <c r="N5" s="2">
        <v>0</v>
      </c>
      <c r="O5" s="2">
        <v>0.9204</v>
      </c>
      <c r="P5" s="2">
        <v>8.0004000000000008</v>
      </c>
      <c r="Q5" t="s">
        <v>7868</v>
      </c>
      <c r="R5" t="s">
        <v>8045</v>
      </c>
      <c r="S5" s="2">
        <v>0</v>
      </c>
      <c r="T5" s="2">
        <v>0</v>
      </c>
      <c r="U5" s="2"/>
    </row>
    <row r="6" spans="1:21" x14ac:dyDescent="0.25">
      <c r="A6" t="s">
        <v>9025</v>
      </c>
      <c r="B6" t="s">
        <v>9597</v>
      </c>
      <c r="C6" t="s">
        <v>7706</v>
      </c>
      <c r="D6" t="s">
        <v>0</v>
      </c>
      <c r="E6">
        <v>15373</v>
      </c>
      <c r="F6" t="s">
        <v>3169</v>
      </c>
      <c r="G6" s="143" t="s">
        <v>3170</v>
      </c>
      <c r="H6" s="145">
        <v>0</v>
      </c>
      <c r="I6" s="2">
        <v>0</v>
      </c>
      <c r="J6" s="2">
        <v>0</v>
      </c>
      <c r="K6" s="15">
        <v>80</v>
      </c>
      <c r="L6" s="2">
        <v>0</v>
      </c>
      <c r="M6" s="2">
        <v>0</v>
      </c>
      <c r="N6" s="2">
        <v>0</v>
      </c>
      <c r="O6" s="2">
        <v>10.4</v>
      </c>
      <c r="P6" s="2">
        <v>90.4</v>
      </c>
      <c r="Q6" t="s">
        <v>7868</v>
      </c>
      <c r="R6" t="s">
        <v>8045</v>
      </c>
      <c r="S6" s="2">
        <v>0</v>
      </c>
      <c r="T6" s="2">
        <v>0</v>
      </c>
      <c r="U6" s="2"/>
    </row>
    <row r="7" spans="1:21" x14ac:dyDescent="0.25">
      <c r="A7" t="s">
        <v>9025</v>
      </c>
      <c r="B7" t="s">
        <v>9605</v>
      </c>
      <c r="C7" t="s">
        <v>7706</v>
      </c>
      <c r="D7" t="s">
        <v>0</v>
      </c>
      <c r="E7">
        <v>400456</v>
      </c>
      <c r="F7" t="s">
        <v>1529</v>
      </c>
      <c r="G7" s="133" t="s">
        <v>1530</v>
      </c>
      <c r="H7" s="145">
        <v>0</v>
      </c>
      <c r="I7" s="2">
        <v>0</v>
      </c>
      <c r="J7" s="2">
        <v>0</v>
      </c>
      <c r="K7" s="15">
        <v>45.34</v>
      </c>
      <c r="L7" s="2">
        <v>0</v>
      </c>
      <c r="M7" s="2">
        <v>0</v>
      </c>
      <c r="N7" s="2">
        <v>0</v>
      </c>
      <c r="O7" s="2">
        <v>5.8942000000000005</v>
      </c>
      <c r="P7" s="2">
        <v>51.234200000000001</v>
      </c>
      <c r="Q7" t="s">
        <v>7868</v>
      </c>
      <c r="R7" t="s">
        <v>8045</v>
      </c>
      <c r="S7" s="2">
        <v>0</v>
      </c>
      <c r="T7" s="2">
        <v>0</v>
      </c>
      <c r="U7" s="2"/>
    </row>
    <row r="8" spans="1:21" hidden="1" x14ac:dyDescent="0.25">
      <c r="A8" t="s">
        <v>9025</v>
      </c>
      <c r="B8" t="s">
        <v>9604</v>
      </c>
      <c r="C8" t="s">
        <v>7706</v>
      </c>
      <c r="D8" t="s">
        <v>0</v>
      </c>
      <c r="E8">
        <v>1150097</v>
      </c>
      <c r="F8" t="s">
        <v>5246</v>
      </c>
      <c r="G8" s="143" t="s">
        <v>5247</v>
      </c>
      <c r="H8" s="145">
        <v>0</v>
      </c>
      <c r="I8" s="2">
        <v>0</v>
      </c>
      <c r="J8" s="2">
        <v>0</v>
      </c>
      <c r="K8" s="15">
        <v>15.43</v>
      </c>
      <c r="L8" s="2">
        <v>0</v>
      </c>
      <c r="M8" s="2">
        <v>0</v>
      </c>
      <c r="N8" s="2">
        <v>0</v>
      </c>
      <c r="O8" s="2">
        <v>2.0059</v>
      </c>
      <c r="P8" s="2">
        <v>17.4359</v>
      </c>
      <c r="Q8" t="s">
        <v>7868</v>
      </c>
      <c r="R8" t="s">
        <v>8045</v>
      </c>
      <c r="S8" s="2">
        <v>0</v>
      </c>
      <c r="T8" s="2">
        <v>0</v>
      </c>
      <c r="U8" s="2"/>
    </row>
    <row r="9" spans="1:21" hidden="1" x14ac:dyDescent="0.25">
      <c r="A9" t="s">
        <v>9025</v>
      </c>
      <c r="B9" t="s">
        <v>9615</v>
      </c>
      <c r="C9" t="s">
        <v>7706</v>
      </c>
      <c r="D9" t="s">
        <v>0</v>
      </c>
      <c r="E9">
        <v>40</v>
      </c>
      <c r="F9" t="s">
        <v>9616</v>
      </c>
      <c r="G9" s="143" t="s">
        <v>9617</v>
      </c>
      <c r="H9" s="145">
        <v>0</v>
      </c>
      <c r="I9" s="2">
        <v>0</v>
      </c>
      <c r="J9" s="2">
        <v>0</v>
      </c>
      <c r="K9" s="15">
        <v>60</v>
      </c>
      <c r="L9" s="2">
        <v>0</v>
      </c>
      <c r="M9" s="2">
        <v>0</v>
      </c>
      <c r="N9" s="2">
        <v>0</v>
      </c>
      <c r="O9" s="2">
        <v>7.8000000000000007</v>
      </c>
      <c r="P9" s="2">
        <v>67.8</v>
      </c>
      <c r="Q9" t="s">
        <v>7868</v>
      </c>
      <c r="R9" t="s">
        <v>8045</v>
      </c>
      <c r="S9" s="2">
        <v>0</v>
      </c>
      <c r="T9" s="2">
        <v>0</v>
      </c>
      <c r="U9" s="2"/>
    </row>
    <row r="10" spans="1:21" hidden="1" x14ac:dyDescent="0.25">
      <c r="A10" t="s">
        <v>9025</v>
      </c>
      <c r="B10" t="s">
        <v>9581</v>
      </c>
      <c r="C10" s="21" t="s">
        <v>9517</v>
      </c>
      <c r="D10" t="s">
        <v>0</v>
      </c>
      <c r="E10" t="s">
        <v>9614</v>
      </c>
      <c r="F10" t="s">
        <v>1338</v>
      </c>
      <c r="G10" s="143" t="s">
        <v>1339</v>
      </c>
      <c r="H10" s="145">
        <v>0</v>
      </c>
      <c r="I10" s="2">
        <v>0</v>
      </c>
      <c r="J10" s="2">
        <v>0</v>
      </c>
      <c r="K10" s="15">
        <v>10.17</v>
      </c>
      <c r="L10" s="2">
        <v>0</v>
      </c>
      <c r="M10" s="2">
        <v>0</v>
      </c>
      <c r="N10" s="2">
        <v>0</v>
      </c>
      <c r="O10" s="2">
        <v>1.3221000000000001</v>
      </c>
      <c r="P10" s="2">
        <v>11.492100000000001</v>
      </c>
      <c r="Q10" t="s">
        <v>7868</v>
      </c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9025</v>
      </c>
      <c r="B11" t="s">
        <v>9595</v>
      </c>
      <c r="C11" t="s">
        <v>7706</v>
      </c>
      <c r="D11" t="s">
        <v>0</v>
      </c>
      <c r="E11">
        <v>378</v>
      </c>
      <c r="F11" t="s">
        <v>9272</v>
      </c>
      <c r="G11" s="143" t="s">
        <v>9405</v>
      </c>
      <c r="H11" s="145">
        <v>0</v>
      </c>
      <c r="I11" s="2">
        <v>0</v>
      </c>
      <c r="J11" s="2">
        <v>0</v>
      </c>
      <c r="K11" s="15">
        <v>10.18</v>
      </c>
      <c r="L11" s="2">
        <v>0</v>
      </c>
      <c r="M11" s="2">
        <v>0</v>
      </c>
      <c r="N11" s="2">
        <v>0</v>
      </c>
      <c r="O11" s="2">
        <v>1.3233999999999999</v>
      </c>
      <c r="P11" s="2">
        <v>11.503399999999999</v>
      </c>
      <c r="Q11" t="s">
        <v>7868</v>
      </c>
      <c r="R11" t="s">
        <v>8045</v>
      </c>
      <c r="S11" s="2">
        <v>0</v>
      </c>
      <c r="T11" s="2">
        <v>0</v>
      </c>
      <c r="U11" s="2"/>
    </row>
    <row r="12" spans="1:21" x14ac:dyDescent="0.25">
      <c r="A12" t="s">
        <v>9025</v>
      </c>
      <c r="B12" t="s">
        <v>9613</v>
      </c>
      <c r="C12" t="s">
        <v>7706</v>
      </c>
      <c r="D12" t="s">
        <v>0</v>
      </c>
      <c r="E12">
        <v>64330</v>
      </c>
      <c r="F12" t="s">
        <v>1529</v>
      </c>
      <c r="G12" s="144" t="s">
        <v>1530</v>
      </c>
      <c r="H12" s="145">
        <v>0</v>
      </c>
      <c r="I12" s="2">
        <v>0</v>
      </c>
      <c r="J12" s="2">
        <v>0</v>
      </c>
      <c r="K12" s="15">
        <v>8.9600000000000009</v>
      </c>
      <c r="L12" s="2">
        <v>0</v>
      </c>
      <c r="M12" s="2">
        <v>0</v>
      </c>
      <c r="N12" s="2">
        <v>0</v>
      </c>
      <c r="O12" s="2">
        <v>1.1648000000000001</v>
      </c>
      <c r="P12" s="2">
        <v>10.1248</v>
      </c>
      <c r="Q12" t="s">
        <v>7868</v>
      </c>
      <c r="R12" t="s">
        <v>8045</v>
      </c>
      <c r="S12" s="2">
        <v>0</v>
      </c>
      <c r="T12" s="2">
        <v>0</v>
      </c>
      <c r="U12" s="2"/>
    </row>
    <row r="13" spans="1:21" x14ac:dyDescent="0.25">
      <c r="A13" t="s">
        <v>9025</v>
      </c>
      <c r="B13" t="s">
        <v>9613</v>
      </c>
      <c r="C13" t="s">
        <v>7706</v>
      </c>
      <c r="D13" t="s">
        <v>0</v>
      </c>
      <c r="E13">
        <v>2453</v>
      </c>
      <c r="F13" t="s">
        <v>9414</v>
      </c>
      <c r="G13" s="144" t="s">
        <v>9415</v>
      </c>
      <c r="H13" s="145">
        <v>0</v>
      </c>
      <c r="I13" s="2">
        <v>0</v>
      </c>
      <c r="J13" s="2">
        <v>0</v>
      </c>
      <c r="K13" s="15">
        <v>9.7200000000000006</v>
      </c>
      <c r="L13" s="2">
        <v>0</v>
      </c>
      <c r="M13" s="2">
        <v>0</v>
      </c>
      <c r="N13" s="2">
        <v>0</v>
      </c>
      <c r="O13" s="2">
        <v>1.2636000000000001</v>
      </c>
      <c r="P13" s="2">
        <v>10.983600000000001</v>
      </c>
      <c r="Q13" t="s">
        <v>7868</v>
      </c>
      <c r="R13" t="s">
        <v>8045</v>
      </c>
      <c r="S13" s="2">
        <v>0</v>
      </c>
      <c r="T13" s="2">
        <v>0</v>
      </c>
      <c r="U13" s="2"/>
    </row>
    <row r="14" spans="1:21" hidden="1" x14ac:dyDescent="0.25">
      <c r="A14" t="s">
        <v>9025</v>
      </c>
      <c r="B14" t="s">
        <v>9581</v>
      </c>
      <c r="C14" t="s">
        <v>7706</v>
      </c>
      <c r="D14" t="s">
        <v>0</v>
      </c>
      <c r="E14">
        <v>860608</v>
      </c>
      <c r="F14" t="s">
        <v>1326</v>
      </c>
      <c r="G14" s="144" t="s">
        <v>1327</v>
      </c>
      <c r="H14" s="145">
        <v>0</v>
      </c>
      <c r="I14" s="2">
        <v>0</v>
      </c>
      <c r="J14" s="2">
        <v>0</v>
      </c>
      <c r="K14" s="15">
        <v>21.63</v>
      </c>
      <c r="L14" s="2">
        <v>0</v>
      </c>
      <c r="M14" s="2">
        <v>0</v>
      </c>
      <c r="N14" s="2">
        <v>0</v>
      </c>
      <c r="O14" s="2">
        <v>2.8119000000000001</v>
      </c>
      <c r="P14" s="2">
        <v>24.4419</v>
      </c>
      <c r="Q14" t="s">
        <v>7868</v>
      </c>
      <c r="R14" t="s">
        <v>8045</v>
      </c>
      <c r="S14" s="2">
        <v>0</v>
      </c>
      <c r="T14" s="2">
        <v>0</v>
      </c>
      <c r="U14" s="2"/>
    </row>
    <row r="15" spans="1:21" hidden="1" x14ac:dyDescent="0.25">
      <c r="A15" t="s">
        <v>9025</v>
      </c>
      <c r="B15" t="s">
        <v>9570</v>
      </c>
      <c r="C15" t="s">
        <v>7706</v>
      </c>
      <c r="D15" t="s">
        <v>0</v>
      </c>
      <c r="E15">
        <v>1695</v>
      </c>
      <c r="F15" t="s">
        <v>9612</v>
      </c>
      <c r="G15" s="143" t="s">
        <v>1314</v>
      </c>
      <c r="H15" s="145">
        <v>0</v>
      </c>
      <c r="I15" s="2">
        <v>0</v>
      </c>
      <c r="J15" s="2">
        <v>0</v>
      </c>
      <c r="K15" s="15">
        <v>8.85</v>
      </c>
      <c r="L15" s="2">
        <v>0</v>
      </c>
      <c r="M15" s="2">
        <v>0</v>
      </c>
      <c r="N15" s="2">
        <v>0</v>
      </c>
      <c r="O15" s="2">
        <v>1.1505000000000001</v>
      </c>
      <c r="P15" s="2">
        <v>10.000499999999999</v>
      </c>
      <c r="Q15" t="s">
        <v>7868</v>
      </c>
      <c r="R15" t="s">
        <v>8045</v>
      </c>
      <c r="S15" s="2">
        <v>0</v>
      </c>
      <c r="T15" s="2">
        <v>0</v>
      </c>
      <c r="U15" s="2"/>
    </row>
    <row r="16" spans="1:21" hidden="1" x14ac:dyDescent="0.25">
      <c r="A16" t="s">
        <v>9025</v>
      </c>
      <c r="B16" t="s">
        <v>9591</v>
      </c>
      <c r="C16" t="s">
        <v>7706</v>
      </c>
      <c r="D16" t="s">
        <v>0</v>
      </c>
      <c r="E16">
        <v>342</v>
      </c>
      <c r="F16" t="s">
        <v>9300</v>
      </c>
      <c r="G16" s="143" t="s">
        <v>9413</v>
      </c>
      <c r="H16" s="145">
        <v>0</v>
      </c>
      <c r="I16" s="2">
        <v>0</v>
      </c>
      <c r="J16" s="2">
        <v>0</v>
      </c>
      <c r="K16" s="15">
        <v>101</v>
      </c>
      <c r="L16" s="2">
        <v>0</v>
      </c>
      <c r="M16" s="2">
        <v>0</v>
      </c>
      <c r="N16" s="2">
        <v>0</v>
      </c>
      <c r="O16" s="2">
        <v>13.13</v>
      </c>
      <c r="P16" s="2">
        <v>114.13</v>
      </c>
      <c r="Q16" t="s">
        <v>7868</v>
      </c>
      <c r="R16" t="s">
        <v>8045</v>
      </c>
      <c r="S16" s="2">
        <v>0</v>
      </c>
      <c r="T16" s="2">
        <v>0</v>
      </c>
      <c r="U16" s="2"/>
    </row>
    <row r="17" spans="1:21" x14ac:dyDescent="0.25">
      <c r="A17" t="s">
        <v>9025</v>
      </c>
      <c r="B17" t="s">
        <v>9605</v>
      </c>
      <c r="C17" t="s">
        <v>7706</v>
      </c>
      <c r="D17" t="s">
        <v>0</v>
      </c>
      <c r="E17">
        <v>61</v>
      </c>
      <c r="F17" t="s">
        <v>1334</v>
      </c>
      <c r="G17" s="135" t="s">
        <v>1335</v>
      </c>
      <c r="H17" s="145">
        <v>0</v>
      </c>
      <c r="I17" s="2">
        <v>0</v>
      </c>
      <c r="J17" s="2">
        <v>0</v>
      </c>
      <c r="K17" s="15">
        <v>200</v>
      </c>
      <c r="L17" s="2">
        <v>0</v>
      </c>
      <c r="M17" s="2">
        <v>0</v>
      </c>
      <c r="N17" s="2">
        <v>0</v>
      </c>
      <c r="O17" s="2">
        <v>26</v>
      </c>
      <c r="P17" s="2">
        <v>226</v>
      </c>
      <c r="Q17" t="s">
        <v>7868</v>
      </c>
      <c r="R17" t="s">
        <v>8045</v>
      </c>
      <c r="S17" s="2">
        <v>0</v>
      </c>
      <c r="T17" s="2">
        <v>0</v>
      </c>
      <c r="U17" s="2"/>
    </row>
    <row r="18" spans="1:21" hidden="1" x14ac:dyDescent="0.25">
      <c r="A18" t="s">
        <v>9025</v>
      </c>
      <c r="B18" t="s">
        <v>9609</v>
      </c>
      <c r="C18" t="s">
        <v>7706</v>
      </c>
      <c r="D18" t="s">
        <v>0</v>
      </c>
      <c r="E18">
        <v>26</v>
      </c>
      <c r="F18" t="s">
        <v>9610</v>
      </c>
      <c r="G18" s="143" t="s">
        <v>9611</v>
      </c>
      <c r="H18" s="145">
        <v>0</v>
      </c>
      <c r="I18" s="2">
        <v>0</v>
      </c>
      <c r="J18" s="2">
        <v>0</v>
      </c>
      <c r="K18" s="15">
        <v>53.1</v>
      </c>
      <c r="L18" s="2">
        <v>0</v>
      </c>
      <c r="M18" s="2">
        <v>0</v>
      </c>
      <c r="N18" s="2">
        <v>0</v>
      </c>
      <c r="O18" s="2">
        <v>6.9030000000000005</v>
      </c>
      <c r="P18" s="2">
        <v>60.003</v>
      </c>
      <c r="Q18" t="s">
        <v>7868</v>
      </c>
      <c r="R18" t="s">
        <v>8045</v>
      </c>
      <c r="S18" s="2">
        <v>0</v>
      </c>
      <c r="T18" s="2">
        <v>0</v>
      </c>
      <c r="U18" s="2"/>
    </row>
    <row r="19" spans="1:21" hidden="1" x14ac:dyDescent="0.25">
      <c r="A19" t="s">
        <v>9025</v>
      </c>
      <c r="B19" t="s">
        <v>9608</v>
      </c>
      <c r="C19" t="s">
        <v>7706</v>
      </c>
      <c r="D19" t="s">
        <v>0</v>
      </c>
      <c r="E19">
        <v>688637</v>
      </c>
      <c r="F19" t="s">
        <v>1455</v>
      </c>
      <c r="G19" s="42" t="s">
        <v>1456</v>
      </c>
      <c r="H19" s="2">
        <v>2.52</v>
      </c>
      <c r="I19" s="2">
        <v>0</v>
      </c>
      <c r="J19" s="2">
        <v>0</v>
      </c>
      <c r="K19" s="15">
        <v>26.09</v>
      </c>
      <c r="L19" s="2">
        <v>0</v>
      </c>
      <c r="M19" s="2">
        <v>0</v>
      </c>
      <c r="N19" s="2">
        <v>0</v>
      </c>
      <c r="O19" s="2">
        <v>3.3917000000000002</v>
      </c>
      <c r="P19" s="2">
        <v>32.0017</v>
      </c>
      <c r="Q19" t="s">
        <v>7868</v>
      </c>
      <c r="R19" t="s">
        <v>8045</v>
      </c>
      <c r="S19" s="2">
        <v>0</v>
      </c>
      <c r="T19" s="2">
        <v>0</v>
      </c>
      <c r="U19" s="2"/>
    </row>
    <row r="20" spans="1:21" hidden="1" x14ac:dyDescent="0.25">
      <c r="A20" t="s">
        <v>9025</v>
      </c>
      <c r="B20" t="s">
        <v>9608</v>
      </c>
      <c r="C20" t="s">
        <v>7706</v>
      </c>
      <c r="D20" t="s">
        <v>0</v>
      </c>
      <c r="E20">
        <v>68327</v>
      </c>
      <c r="F20" t="s">
        <v>1455</v>
      </c>
      <c r="G20" s="42" t="s">
        <v>1456</v>
      </c>
      <c r="H20" s="2">
        <v>12.96</v>
      </c>
      <c r="I20" s="2">
        <v>0</v>
      </c>
      <c r="J20" s="2">
        <v>0</v>
      </c>
      <c r="K20" s="15">
        <v>133.44</v>
      </c>
      <c r="L20" s="2">
        <v>0</v>
      </c>
      <c r="M20" s="2">
        <v>0</v>
      </c>
      <c r="N20" s="2">
        <v>0</v>
      </c>
      <c r="O20" s="2">
        <v>17.347200000000001</v>
      </c>
      <c r="P20" s="2">
        <v>163.74720000000002</v>
      </c>
      <c r="Q20" t="s">
        <v>7868</v>
      </c>
      <c r="R20" t="s">
        <v>8045</v>
      </c>
      <c r="S20" s="2">
        <v>0</v>
      </c>
      <c r="T20" s="2">
        <v>0</v>
      </c>
      <c r="U20" s="2"/>
    </row>
    <row r="21" spans="1:21" hidden="1" x14ac:dyDescent="0.25">
      <c r="A21" t="s">
        <v>9025</v>
      </c>
      <c r="B21" t="s">
        <v>9608</v>
      </c>
      <c r="C21" t="s">
        <v>7706</v>
      </c>
      <c r="D21" t="s">
        <v>0</v>
      </c>
      <c r="E21">
        <v>70137</v>
      </c>
      <c r="F21" t="s">
        <v>1455</v>
      </c>
      <c r="G21" s="42" t="s">
        <v>1456</v>
      </c>
      <c r="H21" s="2">
        <v>9.2200000000000006</v>
      </c>
      <c r="I21" s="2">
        <v>0</v>
      </c>
      <c r="J21" s="2">
        <v>0</v>
      </c>
      <c r="K21" s="15">
        <v>92.18</v>
      </c>
      <c r="L21" s="2">
        <v>0</v>
      </c>
      <c r="M21" s="2">
        <v>0</v>
      </c>
      <c r="N21" s="2">
        <v>0</v>
      </c>
      <c r="O21" s="2">
        <v>11.983400000000001</v>
      </c>
      <c r="P21" s="2">
        <v>113.38340000000001</v>
      </c>
      <c r="Q21" t="s">
        <v>7868</v>
      </c>
      <c r="R21" t="s">
        <v>8045</v>
      </c>
      <c r="S21" s="2">
        <v>0</v>
      </c>
      <c r="T21" s="2">
        <v>0</v>
      </c>
      <c r="U21" s="2"/>
    </row>
    <row r="22" spans="1:21" hidden="1" x14ac:dyDescent="0.25">
      <c r="A22" t="s">
        <v>9025</v>
      </c>
      <c r="B22" t="s">
        <v>9608</v>
      </c>
      <c r="C22" t="s">
        <v>7706</v>
      </c>
      <c r="D22" t="s">
        <v>0</v>
      </c>
      <c r="E22">
        <v>70243</v>
      </c>
      <c r="F22" t="s">
        <v>1455</v>
      </c>
      <c r="G22" s="42" t="s">
        <v>1456</v>
      </c>
      <c r="H22" s="2">
        <v>1.71</v>
      </c>
      <c r="I22" s="2">
        <v>0</v>
      </c>
      <c r="J22" s="2">
        <v>0</v>
      </c>
      <c r="K22" s="15">
        <v>17.07</v>
      </c>
      <c r="L22" s="2">
        <v>0</v>
      </c>
      <c r="M22" s="2">
        <v>0</v>
      </c>
      <c r="N22" s="2">
        <v>0</v>
      </c>
      <c r="O22" s="2">
        <v>2.2191000000000001</v>
      </c>
      <c r="P22" s="2">
        <v>20.999100000000002</v>
      </c>
      <c r="Q22" t="s">
        <v>7868</v>
      </c>
      <c r="R22" t="s">
        <v>8045</v>
      </c>
      <c r="S22" s="2">
        <v>0</v>
      </c>
      <c r="T22" s="2">
        <v>0</v>
      </c>
      <c r="U22" s="2"/>
    </row>
    <row r="23" spans="1:21" hidden="1" x14ac:dyDescent="0.25">
      <c r="A23" t="s">
        <v>9025</v>
      </c>
      <c r="B23" t="s">
        <v>9601</v>
      </c>
      <c r="C23" t="s">
        <v>7706</v>
      </c>
      <c r="D23" t="s">
        <v>0</v>
      </c>
      <c r="E23">
        <v>69544</v>
      </c>
      <c r="F23" t="s">
        <v>1455</v>
      </c>
      <c r="G23" s="42" t="s">
        <v>1456</v>
      </c>
      <c r="H23" s="2">
        <v>10.44</v>
      </c>
      <c r="I23" s="2">
        <v>0</v>
      </c>
      <c r="J23" s="2">
        <v>0</v>
      </c>
      <c r="K23" s="15">
        <v>104.43</v>
      </c>
      <c r="L23" s="2">
        <v>0</v>
      </c>
      <c r="M23" s="2">
        <v>0</v>
      </c>
      <c r="N23" s="2">
        <v>0</v>
      </c>
      <c r="O23" s="2">
        <v>13.575900000000001</v>
      </c>
      <c r="P23" s="2">
        <v>128.44589999999999</v>
      </c>
      <c r="Q23" t="s">
        <v>7868</v>
      </c>
      <c r="R23" t="s">
        <v>8045</v>
      </c>
      <c r="S23" s="2">
        <v>0</v>
      </c>
      <c r="T23" s="2">
        <v>0</v>
      </c>
      <c r="U23" s="2"/>
    </row>
    <row r="24" spans="1:21" hidden="1" x14ac:dyDescent="0.25">
      <c r="A24" t="s">
        <v>9025</v>
      </c>
      <c r="B24" t="s">
        <v>9607</v>
      </c>
      <c r="C24" t="s">
        <v>7706</v>
      </c>
      <c r="D24" t="s">
        <v>0</v>
      </c>
      <c r="E24">
        <v>68997</v>
      </c>
      <c r="F24" t="s">
        <v>1455</v>
      </c>
      <c r="G24" s="42" t="s">
        <v>1456</v>
      </c>
      <c r="H24" s="2">
        <v>10.040000000000001</v>
      </c>
      <c r="I24" s="2">
        <v>0</v>
      </c>
      <c r="J24" s="2">
        <v>0</v>
      </c>
      <c r="K24" s="15">
        <v>103.38</v>
      </c>
      <c r="L24" s="2">
        <v>0</v>
      </c>
      <c r="M24" s="2">
        <v>0</v>
      </c>
      <c r="N24" s="2">
        <v>0</v>
      </c>
      <c r="O24" s="2">
        <v>13.439399999999999</v>
      </c>
      <c r="P24" s="2">
        <v>126.85939999999999</v>
      </c>
      <c r="Q24" t="s">
        <v>7868</v>
      </c>
      <c r="R24" t="s">
        <v>8045</v>
      </c>
      <c r="S24" s="2">
        <v>0</v>
      </c>
      <c r="T24" s="2">
        <v>0</v>
      </c>
      <c r="U24" s="2"/>
    </row>
    <row r="25" spans="1:21" hidden="1" x14ac:dyDescent="0.25">
      <c r="A25" t="s">
        <v>9025</v>
      </c>
      <c r="B25" t="s">
        <v>9591</v>
      </c>
      <c r="C25" t="s">
        <v>7706</v>
      </c>
      <c r="D25" t="s">
        <v>0</v>
      </c>
      <c r="E25">
        <v>64638</v>
      </c>
      <c r="F25" t="s">
        <v>1455</v>
      </c>
      <c r="G25" s="42" t="s">
        <v>1456</v>
      </c>
      <c r="H25" s="2">
        <v>12.57</v>
      </c>
      <c r="I25" s="2">
        <v>0</v>
      </c>
      <c r="J25" s="2">
        <v>0</v>
      </c>
      <c r="K25" s="15">
        <v>137.68</v>
      </c>
      <c r="L25" s="2">
        <v>0</v>
      </c>
      <c r="M25" s="2">
        <v>0</v>
      </c>
      <c r="N25" s="2">
        <v>0</v>
      </c>
      <c r="O25" s="2">
        <v>17.898400000000002</v>
      </c>
      <c r="P25" s="2">
        <v>168.14840000000001</v>
      </c>
      <c r="Q25" t="s">
        <v>7868</v>
      </c>
      <c r="R25" t="s">
        <v>8045</v>
      </c>
      <c r="S25" s="2">
        <v>0</v>
      </c>
      <c r="T25" s="2">
        <v>0</v>
      </c>
      <c r="U25" s="2"/>
    </row>
    <row r="26" spans="1:21" hidden="1" x14ac:dyDescent="0.25">
      <c r="A26" t="s">
        <v>9025</v>
      </c>
      <c r="B26" t="s">
        <v>9591</v>
      </c>
      <c r="C26" t="s">
        <v>7706</v>
      </c>
      <c r="D26" t="s">
        <v>0</v>
      </c>
      <c r="E26">
        <v>64584</v>
      </c>
      <c r="F26" t="s">
        <v>1455</v>
      </c>
      <c r="G26" s="42" t="s">
        <v>1456</v>
      </c>
      <c r="H26" s="2">
        <v>1.7199999999999998</v>
      </c>
      <c r="I26" s="2">
        <v>0</v>
      </c>
      <c r="J26" s="2">
        <v>0</v>
      </c>
      <c r="K26" s="15">
        <v>18.829999999999998</v>
      </c>
      <c r="L26" s="2">
        <v>0</v>
      </c>
      <c r="M26" s="2">
        <v>0</v>
      </c>
      <c r="N26" s="2">
        <v>0</v>
      </c>
      <c r="O26" s="2">
        <v>2.4478999999999997</v>
      </c>
      <c r="P26" s="2">
        <v>22.997899999999998</v>
      </c>
      <c r="Q26" t="s">
        <v>7868</v>
      </c>
      <c r="R26" t="s">
        <v>8045</v>
      </c>
      <c r="S26" s="2">
        <v>0</v>
      </c>
      <c r="T26" s="2">
        <v>0</v>
      </c>
      <c r="U26" s="2"/>
    </row>
    <row r="27" spans="1:21" hidden="1" x14ac:dyDescent="0.25">
      <c r="A27" t="s">
        <v>9025</v>
      </c>
      <c r="B27" t="s">
        <v>9606</v>
      </c>
      <c r="C27" t="s">
        <v>7706</v>
      </c>
      <c r="D27" t="s">
        <v>0</v>
      </c>
      <c r="E27">
        <v>65486</v>
      </c>
      <c r="F27" t="s">
        <v>1455</v>
      </c>
      <c r="G27" s="42" t="s">
        <v>1456</v>
      </c>
      <c r="H27" s="2">
        <v>9.7899999999999991</v>
      </c>
      <c r="I27" s="2">
        <v>0</v>
      </c>
      <c r="J27" s="2">
        <v>0</v>
      </c>
      <c r="K27" s="15">
        <v>107.16</v>
      </c>
      <c r="L27" s="2">
        <v>0</v>
      </c>
      <c r="M27" s="2">
        <v>0</v>
      </c>
      <c r="N27" s="2">
        <v>0</v>
      </c>
      <c r="O27" s="2">
        <v>13.9308</v>
      </c>
      <c r="P27" s="2">
        <v>130.88079999999999</v>
      </c>
      <c r="Q27" t="s">
        <v>7868</v>
      </c>
      <c r="R27" t="s">
        <v>8045</v>
      </c>
      <c r="S27" s="2">
        <v>0</v>
      </c>
      <c r="T27" s="2">
        <v>0</v>
      </c>
      <c r="U27" s="2"/>
    </row>
    <row r="28" spans="1:21" hidden="1" x14ac:dyDescent="0.25">
      <c r="A28" t="s">
        <v>9025</v>
      </c>
      <c r="B28" t="s">
        <v>9605</v>
      </c>
      <c r="C28" t="s">
        <v>7706</v>
      </c>
      <c r="D28" t="s">
        <v>0</v>
      </c>
      <c r="E28">
        <v>65917</v>
      </c>
      <c r="F28" t="s">
        <v>1455</v>
      </c>
      <c r="G28" s="42" t="s">
        <v>1456</v>
      </c>
      <c r="H28" s="2">
        <v>1.1099999999999999</v>
      </c>
      <c r="I28" s="2">
        <v>0</v>
      </c>
      <c r="J28" s="2">
        <v>0</v>
      </c>
      <c r="K28" s="15">
        <v>12.28</v>
      </c>
      <c r="L28" s="2">
        <v>0</v>
      </c>
      <c r="M28" s="2">
        <v>0</v>
      </c>
      <c r="N28" s="2">
        <v>0</v>
      </c>
      <c r="O28" s="2">
        <v>1.5964</v>
      </c>
      <c r="P28" s="2">
        <v>14.9864</v>
      </c>
      <c r="Q28" t="s">
        <v>7868</v>
      </c>
      <c r="R28" t="s">
        <v>8045</v>
      </c>
      <c r="S28" s="2">
        <v>0</v>
      </c>
      <c r="T28" s="2">
        <v>0</v>
      </c>
      <c r="U28" s="2"/>
    </row>
    <row r="29" spans="1:21" hidden="1" x14ac:dyDescent="0.25">
      <c r="A29" t="s">
        <v>9025</v>
      </c>
      <c r="B29" t="s">
        <v>9604</v>
      </c>
      <c r="C29" t="s">
        <v>7706</v>
      </c>
      <c r="D29" t="s">
        <v>0</v>
      </c>
      <c r="E29">
        <v>66287</v>
      </c>
      <c r="F29" t="s">
        <v>1455</v>
      </c>
      <c r="G29" s="42" t="s">
        <v>1456</v>
      </c>
      <c r="H29" s="2">
        <v>10.27</v>
      </c>
      <c r="I29" s="2">
        <v>0</v>
      </c>
      <c r="J29" s="2">
        <v>0</v>
      </c>
      <c r="K29" s="15">
        <v>112.41</v>
      </c>
      <c r="L29" s="2">
        <v>0</v>
      </c>
      <c r="M29" s="2">
        <v>0</v>
      </c>
      <c r="N29" s="2">
        <v>0</v>
      </c>
      <c r="O29" s="2">
        <v>14.613300000000001</v>
      </c>
      <c r="P29" s="2">
        <v>137.29329999999999</v>
      </c>
      <c r="Q29" t="s">
        <v>7868</v>
      </c>
      <c r="R29" t="s">
        <v>8045</v>
      </c>
      <c r="S29" s="2">
        <v>0</v>
      </c>
      <c r="T29" s="2">
        <v>0</v>
      </c>
      <c r="U29" s="2"/>
    </row>
    <row r="30" spans="1:21" hidden="1" x14ac:dyDescent="0.25">
      <c r="A30" t="s">
        <v>9025</v>
      </c>
      <c r="B30" t="s">
        <v>9597</v>
      </c>
      <c r="C30" t="s">
        <v>7706</v>
      </c>
      <c r="D30" t="s">
        <v>0</v>
      </c>
      <c r="E30">
        <v>66783</v>
      </c>
      <c r="F30" t="s">
        <v>1455</v>
      </c>
      <c r="G30" s="42" t="s">
        <v>1456</v>
      </c>
      <c r="H30" s="2">
        <v>1.0499999999999998</v>
      </c>
      <c r="I30" s="2">
        <v>0</v>
      </c>
      <c r="J30" s="2">
        <v>0</v>
      </c>
      <c r="K30" s="15">
        <v>11.46</v>
      </c>
      <c r="L30" s="2">
        <v>0</v>
      </c>
      <c r="M30" s="2">
        <v>0</v>
      </c>
      <c r="N30" s="2">
        <v>0</v>
      </c>
      <c r="O30" s="2">
        <v>1.4898000000000002</v>
      </c>
      <c r="P30" s="2">
        <v>13.999800000000002</v>
      </c>
      <c r="Q30" t="s">
        <v>7868</v>
      </c>
      <c r="R30" t="s">
        <v>8045</v>
      </c>
      <c r="S30" s="2">
        <v>0</v>
      </c>
      <c r="T30" s="2">
        <v>0</v>
      </c>
      <c r="U30" s="2"/>
    </row>
    <row r="31" spans="1:21" hidden="1" x14ac:dyDescent="0.25">
      <c r="A31" t="s">
        <v>9025</v>
      </c>
      <c r="B31" t="s">
        <v>9603</v>
      </c>
      <c r="C31" t="s">
        <v>7706</v>
      </c>
      <c r="D31" t="s">
        <v>0</v>
      </c>
      <c r="E31">
        <v>67337</v>
      </c>
      <c r="F31" t="s">
        <v>1455</v>
      </c>
      <c r="G31" s="42" t="s">
        <v>1456</v>
      </c>
      <c r="H31" s="2">
        <v>13.06</v>
      </c>
      <c r="I31" s="2">
        <v>0</v>
      </c>
      <c r="J31" s="2">
        <v>0</v>
      </c>
      <c r="K31" s="15">
        <v>134.47999999999999</v>
      </c>
      <c r="L31" s="2">
        <v>0</v>
      </c>
      <c r="M31" s="2">
        <v>0</v>
      </c>
      <c r="N31" s="2">
        <v>0</v>
      </c>
      <c r="O31" s="2">
        <v>17.482399999999998</v>
      </c>
      <c r="P31" s="2">
        <v>165.0224</v>
      </c>
      <c r="Q31" t="s">
        <v>7868</v>
      </c>
      <c r="R31" t="s">
        <v>8045</v>
      </c>
      <c r="S31" s="2">
        <v>0</v>
      </c>
      <c r="T31" s="2">
        <v>0</v>
      </c>
      <c r="U31" s="2"/>
    </row>
    <row r="32" spans="1:21" hidden="1" x14ac:dyDescent="0.25">
      <c r="A32" t="s">
        <v>9025</v>
      </c>
      <c r="B32" t="s">
        <v>9601</v>
      </c>
      <c r="C32" s="21" t="s">
        <v>9517</v>
      </c>
      <c r="D32" t="s">
        <v>0</v>
      </c>
      <c r="E32" t="s">
        <v>9602</v>
      </c>
      <c r="F32" t="s">
        <v>2876</v>
      </c>
      <c r="G32" s="142" t="s">
        <v>2877</v>
      </c>
      <c r="H32" s="2">
        <v>0</v>
      </c>
      <c r="I32" s="2">
        <v>0</v>
      </c>
      <c r="J32" s="2">
        <v>0</v>
      </c>
      <c r="K32" s="15">
        <v>127.6</v>
      </c>
      <c r="L32" s="2">
        <v>0</v>
      </c>
      <c r="M32" s="2">
        <v>0</v>
      </c>
      <c r="N32" s="2">
        <v>0</v>
      </c>
      <c r="O32" s="2">
        <v>16.588000000000001</v>
      </c>
      <c r="P32" s="2">
        <v>144.18799999999999</v>
      </c>
      <c r="Q32" t="s">
        <v>7868</v>
      </c>
      <c r="R32" t="s">
        <v>8045</v>
      </c>
      <c r="S32" s="2">
        <v>0</v>
      </c>
      <c r="T32" s="2">
        <v>0</v>
      </c>
      <c r="U32" s="2"/>
    </row>
    <row r="33" spans="1:21" hidden="1" x14ac:dyDescent="0.25">
      <c r="A33" t="s">
        <v>9025</v>
      </c>
      <c r="B33" t="s">
        <v>9599</v>
      </c>
      <c r="C33" s="21" t="s">
        <v>9517</v>
      </c>
      <c r="D33" t="s">
        <v>0</v>
      </c>
      <c r="E33" t="s">
        <v>9600</v>
      </c>
      <c r="F33" t="s">
        <v>2876</v>
      </c>
      <c r="G33" s="142" t="s">
        <v>2877</v>
      </c>
      <c r="H33" s="2">
        <v>0</v>
      </c>
      <c r="I33" s="2">
        <v>0</v>
      </c>
      <c r="J33" s="2">
        <v>0</v>
      </c>
      <c r="K33" s="15">
        <v>83.47</v>
      </c>
      <c r="L33" s="2">
        <v>0</v>
      </c>
      <c r="M33" s="2">
        <v>0</v>
      </c>
      <c r="N33" s="2">
        <v>0</v>
      </c>
      <c r="O33" s="2">
        <v>10.851100000000001</v>
      </c>
      <c r="P33" s="2">
        <v>94.321100000000001</v>
      </c>
      <c r="Q33" t="s">
        <v>7868</v>
      </c>
      <c r="R33" t="s">
        <v>8045</v>
      </c>
      <c r="S33" s="2">
        <v>0</v>
      </c>
      <c r="T33" s="2">
        <v>0</v>
      </c>
      <c r="U33" s="2"/>
    </row>
    <row r="34" spans="1:21" hidden="1" x14ac:dyDescent="0.25">
      <c r="A34" t="s">
        <v>9025</v>
      </c>
      <c r="B34" t="s">
        <v>9597</v>
      </c>
      <c r="C34" s="21" t="s">
        <v>9517</v>
      </c>
      <c r="D34" t="s">
        <v>0</v>
      </c>
      <c r="E34" t="s">
        <v>9598</v>
      </c>
      <c r="F34" t="s">
        <v>2876</v>
      </c>
      <c r="G34" s="142" t="s">
        <v>2877</v>
      </c>
      <c r="H34" s="2">
        <v>0</v>
      </c>
      <c r="I34" s="2">
        <v>0</v>
      </c>
      <c r="J34" s="2">
        <v>0</v>
      </c>
      <c r="K34" s="15">
        <v>55.01</v>
      </c>
      <c r="L34" s="2">
        <v>0</v>
      </c>
      <c r="M34" s="2">
        <v>0</v>
      </c>
      <c r="N34" s="2">
        <v>0</v>
      </c>
      <c r="O34" s="2">
        <v>7.1513</v>
      </c>
      <c r="P34" s="2">
        <v>62.161299999999997</v>
      </c>
      <c r="Q34" t="s">
        <v>7868</v>
      </c>
      <c r="R34" t="s">
        <v>8045</v>
      </c>
      <c r="S34" s="2">
        <v>0</v>
      </c>
      <c r="T34" s="2">
        <v>0</v>
      </c>
      <c r="U34" s="2"/>
    </row>
    <row r="35" spans="1:21" hidden="1" x14ac:dyDescent="0.25">
      <c r="A35" t="s">
        <v>9025</v>
      </c>
      <c r="B35" t="s">
        <v>9595</v>
      </c>
      <c r="C35" s="21" t="s">
        <v>9517</v>
      </c>
      <c r="D35" t="s">
        <v>0</v>
      </c>
      <c r="E35" t="s">
        <v>9596</v>
      </c>
      <c r="F35" t="s">
        <v>2876</v>
      </c>
      <c r="G35" s="142" t="s">
        <v>2877</v>
      </c>
      <c r="H35" s="2">
        <v>0</v>
      </c>
      <c r="I35" s="2">
        <v>0</v>
      </c>
      <c r="J35" s="2">
        <v>0</v>
      </c>
      <c r="K35" s="15">
        <v>64.28</v>
      </c>
      <c r="L35" s="2">
        <v>0</v>
      </c>
      <c r="M35" s="2">
        <v>0</v>
      </c>
      <c r="N35" s="2">
        <v>0</v>
      </c>
      <c r="O35" s="2">
        <v>8.3564000000000007</v>
      </c>
      <c r="P35" s="2">
        <v>72.636400000000009</v>
      </c>
      <c r="Q35" t="s">
        <v>7868</v>
      </c>
      <c r="R35" t="s">
        <v>8045</v>
      </c>
      <c r="S35" s="2">
        <v>0</v>
      </c>
      <c r="T35" s="2">
        <v>0</v>
      </c>
      <c r="U35" s="2"/>
    </row>
    <row r="36" spans="1:21" x14ac:dyDescent="0.25">
      <c r="A36" t="s">
        <v>9024</v>
      </c>
      <c r="B36" t="s">
        <v>9582</v>
      </c>
      <c r="C36" t="s">
        <v>7706</v>
      </c>
      <c r="D36" t="s">
        <v>0</v>
      </c>
      <c r="E36">
        <v>318</v>
      </c>
      <c r="F36" t="s">
        <v>9272</v>
      </c>
      <c r="G36" t="s">
        <v>9405</v>
      </c>
      <c r="H36" s="2">
        <v>0</v>
      </c>
      <c r="I36" s="2">
        <v>0</v>
      </c>
      <c r="J36" s="2">
        <v>0</v>
      </c>
      <c r="K36" s="15">
        <v>30.97</v>
      </c>
      <c r="L36" s="2">
        <v>0</v>
      </c>
      <c r="M36" s="2">
        <v>0</v>
      </c>
      <c r="N36" s="2">
        <v>0</v>
      </c>
      <c r="O36" s="2">
        <v>4.0260999999999996</v>
      </c>
      <c r="P36" s="2">
        <v>34.996099999999998</v>
      </c>
      <c r="Q36" t="s">
        <v>7868</v>
      </c>
      <c r="R36" t="s">
        <v>8045</v>
      </c>
      <c r="S36" s="2">
        <v>0</v>
      </c>
      <c r="T36" s="2">
        <v>0</v>
      </c>
      <c r="U36" s="2"/>
    </row>
    <row r="37" spans="1:21" x14ac:dyDescent="0.25">
      <c r="A37" t="s">
        <v>9024</v>
      </c>
      <c r="B37" t="s">
        <v>9488</v>
      </c>
      <c r="C37" t="s">
        <v>7706</v>
      </c>
      <c r="D37" t="s">
        <v>0</v>
      </c>
      <c r="E37">
        <v>110</v>
      </c>
      <c r="F37" t="s">
        <v>9278</v>
      </c>
      <c r="G37" t="s">
        <v>9404</v>
      </c>
      <c r="H37" s="2">
        <v>0</v>
      </c>
      <c r="I37" s="2">
        <v>0</v>
      </c>
      <c r="J37" s="2">
        <v>0</v>
      </c>
      <c r="K37" s="15">
        <v>27.9</v>
      </c>
      <c r="L37" s="2">
        <v>0</v>
      </c>
      <c r="M37" s="2">
        <v>0</v>
      </c>
      <c r="N37" s="2">
        <v>0</v>
      </c>
      <c r="O37" s="2">
        <v>3.6269999999999998</v>
      </c>
      <c r="P37" s="2">
        <v>31.526999999999997</v>
      </c>
      <c r="Q37" t="s">
        <v>7868</v>
      </c>
      <c r="R37" t="s">
        <v>8045</v>
      </c>
      <c r="S37" s="2">
        <v>0</v>
      </c>
      <c r="T37" s="2">
        <v>0</v>
      </c>
      <c r="U37" s="2"/>
    </row>
    <row r="38" spans="1:21" x14ac:dyDescent="0.25">
      <c r="A38" t="s">
        <v>9024</v>
      </c>
      <c r="B38" t="s">
        <v>9576</v>
      </c>
      <c r="C38" t="s">
        <v>7706</v>
      </c>
      <c r="D38" t="s">
        <v>0</v>
      </c>
      <c r="E38">
        <v>54</v>
      </c>
      <c r="F38" t="s">
        <v>1334</v>
      </c>
      <c r="G38" s="135" t="s">
        <v>1335</v>
      </c>
      <c r="H38" s="2">
        <v>0</v>
      </c>
      <c r="I38" s="2">
        <v>0</v>
      </c>
      <c r="J38" s="2">
        <v>0</v>
      </c>
      <c r="K38" s="154">
        <v>250</v>
      </c>
      <c r="L38" s="2">
        <v>0</v>
      </c>
      <c r="M38" s="2">
        <v>0</v>
      </c>
      <c r="N38" s="2">
        <v>0</v>
      </c>
      <c r="O38" s="2">
        <v>32.5</v>
      </c>
      <c r="P38" s="2">
        <v>282.5</v>
      </c>
      <c r="Q38" t="s">
        <v>7868</v>
      </c>
      <c r="R38" t="s">
        <v>8045</v>
      </c>
      <c r="S38" s="2">
        <v>0</v>
      </c>
      <c r="T38" s="2">
        <v>0</v>
      </c>
      <c r="U38" s="2"/>
    </row>
    <row r="39" spans="1:21" x14ac:dyDescent="0.25">
      <c r="A39" t="s">
        <v>9024</v>
      </c>
      <c r="B39" t="s">
        <v>9562</v>
      </c>
      <c r="C39" t="s">
        <v>7706</v>
      </c>
      <c r="D39" t="s">
        <v>0</v>
      </c>
      <c r="E39">
        <v>136</v>
      </c>
      <c r="F39" t="s">
        <v>9477</v>
      </c>
      <c r="G39" t="s">
        <v>9478</v>
      </c>
      <c r="H39" s="2">
        <v>0</v>
      </c>
      <c r="I39" s="2">
        <v>0</v>
      </c>
      <c r="J39" s="2">
        <v>0</v>
      </c>
      <c r="K39" s="15">
        <v>309.73</v>
      </c>
      <c r="L39" s="2">
        <v>0</v>
      </c>
      <c r="M39" s="2">
        <v>0</v>
      </c>
      <c r="N39" s="2">
        <v>0</v>
      </c>
      <c r="O39" s="2">
        <v>40.264900000000004</v>
      </c>
      <c r="P39" s="2">
        <v>349.99490000000003</v>
      </c>
      <c r="Q39" t="s">
        <v>7868</v>
      </c>
      <c r="R39" t="s">
        <v>8045</v>
      </c>
      <c r="S39" s="2">
        <v>0</v>
      </c>
      <c r="T39" s="2">
        <v>0</v>
      </c>
      <c r="U39" s="2"/>
    </row>
    <row r="40" spans="1:21" x14ac:dyDescent="0.25">
      <c r="A40" t="s">
        <v>9024</v>
      </c>
      <c r="B40" t="s">
        <v>9581</v>
      </c>
      <c r="C40" t="s">
        <v>7706</v>
      </c>
      <c r="D40" t="s">
        <v>0</v>
      </c>
      <c r="E40">
        <v>375</v>
      </c>
      <c r="F40" t="s">
        <v>9268</v>
      </c>
      <c r="G40" t="s">
        <v>9269</v>
      </c>
      <c r="H40" s="2">
        <v>0</v>
      </c>
      <c r="I40" s="2">
        <v>0</v>
      </c>
      <c r="J40" s="2">
        <v>0</v>
      </c>
      <c r="K40" s="15">
        <v>101.7</v>
      </c>
      <c r="L40" s="2">
        <v>0</v>
      </c>
      <c r="M40" s="2">
        <v>0</v>
      </c>
      <c r="N40" s="2">
        <v>0</v>
      </c>
      <c r="O40" s="2">
        <v>13.221</v>
      </c>
      <c r="P40" s="2">
        <v>114.92100000000001</v>
      </c>
      <c r="Q40" t="s">
        <v>7868</v>
      </c>
      <c r="R40" t="s">
        <v>8045</v>
      </c>
      <c r="S40" s="2">
        <v>0</v>
      </c>
      <c r="T40" s="2">
        <v>0</v>
      </c>
      <c r="U40" s="2"/>
    </row>
    <row r="41" spans="1:21" x14ac:dyDescent="0.25">
      <c r="A41" t="s">
        <v>9024</v>
      </c>
      <c r="B41" t="s">
        <v>9563</v>
      </c>
      <c r="C41" t="s">
        <v>7706</v>
      </c>
      <c r="D41" t="s">
        <v>0</v>
      </c>
      <c r="E41">
        <v>2404</v>
      </c>
      <c r="F41" t="s">
        <v>9414</v>
      </c>
      <c r="G41" t="s">
        <v>9415</v>
      </c>
      <c r="H41" s="2">
        <v>0</v>
      </c>
      <c r="I41" s="2">
        <v>0</v>
      </c>
      <c r="J41" s="2">
        <v>0</v>
      </c>
      <c r="K41" s="15">
        <v>4.8600000000000003</v>
      </c>
      <c r="L41" s="2">
        <v>0</v>
      </c>
      <c r="M41" s="2">
        <v>0</v>
      </c>
      <c r="N41" s="2">
        <v>0</v>
      </c>
      <c r="O41" s="2">
        <v>0.63180000000000003</v>
      </c>
      <c r="P41" s="2">
        <v>5.4918000000000005</v>
      </c>
      <c r="Q41" t="s">
        <v>7868</v>
      </c>
      <c r="R41" t="s">
        <v>8045</v>
      </c>
      <c r="S41" s="2">
        <v>0</v>
      </c>
      <c r="T41" s="2">
        <v>0</v>
      </c>
      <c r="U41" s="2"/>
    </row>
    <row r="42" spans="1:21" x14ac:dyDescent="0.25">
      <c r="A42" t="s">
        <v>9024</v>
      </c>
      <c r="B42" t="s">
        <v>9580</v>
      </c>
      <c r="C42" t="s">
        <v>7706</v>
      </c>
      <c r="D42" t="s">
        <v>0</v>
      </c>
      <c r="E42">
        <v>64302</v>
      </c>
      <c r="F42" t="s">
        <v>1529</v>
      </c>
      <c r="G42" s="135" t="s">
        <v>1530</v>
      </c>
      <c r="H42" s="2">
        <v>0</v>
      </c>
      <c r="I42" s="2">
        <v>0</v>
      </c>
      <c r="J42" s="2">
        <v>0</v>
      </c>
      <c r="K42" s="15">
        <v>8.98</v>
      </c>
      <c r="L42" s="2">
        <v>0</v>
      </c>
      <c r="M42" s="2">
        <v>0</v>
      </c>
      <c r="N42" s="2">
        <v>0</v>
      </c>
      <c r="O42" s="2">
        <v>1.1674</v>
      </c>
      <c r="P42" s="2">
        <v>10.147400000000001</v>
      </c>
      <c r="Q42" t="s">
        <v>7868</v>
      </c>
      <c r="R42" t="s">
        <v>8045</v>
      </c>
      <c r="S42" s="2">
        <v>0</v>
      </c>
      <c r="T42" s="2">
        <v>0</v>
      </c>
      <c r="U42" s="2"/>
    </row>
    <row r="43" spans="1:21" x14ac:dyDescent="0.25">
      <c r="A43" t="s">
        <v>9024</v>
      </c>
      <c r="B43" t="s">
        <v>9580</v>
      </c>
      <c r="C43" t="s">
        <v>7706</v>
      </c>
      <c r="D43" t="s">
        <v>0</v>
      </c>
      <c r="E43">
        <v>63364</v>
      </c>
      <c r="F43" t="s">
        <v>1529</v>
      </c>
      <c r="G43" s="135" t="s">
        <v>1530</v>
      </c>
      <c r="H43" s="2">
        <v>0</v>
      </c>
      <c r="I43" s="2">
        <v>0</v>
      </c>
      <c r="J43" s="2">
        <v>0</v>
      </c>
      <c r="K43" s="15">
        <v>8.9600000000000009</v>
      </c>
      <c r="L43" s="2">
        <v>0</v>
      </c>
      <c r="M43" s="2">
        <v>0</v>
      </c>
      <c r="N43" s="2">
        <v>0</v>
      </c>
      <c r="O43" s="2">
        <v>1.1648000000000001</v>
      </c>
      <c r="P43" s="2">
        <v>10.1248</v>
      </c>
      <c r="Q43" t="s">
        <v>7868</v>
      </c>
      <c r="R43" t="s">
        <v>8045</v>
      </c>
      <c r="S43" s="2">
        <v>0</v>
      </c>
      <c r="T43" s="2">
        <v>0</v>
      </c>
      <c r="U43" s="2"/>
    </row>
    <row r="44" spans="1:21" x14ac:dyDescent="0.25">
      <c r="A44" t="s">
        <v>9024</v>
      </c>
      <c r="B44" t="s">
        <v>9580</v>
      </c>
      <c r="C44" t="s">
        <v>7706</v>
      </c>
      <c r="D44" t="s">
        <v>0</v>
      </c>
      <c r="E44">
        <v>3507</v>
      </c>
      <c r="F44" t="s">
        <v>9481</v>
      </c>
      <c r="G44" s="153" t="s">
        <v>9482</v>
      </c>
      <c r="H44" s="2">
        <v>0</v>
      </c>
      <c r="I44" s="2">
        <v>0</v>
      </c>
      <c r="J44" s="2">
        <v>0</v>
      </c>
      <c r="K44" s="154">
        <v>3.19</v>
      </c>
      <c r="L44" s="2">
        <v>0</v>
      </c>
      <c r="M44" s="2">
        <v>0</v>
      </c>
      <c r="N44" s="2">
        <v>0</v>
      </c>
      <c r="O44" s="2">
        <v>0.41470000000000001</v>
      </c>
      <c r="P44" s="2">
        <v>3.6046999999999998</v>
      </c>
      <c r="Q44" t="s">
        <v>7868</v>
      </c>
      <c r="R44" t="s">
        <v>8045</v>
      </c>
      <c r="S44" s="2">
        <v>0</v>
      </c>
      <c r="T44" s="2">
        <v>0</v>
      </c>
      <c r="U44" s="2"/>
    </row>
    <row r="45" spans="1:21" x14ac:dyDescent="0.25">
      <c r="A45" t="s">
        <v>9024</v>
      </c>
      <c r="B45" t="s">
        <v>9538</v>
      </c>
      <c r="C45" t="s">
        <v>7706</v>
      </c>
      <c r="D45" t="s">
        <v>0</v>
      </c>
      <c r="E45">
        <v>2366</v>
      </c>
      <c r="F45" t="s">
        <v>9414</v>
      </c>
      <c r="G45" t="s">
        <v>9415</v>
      </c>
      <c r="H45" s="2">
        <v>0</v>
      </c>
      <c r="I45" s="2">
        <v>0</v>
      </c>
      <c r="J45" s="2">
        <v>0</v>
      </c>
      <c r="K45" s="15">
        <v>9.7200000000000006</v>
      </c>
      <c r="L45" s="2">
        <v>0</v>
      </c>
      <c r="M45" s="2">
        <v>0</v>
      </c>
      <c r="N45" s="2">
        <v>0</v>
      </c>
      <c r="O45" s="2">
        <v>1.2636000000000001</v>
      </c>
      <c r="P45" s="2">
        <v>10.983600000000001</v>
      </c>
      <c r="Q45" t="s">
        <v>7868</v>
      </c>
      <c r="R45" t="s">
        <v>8045</v>
      </c>
      <c r="S45" s="2">
        <v>0</v>
      </c>
      <c r="T45" s="2">
        <v>0</v>
      </c>
      <c r="U45" s="2"/>
    </row>
    <row r="46" spans="1:21" x14ac:dyDescent="0.25">
      <c r="A46" t="s">
        <v>9024</v>
      </c>
      <c r="B46" t="s">
        <v>9579</v>
      </c>
      <c r="C46" t="s">
        <v>7706</v>
      </c>
      <c r="D46" t="s">
        <v>0</v>
      </c>
      <c r="E46">
        <v>64100</v>
      </c>
      <c r="F46" t="s">
        <v>1529</v>
      </c>
      <c r="G46" s="135" t="s">
        <v>1530</v>
      </c>
      <c r="H46" s="2">
        <v>0</v>
      </c>
      <c r="I46" s="2">
        <v>0</v>
      </c>
      <c r="J46" s="2">
        <v>0</v>
      </c>
      <c r="K46" s="15">
        <v>9.0500000000000007</v>
      </c>
      <c r="L46" s="2">
        <v>0</v>
      </c>
      <c r="M46" s="2">
        <v>0</v>
      </c>
      <c r="N46" s="2">
        <v>0</v>
      </c>
      <c r="O46" s="2">
        <v>1.1765000000000001</v>
      </c>
      <c r="P46" s="2">
        <v>10.226500000000001</v>
      </c>
      <c r="Q46" t="s">
        <v>7868</v>
      </c>
      <c r="R46" t="s">
        <v>8045</v>
      </c>
      <c r="S46" s="2">
        <v>0</v>
      </c>
      <c r="T46" s="2">
        <v>0</v>
      </c>
      <c r="U46" s="2"/>
    </row>
    <row r="47" spans="1:21" x14ac:dyDescent="0.25">
      <c r="A47" t="s">
        <v>9024</v>
      </c>
      <c r="B47" t="s">
        <v>9537</v>
      </c>
      <c r="C47" t="s">
        <v>7706</v>
      </c>
      <c r="D47" t="s">
        <v>0</v>
      </c>
      <c r="E47">
        <v>172</v>
      </c>
      <c r="F47" t="s">
        <v>9448</v>
      </c>
      <c r="G47" s="153" t="s">
        <v>9243</v>
      </c>
      <c r="H47" s="2">
        <v>0</v>
      </c>
      <c r="I47" s="2">
        <v>0</v>
      </c>
      <c r="J47" s="2">
        <v>0</v>
      </c>
      <c r="K47" s="154">
        <v>23.8</v>
      </c>
      <c r="L47" s="2">
        <v>0</v>
      </c>
      <c r="M47" s="2">
        <v>0</v>
      </c>
      <c r="N47" s="2">
        <v>0</v>
      </c>
      <c r="O47" s="2">
        <v>3.0940000000000003</v>
      </c>
      <c r="P47" s="2">
        <v>26.894000000000002</v>
      </c>
      <c r="Q47" t="s">
        <v>7868</v>
      </c>
      <c r="R47" t="s">
        <v>8045</v>
      </c>
      <c r="S47" s="2">
        <v>0</v>
      </c>
      <c r="T47" s="2">
        <v>0</v>
      </c>
      <c r="U47" s="2"/>
    </row>
    <row r="48" spans="1:21" x14ac:dyDescent="0.25">
      <c r="A48" t="s">
        <v>9024</v>
      </c>
      <c r="B48" t="s">
        <v>9570</v>
      </c>
      <c r="C48" t="s">
        <v>7706</v>
      </c>
      <c r="D48" t="s">
        <v>0</v>
      </c>
      <c r="E48">
        <v>109</v>
      </c>
      <c r="F48" t="s">
        <v>9577</v>
      </c>
      <c r="G48" t="s">
        <v>9578</v>
      </c>
      <c r="H48" s="2">
        <v>0</v>
      </c>
      <c r="I48" s="2">
        <v>0</v>
      </c>
      <c r="J48" s="2">
        <v>0</v>
      </c>
      <c r="K48" s="15">
        <v>340.71</v>
      </c>
      <c r="L48" s="2">
        <v>0</v>
      </c>
      <c r="M48" s="2">
        <v>0</v>
      </c>
      <c r="N48" s="2">
        <v>0</v>
      </c>
      <c r="O48" s="2">
        <v>44.292299999999997</v>
      </c>
      <c r="P48" s="2">
        <v>385.00229999999999</v>
      </c>
      <c r="Q48" t="s">
        <v>7868</v>
      </c>
      <c r="R48" t="s">
        <v>8045</v>
      </c>
      <c r="S48" s="2">
        <v>0</v>
      </c>
      <c r="T48" s="2">
        <v>0</v>
      </c>
      <c r="U48" s="2"/>
    </row>
    <row r="49" spans="1:21" x14ac:dyDescent="0.25">
      <c r="A49" t="s">
        <v>9024</v>
      </c>
      <c r="B49" t="s">
        <v>9567</v>
      </c>
      <c r="C49" t="s">
        <v>7706</v>
      </c>
      <c r="D49" t="s">
        <v>0</v>
      </c>
      <c r="E49">
        <v>5643973</v>
      </c>
      <c r="F49" t="s">
        <v>1796</v>
      </c>
      <c r="G49" s="135" t="s">
        <v>1797</v>
      </c>
      <c r="H49" s="2">
        <v>0</v>
      </c>
      <c r="I49" s="2">
        <v>0</v>
      </c>
      <c r="J49" s="2">
        <v>0</v>
      </c>
      <c r="K49" s="154">
        <v>3</v>
      </c>
      <c r="L49" s="2">
        <v>0</v>
      </c>
      <c r="M49" s="2">
        <v>0</v>
      </c>
      <c r="N49" s="2">
        <v>0</v>
      </c>
      <c r="O49" s="2">
        <v>0.39</v>
      </c>
      <c r="P49" s="2">
        <v>3.39</v>
      </c>
      <c r="Q49" t="s">
        <v>7868</v>
      </c>
      <c r="R49" t="s">
        <v>8045</v>
      </c>
      <c r="S49" s="2">
        <v>0</v>
      </c>
      <c r="T49" s="2">
        <v>0</v>
      </c>
      <c r="U49" s="2"/>
    </row>
    <row r="50" spans="1:21" x14ac:dyDescent="0.25">
      <c r="A50" t="s">
        <v>9024</v>
      </c>
      <c r="B50" t="s">
        <v>9569</v>
      </c>
      <c r="C50" t="s">
        <v>7706</v>
      </c>
      <c r="D50" t="s">
        <v>0</v>
      </c>
      <c r="E50">
        <v>565</v>
      </c>
      <c r="F50" t="s">
        <v>9544</v>
      </c>
      <c r="G50" t="s">
        <v>9545</v>
      </c>
      <c r="H50" s="2">
        <v>0</v>
      </c>
      <c r="I50" s="2">
        <v>0</v>
      </c>
      <c r="J50" s="2">
        <v>0</v>
      </c>
      <c r="K50" s="15">
        <v>9.91</v>
      </c>
      <c r="L50" s="2">
        <v>0</v>
      </c>
      <c r="M50" s="2">
        <v>0</v>
      </c>
      <c r="N50" s="2">
        <v>0</v>
      </c>
      <c r="O50" s="2">
        <v>1.2883</v>
      </c>
      <c r="P50" s="2">
        <v>11.1983</v>
      </c>
      <c r="Q50" t="s">
        <v>7868</v>
      </c>
      <c r="R50" t="s">
        <v>8045</v>
      </c>
      <c r="S50" s="2">
        <v>0</v>
      </c>
      <c r="T50" s="2">
        <v>0</v>
      </c>
      <c r="U50" s="2"/>
    </row>
    <row r="51" spans="1:21" x14ac:dyDescent="0.25">
      <c r="A51" t="s">
        <v>9024</v>
      </c>
      <c r="B51" t="s">
        <v>9569</v>
      </c>
      <c r="C51" t="s">
        <v>7706</v>
      </c>
      <c r="D51" t="s">
        <v>0</v>
      </c>
      <c r="E51">
        <v>9541</v>
      </c>
      <c r="F51" t="s">
        <v>3529</v>
      </c>
      <c r="G51" t="s">
        <v>3530</v>
      </c>
      <c r="H51" s="2">
        <v>0</v>
      </c>
      <c r="I51" s="2">
        <v>0</v>
      </c>
      <c r="J51" s="2">
        <v>0</v>
      </c>
      <c r="K51" s="15">
        <v>181.42</v>
      </c>
      <c r="L51" s="2">
        <v>0</v>
      </c>
      <c r="M51" s="2">
        <v>0</v>
      </c>
      <c r="N51" s="2">
        <v>0</v>
      </c>
      <c r="O51" s="2">
        <v>23.584599999999998</v>
      </c>
      <c r="P51" s="2">
        <v>205.00459999999998</v>
      </c>
      <c r="Q51" t="s">
        <v>7868</v>
      </c>
      <c r="R51" t="s">
        <v>8045</v>
      </c>
      <c r="S51" s="2">
        <v>0</v>
      </c>
      <c r="T51" s="2">
        <v>0</v>
      </c>
      <c r="U51" s="2"/>
    </row>
    <row r="52" spans="1:21" x14ac:dyDescent="0.25">
      <c r="A52" t="s">
        <v>9024</v>
      </c>
      <c r="B52" t="s">
        <v>9569</v>
      </c>
      <c r="C52" t="s">
        <v>7706</v>
      </c>
      <c r="D52" t="s">
        <v>0</v>
      </c>
      <c r="E52">
        <v>17765</v>
      </c>
      <c r="F52" t="s">
        <v>3169</v>
      </c>
      <c r="G52" t="s">
        <v>3170</v>
      </c>
      <c r="H52" s="2">
        <v>0</v>
      </c>
      <c r="I52" s="2">
        <v>0</v>
      </c>
      <c r="J52" s="2">
        <v>0</v>
      </c>
      <c r="K52" s="15">
        <v>10.5</v>
      </c>
      <c r="L52" s="2">
        <v>0</v>
      </c>
      <c r="M52" s="2">
        <v>0</v>
      </c>
      <c r="N52" s="2">
        <v>0</v>
      </c>
      <c r="O52" s="2">
        <v>1.365</v>
      </c>
      <c r="P52" s="2">
        <v>11.865</v>
      </c>
      <c r="Q52" t="s">
        <v>7868</v>
      </c>
      <c r="R52" t="s">
        <v>8045</v>
      </c>
      <c r="S52" s="2">
        <v>0</v>
      </c>
      <c r="T52" s="2">
        <v>0</v>
      </c>
      <c r="U52" s="2"/>
    </row>
    <row r="53" spans="1:21" x14ac:dyDescent="0.25">
      <c r="A53" t="s">
        <v>9024</v>
      </c>
      <c r="B53" t="s">
        <v>9562</v>
      </c>
      <c r="C53" t="s">
        <v>7706</v>
      </c>
      <c r="D53" t="s">
        <v>0</v>
      </c>
      <c r="E53">
        <v>24654</v>
      </c>
      <c r="F53" t="s">
        <v>6961</v>
      </c>
      <c r="G53" t="s">
        <v>6962</v>
      </c>
      <c r="H53" s="2">
        <v>0</v>
      </c>
      <c r="I53" s="2">
        <v>0</v>
      </c>
      <c r="J53" s="2">
        <v>0</v>
      </c>
      <c r="K53" s="15">
        <v>120</v>
      </c>
      <c r="L53" s="2">
        <v>0</v>
      </c>
      <c r="M53" s="2">
        <v>0</v>
      </c>
      <c r="N53" s="2">
        <v>0</v>
      </c>
      <c r="O53" s="2">
        <v>15.600000000000001</v>
      </c>
      <c r="P53" s="2">
        <v>135.6</v>
      </c>
      <c r="Q53" t="s">
        <v>7868</v>
      </c>
      <c r="R53" t="s">
        <v>8045</v>
      </c>
      <c r="S53" s="2">
        <v>0</v>
      </c>
      <c r="T53" s="2">
        <v>0</v>
      </c>
      <c r="U53" s="2"/>
    </row>
    <row r="54" spans="1:21" x14ac:dyDescent="0.25">
      <c r="A54" t="s">
        <v>9024</v>
      </c>
      <c r="B54" t="s">
        <v>9563</v>
      </c>
      <c r="C54" t="s">
        <v>7706</v>
      </c>
      <c r="D54" t="s">
        <v>0</v>
      </c>
      <c r="E54">
        <v>118786</v>
      </c>
      <c r="F54" t="s">
        <v>2796</v>
      </c>
      <c r="G54" t="s">
        <v>2797</v>
      </c>
      <c r="H54" s="2">
        <v>0</v>
      </c>
      <c r="I54" s="2">
        <v>0</v>
      </c>
      <c r="J54" s="2">
        <v>0</v>
      </c>
      <c r="K54" s="15">
        <v>109.43</v>
      </c>
      <c r="L54" s="2">
        <v>0</v>
      </c>
      <c r="M54" s="2">
        <v>0</v>
      </c>
      <c r="N54" s="2">
        <v>0</v>
      </c>
      <c r="O54" s="2">
        <v>14.225900000000001</v>
      </c>
      <c r="P54" s="2">
        <v>123.6559</v>
      </c>
      <c r="Q54" t="s">
        <v>7868</v>
      </c>
      <c r="R54" t="s">
        <v>8045</v>
      </c>
      <c r="S54" s="2">
        <v>0</v>
      </c>
      <c r="T54" s="2">
        <v>0</v>
      </c>
      <c r="U54" s="2"/>
    </row>
    <row r="55" spans="1:21" x14ac:dyDescent="0.25">
      <c r="A55" t="s">
        <v>9024</v>
      </c>
      <c r="B55" t="s">
        <v>9576</v>
      </c>
      <c r="C55" t="s">
        <v>7706</v>
      </c>
      <c r="D55" t="s">
        <v>0</v>
      </c>
      <c r="E55">
        <v>17638</v>
      </c>
      <c r="F55" t="s">
        <v>3169</v>
      </c>
      <c r="G55" t="s">
        <v>3170</v>
      </c>
      <c r="H55" s="2">
        <v>0</v>
      </c>
      <c r="I55" s="2">
        <v>0</v>
      </c>
      <c r="J55" s="2">
        <v>0</v>
      </c>
      <c r="K55" s="15">
        <v>135</v>
      </c>
      <c r="L55" s="2">
        <v>0</v>
      </c>
      <c r="M55" s="2">
        <v>0</v>
      </c>
      <c r="N55" s="2">
        <v>0</v>
      </c>
      <c r="O55" s="2">
        <v>17.55</v>
      </c>
      <c r="P55" s="2">
        <v>152.55000000000001</v>
      </c>
      <c r="Q55" t="s">
        <v>7868</v>
      </c>
      <c r="R55" t="s">
        <v>8045</v>
      </c>
      <c r="S55" s="2">
        <v>0</v>
      </c>
      <c r="T55" s="2">
        <v>0</v>
      </c>
      <c r="U55" s="2"/>
    </row>
    <row r="56" spans="1:21" x14ac:dyDescent="0.25">
      <c r="A56" t="s">
        <v>9024</v>
      </c>
      <c r="B56" t="s">
        <v>9574</v>
      </c>
      <c r="C56" t="s">
        <v>7706</v>
      </c>
      <c r="D56" t="s">
        <v>0</v>
      </c>
      <c r="E56">
        <v>17613</v>
      </c>
      <c r="F56" t="s">
        <v>3169</v>
      </c>
      <c r="G56" t="s">
        <v>3170</v>
      </c>
      <c r="H56" s="2">
        <v>0</v>
      </c>
      <c r="I56" s="2">
        <v>0</v>
      </c>
      <c r="J56" s="2">
        <v>0</v>
      </c>
      <c r="K56" s="15">
        <v>11</v>
      </c>
      <c r="L56" s="2">
        <v>0</v>
      </c>
      <c r="M56" s="2">
        <v>0</v>
      </c>
      <c r="N56" s="2">
        <v>0</v>
      </c>
      <c r="O56" s="2">
        <v>1.4300000000000002</v>
      </c>
      <c r="P56" s="2">
        <v>12.43</v>
      </c>
      <c r="Q56" t="s">
        <v>7868</v>
      </c>
      <c r="R56" t="s">
        <v>8045</v>
      </c>
      <c r="S56" s="2">
        <v>0</v>
      </c>
      <c r="T56" s="2">
        <v>0</v>
      </c>
      <c r="U56" s="2"/>
    </row>
    <row r="57" spans="1:21" x14ac:dyDescent="0.25">
      <c r="A57" t="s">
        <v>9024</v>
      </c>
      <c r="B57" t="s">
        <v>9560</v>
      </c>
      <c r="C57" t="s">
        <v>7706</v>
      </c>
      <c r="D57" t="s">
        <v>0</v>
      </c>
      <c r="E57">
        <v>21219</v>
      </c>
      <c r="F57" t="s">
        <v>1674</v>
      </c>
      <c r="G57" t="s">
        <v>1675</v>
      </c>
      <c r="H57" s="2">
        <v>0</v>
      </c>
      <c r="I57" s="2">
        <v>0</v>
      </c>
      <c r="J57" s="2">
        <v>0</v>
      </c>
      <c r="K57" s="15">
        <v>258.20999999999998</v>
      </c>
      <c r="L57" s="2">
        <v>0</v>
      </c>
      <c r="M57" s="2">
        <v>0</v>
      </c>
      <c r="N57" s="2">
        <v>0</v>
      </c>
      <c r="O57" s="2">
        <v>33.567299999999996</v>
      </c>
      <c r="P57" s="2">
        <v>291.77729999999997</v>
      </c>
      <c r="Q57" t="s">
        <v>7868</v>
      </c>
      <c r="R57" t="s">
        <v>8045</v>
      </c>
      <c r="S57" s="2">
        <v>0</v>
      </c>
      <c r="T57" s="2">
        <v>0</v>
      </c>
      <c r="U57" s="2"/>
    </row>
    <row r="58" spans="1:21" hidden="1" x14ac:dyDescent="0.25">
      <c r="A58" t="s">
        <v>9024</v>
      </c>
      <c r="B58" t="s">
        <v>9571</v>
      </c>
      <c r="C58" t="s">
        <v>7706</v>
      </c>
      <c r="D58" t="s">
        <v>0</v>
      </c>
      <c r="E58">
        <v>2254</v>
      </c>
      <c r="F58" t="s">
        <v>2876</v>
      </c>
      <c r="G58" s="133" t="s">
        <v>2877</v>
      </c>
      <c r="H58" s="2">
        <v>0</v>
      </c>
      <c r="I58" s="2">
        <v>0</v>
      </c>
      <c r="J58" s="2">
        <v>0</v>
      </c>
      <c r="K58" s="15">
        <v>61.08</v>
      </c>
      <c r="L58" s="2">
        <v>0</v>
      </c>
      <c r="M58" s="2">
        <v>0</v>
      </c>
      <c r="N58" s="2">
        <v>0</v>
      </c>
      <c r="O58" s="2">
        <v>7.9404000000000003</v>
      </c>
      <c r="P58" s="2">
        <v>69.020399999999995</v>
      </c>
      <c r="Q58" t="s">
        <v>7868</v>
      </c>
      <c r="R58" t="s">
        <v>8045</v>
      </c>
      <c r="S58" s="2">
        <v>0</v>
      </c>
      <c r="T58" s="2">
        <v>0</v>
      </c>
      <c r="U58" s="2"/>
    </row>
    <row r="59" spans="1:21" hidden="1" x14ac:dyDescent="0.25">
      <c r="A59" t="s">
        <v>9024</v>
      </c>
      <c r="B59" t="s">
        <v>9571</v>
      </c>
      <c r="C59" t="s">
        <v>7706</v>
      </c>
      <c r="D59" t="s">
        <v>0</v>
      </c>
      <c r="E59">
        <v>2164</v>
      </c>
      <c r="F59" t="s">
        <v>2876</v>
      </c>
      <c r="G59" s="133" t="s">
        <v>2877</v>
      </c>
      <c r="H59" s="2">
        <v>0</v>
      </c>
      <c r="I59" s="2">
        <v>0</v>
      </c>
      <c r="J59" s="2">
        <v>0</v>
      </c>
      <c r="K59" s="15">
        <v>61.08</v>
      </c>
      <c r="L59" s="2">
        <v>0</v>
      </c>
      <c r="M59" s="2">
        <v>0</v>
      </c>
      <c r="N59" s="2">
        <v>0</v>
      </c>
      <c r="O59" s="2">
        <v>7.9404000000000003</v>
      </c>
      <c r="P59" s="2">
        <v>69.020399999999995</v>
      </c>
      <c r="Q59" t="s">
        <v>7868</v>
      </c>
      <c r="R59" t="s">
        <v>8045</v>
      </c>
      <c r="S59" s="2">
        <v>0</v>
      </c>
      <c r="T59" s="2">
        <v>0</v>
      </c>
      <c r="U59" s="2"/>
    </row>
    <row r="60" spans="1:21" hidden="1" x14ac:dyDescent="0.25">
      <c r="A60" t="s">
        <v>9024</v>
      </c>
      <c r="B60" t="s">
        <v>9575</v>
      </c>
      <c r="C60" t="s">
        <v>7706</v>
      </c>
      <c r="D60" t="s">
        <v>0</v>
      </c>
      <c r="E60">
        <v>2092</v>
      </c>
      <c r="F60" t="s">
        <v>2876</v>
      </c>
      <c r="G60" s="133" t="s">
        <v>2877</v>
      </c>
      <c r="H60" s="2">
        <v>0</v>
      </c>
      <c r="I60" s="2">
        <v>0</v>
      </c>
      <c r="J60" s="2">
        <v>0</v>
      </c>
      <c r="K60" s="15">
        <v>55.97</v>
      </c>
      <c r="L60" s="2">
        <v>0</v>
      </c>
      <c r="M60" s="2">
        <v>0</v>
      </c>
      <c r="N60" s="2">
        <v>0</v>
      </c>
      <c r="O60" s="2">
        <v>7.2761000000000005</v>
      </c>
      <c r="P60" s="2">
        <v>63.246099999999998</v>
      </c>
      <c r="Q60" t="s">
        <v>7868</v>
      </c>
      <c r="R60" t="s">
        <v>8045</v>
      </c>
      <c r="S60" s="2">
        <v>0</v>
      </c>
      <c r="T60" s="2">
        <v>0</v>
      </c>
      <c r="U60" s="2"/>
    </row>
    <row r="61" spans="1:21" hidden="1" x14ac:dyDescent="0.25">
      <c r="A61" t="s">
        <v>9024</v>
      </c>
      <c r="B61" t="s">
        <v>9574</v>
      </c>
      <c r="C61" t="s">
        <v>7706</v>
      </c>
      <c r="D61" t="s">
        <v>0</v>
      </c>
      <c r="E61">
        <v>2022</v>
      </c>
      <c r="F61" t="s">
        <v>2876</v>
      </c>
      <c r="G61" s="133" t="s">
        <v>2877</v>
      </c>
      <c r="H61" s="2">
        <v>0</v>
      </c>
      <c r="I61" s="2">
        <v>0</v>
      </c>
      <c r="J61" s="2">
        <v>0</v>
      </c>
      <c r="K61" s="15">
        <v>56.6</v>
      </c>
      <c r="L61" s="2">
        <v>0</v>
      </c>
      <c r="M61" s="2">
        <v>0</v>
      </c>
      <c r="N61" s="2">
        <v>0</v>
      </c>
      <c r="O61" s="2">
        <v>7.3580000000000005</v>
      </c>
      <c r="P61" s="2">
        <v>63.957999999999998</v>
      </c>
      <c r="Q61" t="s">
        <v>7868</v>
      </c>
      <c r="R61" t="s">
        <v>8045</v>
      </c>
      <c r="S61" s="2">
        <v>0</v>
      </c>
      <c r="T61" s="2">
        <v>0</v>
      </c>
      <c r="U61" s="2"/>
    </row>
    <row r="62" spans="1:21" hidden="1" x14ac:dyDescent="0.25">
      <c r="A62" t="s">
        <v>9024</v>
      </c>
      <c r="B62" t="s">
        <v>9573</v>
      </c>
      <c r="C62" t="s">
        <v>7706</v>
      </c>
      <c r="D62" t="s">
        <v>0</v>
      </c>
      <c r="E62">
        <v>61435</v>
      </c>
      <c r="F62" t="s">
        <v>1455</v>
      </c>
      <c r="G62" s="42" t="s">
        <v>1456</v>
      </c>
      <c r="H62" s="2">
        <v>16.559999999999999</v>
      </c>
      <c r="I62" s="2">
        <v>0</v>
      </c>
      <c r="J62" s="2">
        <v>0</v>
      </c>
      <c r="K62" s="15">
        <v>191.53</v>
      </c>
      <c r="L62" s="2">
        <v>0</v>
      </c>
      <c r="M62" s="2">
        <v>0</v>
      </c>
      <c r="N62" s="2">
        <v>0</v>
      </c>
      <c r="O62" s="2">
        <v>24.898900000000001</v>
      </c>
      <c r="P62" s="2">
        <v>232.9889</v>
      </c>
      <c r="Q62" t="s">
        <v>7868</v>
      </c>
      <c r="R62" t="s">
        <v>8045</v>
      </c>
      <c r="S62" s="2">
        <v>0</v>
      </c>
      <c r="T62" s="2">
        <v>0</v>
      </c>
      <c r="U62" s="2"/>
    </row>
    <row r="63" spans="1:21" hidden="1" x14ac:dyDescent="0.25">
      <c r="A63" t="s">
        <v>9024</v>
      </c>
      <c r="B63" t="s">
        <v>9572</v>
      </c>
      <c r="C63" t="s">
        <v>7706</v>
      </c>
      <c r="D63" t="s">
        <v>0</v>
      </c>
      <c r="E63">
        <v>61883</v>
      </c>
      <c r="F63" t="s">
        <v>1455</v>
      </c>
      <c r="G63" s="42" t="s">
        <v>1456</v>
      </c>
      <c r="H63" s="2">
        <v>10.76</v>
      </c>
      <c r="I63" s="2">
        <v>0</v>
      </c>
      <c r="J63" s="2">
        <v>0</v>
      </c>
      <c r="K63" s="15">
        <v>124.41</v>
      </c>
      <c r="L63" s="2">
        <v>0</v>
      </c>
      <c r="M63" s="2">
        <v>0</v>
      </c>
      <c r="N63" s="2">
        <v>0</v>
      </c>
      <c r="O63" s="2">
        <v>16.173300000000001</v>
      </c>
      <c r="P63" s="2">
        <v>151.3433</v>
      </c>
      <c r="Q63" t="s">
        <v>7868</v>
      </c>
      <c r="R63" t="s">
        <v>8045</v>
      </c>
      <c r="S63" s="2">
        <v>0</v>
      </c>
      <c r="T63" s="2">
        <v>0</v>
      </c>
      <c r="U63" s="2"/>
    </row>
    <row r="64" spans="1:21" hidden="1" x14ac:dyDescent="0.25">
      <c r="A64" t="s">
        <v>9024</v>
      </c>
      <c r="B64" t="s">
        <v>9571</v>
      </c>
      <c r="C64" t="s">
        <v>7706</v>
      </c>
      <c r="D64" t="s">
        <v>0</v>
      </c>
      <c r="E64">
        <v>62249</v>
      </c>
      <c r="F64" t="s">
        <v>1455</v>
      </c>
      <c r="G64" s="42" t="s">
        <v>1456</v>
      </c>
      <c r="H64" s="2">
        <v>2.35</v>
      </c>
      <c r="I64" s="2">
        <v>0</v>
      </c>
      <c r="J64" s="2">
        <v>0</v>
      </c>
      <c r="K64" s="15">
        <v>25.36</v>
      </c>
      <c r="L64" s="2">
        <v>0</v>
      </c>
      <c r="M64" s="2">
        <v>0</v>
      </c>
      <c r="N64" s="2">
        <v>0</v>
      </c>
      <c r="O64" s="2">
        <v>3.2968000000000002</v>
      </c>
      <c r="P64" s="2">
        <v>31.006800000000002</v>
      </c>
      <c r="Q64" t="s">
        <v>7868</v>
      </c>
      <c r="R64" t="s">
        <v>8045</v>
      </c>
      <c r="S64" s="2">
        <v>0</v>
      </c>
      <c r="T64" s="2">
        <v>0</v>
      </c>
      <c r="U64" s="2"/>
    </row>
    <row r="65" spans="1:21" hidden="1" x14ac:dyDescent="0.25">
      <c r="A65" t="s">
        <v>9024</v>
      </c>
      <c r="B65" t="s">
        <v>9570</v>
      </c>
      <c r="C65" t="s">
        <v>7706</v>
      </c>
      <c r="D65" t="s">
        <v>0</v>
      </c>
      <c r="E65">
        <v>62938</v>
      </c>
      <c r="F65" t="s">
        <v>1455</v>
      </c>
      <c r="G65" s="42" t="s">
        <v>1456</v>
      </c>
      <c r="H65" s="2">
        <v>0.99</v>
      </c>
      <c r="I65" s="2">
        <v>0</v>
      </c>
      <c r="J65" s="2">
        <v>0</v>
      </c>
      <c r="K65" s="15">
        <v>11.51</v>
      </c>
      <c r="L65" s="2">
        <v>0</v>
      </c>
      <c r="M65" s="2">
        <v>0</v>
      </c>
      <c r="N65" s="2">
        <v>0</v>
      </c>
      <c r="O65" s="2">
        <v>1.4963</v>
      </c>
      <c r="P65" s="2">
        <v>13.9963</v>
      </c>
      <c r="Q65" t="s">
        <v>7868</v>
      </c>
      <c r="R65" t="s">
        <v>8045</v>
      </c>
      <c r="S65" s="2">
        <v>0</v>
      </c>
      <c r="T65" s="2">
        <v>0</v>
      </c>
      <c r="U65" s="2"/>
    </row>
    <row r="66" spans="1:21" hidden="1" x14ac:dyDescent="0.25">
      <c r="A66" t="s">
        <v>9024</v>
      </c>
      <c r="B66" t="s">
        <v>9570</v>
      </c>
      <c r="C66" t="s">
        <v>7706</v>
      </c>
      <c r="D66" t="s">
        <v>0</v>
      </c>
      <c r="E66">
        <v>62882</v>
      </c>
      <c r="F66" t="s">
        <v>1455</v>
      </c>
      <c r="G66" s="42" t="s">
        <v>1456</v>
      </c>
      <c r="H66" s="2">
        <v>12.78</v>
      </c>
      <c r="I66" s="2">
        <v>0</v>
      </c>
      <c r="J66" s="2">
        <v>0</v>
      </c>
      <c r="K66" s="15">
        <v>147.77000000000001</v>
      </c>
      <c r="L66" s="2">
        <v>0</v>
      </c>
      <c r="M66" s="2">
        <v>0</v>
      </c>
      <c r="N66" s="2">
        <v>0</v>
      </c>
      <c r="O66" s="2">
        <v>19.210100000000001</v>
      </c>
      <c r="P66" s="2">
        <v>179.76010000000002</v>
      </c>
      <c r="Q66" t="s">
        <v>7868</v>
      </c>
      <c r="R66" t="s">
        <v>8045</v>
      </c>
      <c r="S66" s="2">
        <v>0</v>
      </c>
      <c r="T66" s="2">
        <v>0</v>
      </c>
      <c r="U66" s="2"/>
    </row>
    <row r="67" spans="1:21" hidden="1" x14ac:dyDescent="0.25">
      <c r="A67" t="s">
        <v>9024</v>
      </c>
      <c r="B67" t="s">
        <v>9569</v>
      </c>
      <c r="C67" t="s">
        <v>7706</v>
      </c>
      <c r="D67" t="s">
        <v>0</v>
      </c>
      <c r="E67">
        <v>63591</v>
      </c>
      <c r="F67" t="s">
        <v>1455</v>
      </c>
      <c r="G67" s="42" t="s">
        <v>1456</v>
      </c>
      <c r="H67" s="2">
        <v>1.56</v>
      </c>
      <c r="I67" s="2">
        <v>0</v>
      </c>
      <c r="J67" s="2">
        <v>0</v>
      </c>
      <c r="K67" s="15">
        <v>18.079999999999998</v>
      </c>
      <c r="L67" s="2">
        <v>0</v>
      </c>
      <c r="M67" s="2">
        <v>0</v>
      </c>
      <c r="N67" s="2">
        <v>0</v>
      </c>
      <c r="O67" s="2">
        <v>2.3504</v>
      </c>
      <c r="P67" s="2">
        <v>21.990399999999998</v>
      </c>
      <c r="Q67" t="s">
        <v>7868</v>
      </c>
      <c r="R67" t="s">
        <v>8045</v>
      </c>
      <c r="S67" s="2">
        <v>0</v>
      </c>
      <c r="T67" s="2">
        <v>0</v>
      </c>
      <c r="U67" s="2"/>
    </row>
    <row r="68" spans="1:21" hidden="1" x14ac:dyDescent="0.25">
      <c r="A68" t="s">
        <v>9024</v>
      </c>
      <c r="B68" t="s">
        <v>9569</v>
      </c>
      <c r="C68" t="s">
        <v>7706</v>
      </c>
      <c r="D68" t="s">
        <v>0</v>
      </c>
      <c r="E68">
        <v>63582</v>
      </c>
      <c r="F68" t="s">
        <v>1455</v>
      </c>
      <c r="G68" s="42" t="s">
        <v>1456</v>
      </c>
      <c r="H68" s="2">
        <v>10.709999999999999</v>
      </c>
      <c r="I68" s="2">
        <v>0</v>
      </c>
      <c r="J68" s="2">
        <v>0</v>
      </c>
      <c r="K68" s="15">
        <v>123.89</v>
      </c>
      <c r="L68" s="2">
        <v>0</v>
      </c>
      <c r="M68" s="2">
        <v>0</v>
      </c>
      <c r="N68" s="2">
        <v>0</v>
      </c>
      <c r="O68" s="2">
        <v>16.105700000000002</v>
      </c>
      <c r="P68" s="2">
        <v>150.70570000000001</v>
      </c>
      <c r="Q68" t="s">
        <v>7868</v>
      </c>
      <c r="R68" t="s">
        <v>8045</v>
      </c>
      <c r="S68" s="2">
        <v>0</v>
      </c>
      <c r="T68" s="2">
        <v>0</v>
      </c>
      <c r="U68" s="2"/>
    </row>
    <row r="69" spans="1:21" hidden="1" x14ac:dyDescent="0.25">
      <c r="A69" t="s">
        <v>9024</v>
      </c>
      <c r="B69" t="s">
        <v>9568</v>
      </c>
      <c r="C69" t="s">
        <v>7706</v>
      </c>
      <c r="D69" t="s">
        <v>0</v>
      </c>
      <c r="E69">
        <v>58435</v>
      </c>
      <c r="F69" t="s">
        <v>1455</v>
      </c>
      <c r="G69" s="42" t="s">
        <v>1456</v>
      </c>
      <c r="H69" s="2">
        <v>8.25</v>
      </c>
      <c r="I69" s="2">
        <v>0</v>
      </c>
      <c r="J69" s="2">
        <v>0</v>
      </c>
      <c r="K69" s="15">
        <v>98.89</v>
      </c>
      <c r="L69" s="2">
        <v>0</v>
      </c>
      <c r="M69" s="2">
        <v>0</v>
      </c>
      <c r="N69" s="2">
        <v>0</v>
      </c>
      <c r="O69" s="2">
        <v>12.855700000000001</v>
      </c>
      <c r="P69" s="2">
        <v>119.9957</v>
      </c>
      <c r="Q69" t="s">
        <v>7868</v>
      </c>
      <c r="R69" t="s">
        <v>8045</v>
      </c>
      <c r="S69" s="2">
        <v>0</v>
      </c>
      <c r="T69" s="2">
        <v>0</v>
      </c>
      <c r="U69" s="2"/>
    </row>
    <row r="70" spans="1:21" hidden="1" x14ac:dyDescent="0.25">
      <c r="A70" t="s">
        <v>9024</v>
      </c>
      <c r="B70" t="s">
        <v>9568</v>
      </c>
      <c r="C70" t="s">
        <v>7706</v>
      </c>
      <c r="D70" t="s">
        <v>0</v>
      </c>
      <c r="E70">
        <v>58441</v>
      </c>
      <c r="F70" t="s">
        <v>1455</v>
      </c>
      <c r="G70" s="42" t="s">
        <v>1456</v>
      </c>
      <c r="H70" s="2">
        <v>8.8000000000000007</v>
      </c>
      <c r="I70" s="2">
        <v>0</v>
      </c>
      <c r="J70" s="2">
        <v>0</v>
      </c>
      <c r="K70" s="15">
        <v>105.5</v>
      </c>
      <c r="L70" s="2">
        <v>0</v>
      </c>
      <c r="M70" s="2">
        <v>0</v>
      </c>
      <c r="N70" s="2">
        <v>0</v>
      </c>
      <c r="O70" s="2">
        <v>13.715</v>
      </c>
      <c r="P70" s="2">
        <v>128.01499999999999</v>
      </c>
      <c r="Q70" t="s">
        <v>7868</v>
      </c>
      <c r="R70" t="s">
        <v>8045</v>
      </c>
      <c r="S70" s="2">
        <v>0</v>
      </c>
      <c r="T70" s="2">
        <v>0</v>
      </c>
      <c r="U70" s="2"/>
    </row>
    <row r="71" spans="1:21" hidden="1" x14ac:dyDescent="0.25">
      <c r="A71" t="s">
        <v>9024</v>
      </c>
      <c r="B71" t="s">
        <v>9568</v>
      </c>
      <c r="C71" t="s">
        <v>7706</v>
      </c>
      <c r="D71" t="s">
        <v>0</v>
      </c>
      <c r="E71">
        <v>58392</v>
      </c>
      <c r="F71" t="s">
        <v>1455</v>
      </c>
      <c r="G71" s="42" t="s">
        <v>1456</v>
      </c>
      <c r="H71" s="2">
        <v>2.0699999999999998</v>
      </c>
      <c r="I71" s="2">
        <v>0</v>
      </c>
      <c r="J71" s="2">
        <v>0</v>
      </c>
      <c r="K71" s="15">
        <v>24.72</v>
      </c>
      <c r="L71" s="2">
        <v>0</v>
      </c>
      <c r="M71" s="2">
        <v>0</v>
      </c>
      <c r="N71" s="2">
        <v>0</v>
      </c>
      <c r="O71" s="2">
        <v>3.2136</v>
      </c>
      <c r="P71" s="2">
        <v>30.003599999999999</v>
      </c>
      <c r="Q71" t="s">
        <v>7868</v>
      </c>
      <c r="R71" t="s">
        <v>8045</v>
      </c>
      <c r="S71" s="2">
        <v>0</v>
      </c>
      <c r="T71" s="2">
        <v>0</v>
      </c>
      <c r="U71" s="2"/>
    </row>
    <row r="72" spans="1:21" hidden="1" x14ac:dyDescent="0.25">
      <c r="A72" t="s">
        <v>9024</v>
      </c>
      <c r="B72" t="s">
        <v>9567</v>
      </c>
      <c r="C72" t="s">
        <v>7706</v>
      </c>
      <c r="D72" t="s">
        <v>0</v>
      </c>
      <c r="E72">
        <v>59141</v>
      </c>
      <c r="F72" t="s">
        <v>1455</v>
      </c>
      <c r="G72" s="42" t="s">
        <v>1456</v>
      </c>
      <c r="H72" s="2">
        <v>1.24</v>
      </c>
      <c r="I72" s="2">
        <v>0</v>
      </c>
      <c r="J72" s="2">
        <v>0</v>
      </c>
      <c r="K72" s="15">
        <v>14.83</v>
      </c>
      <c r="L72" s="2">
        <v>0</v>
      </c>
      <c r="M72" s="2">
        <v>0</v>
      </c>
      <c r="N72" s="2">
        <v>0</v>
      </c>
      <c r="O72" s="2">
        <v>1.9279000000000002</v>
      </c>
      <c r="P72" s="2">
        <v>17.997900000000001</v>
      </c>
      <c r="Q72" t="s">
        <v>7868</v>
      </c>
      <c r="R72" t="s">
        <v>8045</v>
      </c>
      <c r="S72" s="2">
        <v>0</v>
      </c>
      <c r="T72" s="2">
        <v>0</v>
      </c>
      <c r="U72" s="2"/>
    </row>
    <row r="73" spans="1:21" hidden="1" x14ac:dyDescent="0.25">
      <c r="A73" t="s">
        <v>9024</v>
      </c>
      <c r="B73" t="s">
        <v>9566</v>
      </c>
      <c r="C73" t="s">
        <v>7706</v>
      </c>
      <c r="D73" t="s">
        <v>0</v>
      </c>
      <c r="E73">
        <v>59244</v>
      </c>
      <c r="F73" t="s">
        <v>1455</v>
      </c>
      <c r="G73" s="42" t="s">
        <v>1456</v>
      </c>
      <c r="H73" s="2">
        <v>9.6999999999999993</v>
      </c>
      <c r="I73" s="2">
        <v>0</v>
      </c>
      <c r="J73" s="2">
        <v>0</v>
      </c>
      <c r="K73" s="15">
        <v>116.35</v>
      </c>
      <c r="L73" s="2">
        <v>0</v>
      </c>
      <c r="M73" s="2">
        <v>0</v>
      </c>
      <c r="N73" s="2">
        <v>0</v>
      </c>
      <c r="O73" s="2">
        <v>15.125500000000001</v>
      </c>
      <c r="P73" s="2">
        <v>141.1755</v>
      </c>
      <c r="Q73" t="s">
        <v>7868</v>
      </c>
      <c r="R73" t="s">
        <v>8045</v>
      </c>
      <c r="S73" s="2">
        <v>0</v>
      </c>
      <c r="T73" s="2">
        <v>0</v>
      </c>
      <c r="U73" s="2"/>
    </row>
    <row r="74" spans="1:21" hidden="1" x14ac:dyDescent="0.25">
      <c r="A74" t="s">
        <v>9024</v>
      </c>
      <c r="B74" t="s">
        <v>9565</v>
      </c>
      <c r="C74" t="s">
        <v>7706</v>
      </c>
      <c r="D74" t="s">
        <v>0</v>
      </c>
      <c r="E74">
        <v>59812</v>
      </c>
      <c r="F74" t="s">
        <v>1455</v>
      </c>
      <c r="G74" s="42" t="s">
        <v>1456</v>
      </c>
      <c r="H74" s="2">
        <v>1.1000000000000001</v>
      </c>
      <c r="I74" s="2">
        <v>0</v>
      </c>
      <c r="J74" s="2">
        <v>0</v>
      </c>
      <c r="K74" s="15">
        <v>13.18</v>
      </c>
      <c r="L74" s="2">
        <v>0</v>
      </c>
      <c r="M74" s="2">
        <v>0</v>
      </c>
      <c r="N74" s="2">
        <v>0</v>
      </c>
      <c r="O74" s="2">
        <v>1.7134</v>
      </c>
      <c r="P74" s="2">
        <v>15.993399999999999</v>
      </c>
      <c r="Q74" t="s">
        <v>7868</v>
      </c>
      <c r="R74" t="s">
        <v>8045</v>
      </c>
      <c r="S74" s="2">
        <v>0</v>
      </c>
      <c r="T74" s="2">
        <v>0</v>
      </c>
      <c r="U74" s="2"/>
    </row>
    <row r="75" spans="1:21" hidden="1" x14ac:dyDescent="0.25">
      <c r="A75" t="s">
        <v>9024</v>
      </c>
      <c r="B75" t="s">
        <v>9564</v>
      </c>
      <c r="C75" t="s">
        <v>7706</v>
      </c>
      <c r="D75" t="s">
        <v>0</v>
      </c>
      <c r="E75">
        <v>60247</v>
      </c>
      <c r="F75" t="s">
        <v>1455</v>
      </c>
      <c r="G75" s="42" t="s">
        <v>1456</v>
      </c>
      <c r="H75" s="2">
        <v>9.52</v>
      </c>
      <c r="I75" s="2">
        <v>0</v>
      </c>
      <c r="J75" s="2">
        <v>0</v>
      </c>
      <c r="K75" s="15">
        <v>114.04</v>
      </c>
      <c r="L75" s="2">
        <v>0</v>
      </c>
      <c r="M75" s="2">
        <v>0</v>
      </c>
      <c r="N75" s="2">
        <v>0</v>
      </c>
      <c r="O75" s="2">
        <v>14.825200000000001</v>
      </c>
      <c r="P75" s="2">
        <v>138.3852</v>
      </c>
      <c r="Q75" t="s">
        <v>7868</v>
      </c>
      <c r="R75" t="s">
        <v>8045</v>
      </c>
      <c r="S75" s="2">
        <v>0</v>
      </c>
      <c r="T75" s="2">
        <v>0</v>
      </c>
      <c r="U75" s="2"/>
    </row>
    <row r="76" spans="1:21" hidden="1" x14ac:dyDescent="0.25">
      <c r="A76" t="s">
        <v>9024</v>
      </c>
      <c r="B76" t="s">
        <v>9563</v>
      </c>
      <c r="C76" t="s">
        <v>7706</v>
      </c>
      <c r="D76" t="s">
        <v>0</v>
      </c>
      <c r="E76">
        <v>60934</v>
      </c>
      <c r="F76" t="s">
        <v>1455</v>
      </c>
      <c r="G76" s="42" t="s">
        <v>1456</v>
      </c>
      <c r="H76" s="2">
        <v>0.99</v>
      </c>
      <c r="I76" s="2">
        <v>0</v>
      </c>
      <c r="J76" s="2">
        <v>0</v>
      </c>
      <c r="K76" s="15">
        <v>11.51</v>
      </c>
      <c r="L76" s="2">
        <v>0</v>
      </c>
      <c r="M76" s="2">
        <v>0</v>
      </c>
      <c r="N76" s="2">
        <v>0</v>
      </c>
      <c r="O76" s="2">
        <v>1.4963</v>
      </c>
      <c r="P76" s="2">
        <v>13.9963</v>
      </c>
      <c r="Q76" t="s">
        <v>7868</v>
      </c>
      <c r="R76" t="s">
        <v>8045</v>
      </c>
      <c r="S76" s="2">
        <v>0</v>
      </c>
      <c r="T76" s="2">
        <v>0</v>
      </c>
      <c r="U76" s="2"/>
    </row>
    <row r="77" spans="1:21" hidden="1" x14ac:dyDescent="0.25">
      <c r="A77" t="s">
        <v>9024</v>
      </c>
      <c r="B77" t="s">
        <v>9562</v>
      </c>
      <c r="C77" t="s">
        <v>7706</v>
      </c>
      <c r="D77" t="s">
        <v>0</v>
      </c>
      <c r="E77">
        <v>61109</v>
      </c>
      <c r="F77" t="s">
        <v>1455</v>
      </c>
      <c r="G77" s="42" t="s">
        <v>1456</v>
      </c>
      <c r="H77" s="2">
        <v>10.82</v>
      </c>
      <c r="I77" s="2">
        <v>0</v>
      </c>
      <c r="J77" s="2">
        <v>0</v>
      </c>
      <c r="K77" s="15">
        <v>125.14</v>
      </c>
      <c r="L77" s="2">
        <v>0</v>
      </c>
      <c r="M77" s="2">
        <v>0</v>
      </c>
      <c r="N77" s="2">
        <v>0</v>
      </c>
      <c r="O77" s="2">
        <v>16.2682</v>
      </c>
      <c r="P77" s="2">
        <v>152.22820000000002</v>
      </c>
      <c r="Q77" t="s">
        <v>7868</v>
      </c>
      <c r="R77" t="s">
        <v>8045</v>
      </c>
      <c r="S77" s="2">
        <v>0</v>
      </c>
      <c r="T77" s="2">
        <v>0</v>
      </c>
      <c r="U77" s="2"/>
    </row>
    <row r="78" spans="1:21" x14ac:dyDescent="0.25">
      <c r="A78" t="s">
        <v>9023</v>
      </c>
      <c r="B78" t="s">
        <v>9471</v>
      </c>
      <c r="C78" t="s">
        <v>7706</v>
      </c>
      <c r="D78" t="s">
        <v>0</v>
      </c>
      <c r="E78">
        <v>2256</v>
      </c>
      <c r="F78" t="s">
        <v>9414</v>
      </c>
      <c r="G78" s="133" t="s">
        <v>9415</v>
      </c>
      <c r="H78" s="2">
        <v>0</v>
      </c>
      <c r="I78" s="2">
        <v>0</v>
      </c>
      <c r="J78" s="2">
        <v>0</v>
      </c>
      <c r="K78" s="15">
        <v>7.29</v>
      </c>
      <c r="L78" s="2">
        <v>0</v>
      </c>
      <c r="M78" s="2">
        <v>0</v>
      </c>
      <c r="N78" s="2">
        <v>0</v>
      </c>
      <c r="O78" s="2">
        <v>0.94769999999999999</v>
      </c>
      <c r="P78" s="2">
        <v>8.2377000000000002</v>
      </c>
      <c r="Q78" t="s">
        <v>7868</v>
      </c>
      <c r="R78" t="s">
        <v>8045</v>
      </c>
      <c r="S78" s="2">
        <v>0</v>
      </c>
      <c r="T78" s="2">
        <v>0</v>
      </c>
      <c r="U78" s="2"/>
    </row>
    <row r="79" spans="1:21" x14ac:dyDescent="0.25">
      <c r="A79" t="s">
        <v>9023</v>
      </c>
      <c r="B79" t="s">
        <v>9511</v>
      </c>
      <c r="C79" t="s">
        <v>7706</v>
      </c>
      <c r="D79" t="s">
        <v>0</v>
      </c>
      <c r="E79">
        <v>2311</v>
      </c>
      <c r="F79" t="s">
        <v>9414</v>
      </c>
      <c r="G79" s="133" t="s">
        <v>9415</v>
      </c>
      <c r="H79" s="2">
        <v>0</v>
      </c>
      <c r="I79" s="2">
        <v>0</v>
      </c>
      <c r="J79" s="2">
        <v>0</v>
      </c>
      <c r="K79" s="15">
        <v>9.7200000000000006</v>
      </c>
      <c r="L79" s="2">
        <v>0</v>
      </c>
      <c r="M79" s="2">
        <v>0</v>
      </c>
      <c r="N79" s="2">
        <v>0</v>
      </c>
      <c r="O79" s="2">
        <v>1.2636000000000001</v>
      </c>
      <c r="P79" s="2">
        <v>10.983600000000001</v>
      </c>
      <c r="Q79" t="s">
        <v>7868</v>
      </c>
      <c r="R79" t="s">
        <v>8045</v>
      </c>
      <c r="S79" s="2">
        <v>0</v>
      </c>
      <c r="T79" s="2">
        <v>0</v>
      </c>
      <c r="U79" s="2"/>
    </row>
    <row r="80" spans="1:21" hidden="1" x14ac:dyDescent="0.25">
      <c r="A80" t="s">
        <v>9023</v>
      </c>
      <c r="B80" t="s">
        <v>9490</v>
      </c>
      <c r="C80" t="s">
        <v>7706</v>
      </c>
      <c r="D80" t="s">
        <v>0</v>
      </c>
      <c r="E80">
        <v>622892</v>
      </c>
      <c r="F80" t="s">
        <v>1326</v>
      </c>
      <c r="G80" t="s">
        <v>1327</v>
      </c>
      <c r="H80" s="2">
        <v>0</v>
      </c>
      <c r="I80" s="2">
        <v>0</v>
      </c>
      <c r="J80" s="2">
        <v>0</v>
      </c>
      <c r="K80" s="15">
        <v>7.97</v>
      </c>
      <c r="L80" s="2">
        <v>0</v>
      </c>
      <c r="M80" s="2">
        <v>0</v>
      </c>
      <c r="N80" s="2">
        <v>0</v>
      </c>
      <c r="O80" s="2">
        <v>1.0361</v>
      </c>
      <c r="P80" s="2">
        <v>9.0061</v>
      </c>
      <c r="Q80" t="s">
        <v>7868</v>
      </c>
      <c r="R80" t="s">
        <v>8045</v>
      </c>
      <c r="S80" s="2">
        <v>0</v>
      </c>
      <c r="T80" s="2">
        <v>0</v>
      </c>
      <c r="U80" s="2"/>
    </row>
    <row r="81" spans="1:21" x14ac:dyDescent="0.25">
      <c r="A81" t="s">
        <v>9023</v>
      </c>
      <c r="B81" t="s">
        <v>9491</v>
      </c>
      <c r="C81" t="s">
        <v>7706</v>
      </c>
      <c r="D81" t="s">
        <v>0</v>
      </c>
      <c r="E81">
        <v>62862</v>
      </c>
      <c r="F81" t="s">
        <v>1529</v>
      </c>
      <c r="G81" s="133" t="s">
        <v>1530</v>
      </c>
      <c r="H81" s="2">
        <v>0</v>
      </c>
      <c r="I81" s="2">
        <v>0</v>
      </c>
      <c r="J81" s="2">
        <v>0</v>
      </c>
      <c r="K81" s="15">
        <v>9.01</v>
      </c>
      <c r="L81" s="2">
        <v>0</v>
      </c>
      <c r="M81" s="2">
        <v>0</v>
      </c>
      <c r="N81" s="2">
        <v>0</v>
      </c>
      <c r="O81" s="2">
        <v>1.1713</v>
      </c>
      <c r="P81" s="2">
        <v>10.1813</v>
      </c>
      <c r="Q81" t="s">
        <v>7868</v>
      </c>
      <c r="R81" t="s">
        <v>8045</v>
      </c>
      <c r="S81" s="2">
        <v>0</v>
      </c>
      <c r="T81" s="2">
        <v>0</v>
      </c>
      <c r="U81" s="2"/>
    </row>
    <row r="82" spans="1:21" x14ac:dyDescent="0.25">
      <c r="A82" t="s">
        <v>9023</v>
      </c>
      <c r="B82" t="s">
        <v>9507</v>
      </c>
      <c r="C82" t="s">
        <v>7706</v>
      </c>
      <c r="D82" t="s">
        <v>0</v>
      </c>
      <c r="E82">
        <v>718699</v>
      </c>
      <c r="F82" t="s">
        <v>1529</v>
      </c>
      <c r="G82" s="133" t="s">
        <v>1530</v>
      </c>
      <c r="H82" s="2">
        <v>0</v>
      </c>
      <c r="I82" s="2">
        <v>0</v>
      </c>
      <c r="J82" s="2">
        <v>0</v>
      </c>
      <c r="K82" s="15">
        <v>9.0299999999999994</v>
      </c>
      <c r="L82" s="2">
        <v>0</v>
      </c>
      <c r="M82" s="2">
        <v>0</v>
      </c>
      <c r="N82" s="2">
        <v>0</v>
      </c>
      <c r="O82" s="2">
        <v>1.1738999999999999</v>
      </c>
      <c r="P82" s="2">
        <v>10.203899999999999</v>
      </c>
      <c r="Q82" t="s">
        <v>7868</v>
      </c>
      <c r="R82" t="s">
        <v>8045</v>
      </c>
      <c r="S82" s="2">
        <v>0</v>
      </c>
      <c r="T82" s="2">
        <v>0</v>
      </c>
      <c r="U82" s="2"/>
    </row>
    <row r="83" spans="1:21" x14ac:dyDescent="0.25">
      <c r="A83" t="s">
        <v>9023</v>
      </c>
      <c r="B83" t="s">
        <v>9535</v>
      </c>
      <c r="C83" t="s">
        <v>7706</v>
      </c>
      <c r="D83" t="s">
        <v>0</v>
      </c>
      <c r="E83">
        <v>62327</v>
      </c>
      <c r="F83" t="s">
        <v>1529</v>
      </c>
      <c r="G83" s="133" t="s">
        <v>1530</v>
      </c>
      <c r="H83" s="2">
        <v>0</v>
      </c>
      <c r="I83" s="2">
        <v>0</v>
      </c>
      <c r="J83" s="2">
        <v>0</v>
      </c>
      <c r="K83" s="15">
        <v>8.9600000000000009</v>
      </c>
      <c r="L83" s="2">
        <v>0</v>
      </c>
      <c r="M83" s="2">
        <v>0</v>
      </c>
      <c r="N83" s="2">
        <v>0</v>
      </c>
      <c r="O83" s="2">
        <v>1.1648000000000001</v>
      </c>
      <c r="P83" s="2">
        <v>10.1248</v>
      </c>
      <c r="Q83" t="s">
        <v>7868</v>
      </c>
      <c r="R83" t="s">
        <v>8045</v>
      </c>
      <c r="S83" s="2">
        <v>0</v>
      </c>
      <c r="T83" s="2">
        <v>0</v>
      </c>
      <c r="U83" s="2"/>
    </row>
    <row r="84" spans="1:21" x14ac:dyDescent="0.25">
      <c r="A84" t="s">
        <v>9023</v>
      </c>
      <c r="B84" t="s">
        <v>9535</v>
      </c>
      <c r="C84" t="s">
        <v>7706</v>
      </c>
      <c r="D84" t="s">
        <v>0</v>
      </c>
      <c r="E84">
        <v>63182</v>
      </c>
      <c r="F84" t="s">
        <v>1529</v>
      </c>
      <c r="G84" s="133" t="s">
        <v>1530</v>
      </c>
      <c r="H84" s="2">
        <v>0</v>
      </c>
      <c r="I84" s="2">
        <v>0</v>
      </c>
      <c r="J84" s="2">
        <v>0</v>
      </c>
      <c r="K84" s="15">
        <v>8.9600000000000009</v>
      </c>
      <c r="L84" s="2">
        <v>0</v>
      </c>
      <c r="M84" s="2">
        <v>0</v>
      </c>
      <c r="N84" s="2">
        <v>0</v>
      </c>
      <c r="O84" s="2">
        <v>1.1648000000000001</v>
      </c>
      <c r="P84" s="2">
        <v>10.1248</v>
      </c>
      <c r="Q84" t="s">
        <v>7868</v>
      </c>
      <c r="R84" t="s">
        <v>8045</v>
      </c>
      <c r="S84" s="2">
        <v>0</v>
      </c>
      <c r="T84" s="2">
        <v>0</v>
      </c>
      <c r="U84" s="2"/>
    </row>
    <row r="85" spans="1:21" hidden="1" x14ac:dyDescent="0.25">
      <c r="A85" t="s">
        <v>9023</v>
      </c>
      <c r="B85" t="s">
        <v>9542</v>
      </c>
      <c r="C85" t="s">
        <v>7706</v>
      </c>
      <c r="D85" t="s">
        <v>0</v>
      </c>
      <c r="E85">
        <v>6661</v>
      </c>
      <c r="F85" t="s">
        <v>9255</v>
      </c>
      <c r="G85" t="s">
        <v>9444</v>
      </c>
      <c r="H85" s="2">
        <v>0</v>
      </c>
      <c r="I85" s="2">
        <v>0</v>
      </c>
      <c r="J85" s="2">
        <v>0</v>
      </c>
      <c r="K85" s="15">
        <v>101.5</v>
      </c>
      <c r="L85" s="2">
        <v>0</v>
      </c>
      <c r="M85" s="2">
        <v>0</v>
      </c>
      <c r="N85" s="2">
        <v>0</v>
      </c>
      <c r="O85" s="2">
        <v>13.195</v>
      </c>
      <c r="P85" s="2">
        <v>114.69499999999999</v>
      </c>
      <c r="Q85" t="s">
        <v>7868</v>
      </c>
      <c r="R85" t="s">
        <v>8045</v>
      </c>
      <c r="S85" s="2">
        <v>0</v>
      </c>
      <c r="T85" s="2">
        <v>0</v>
      </c>
      <c r="U85" s="2"/>
    </row>
    <row r="86" spans="1:21" hidden="1" x14ac:dyDescent="0.25">
      <c r="A86" t="s">
        <v>9023</v>
      </c>
      <c r="B86" t="s">
        <v>9551</v>
      </c>
      <c r="C86" t="s">
        <v>7706</v>
      </c>
      <c r="D86" t="s">
        <v>0</v>
      </c>
      <c r="E86">
        <v>113324</v>
      </c>
      <c r="F86" t="s">
        <v>4324</v>
      </c>
      <c r="G86" t="s">
        <v>4325</v>
      </c>
      <c r="H86" s="2">
        <v>0</v>
      </c>
      <c r="I86" s="2">
        <v>0</v>
      </c>
      <c r="J86" s="2">
        <v>0</v>
      </c>
      <c r="K86" s="15">
        <v>25.4</v>
      </c>
      <c r="L86" s="2">
        <v>0</v>
      </c>
      <c r="M86" s="2">
        <v>0</v>
      </c>
      <c r="N86" s="2">
        <v>0</v>
      </c>
      <c r="O86" s="2">
        <v>3.302</v>
      </c>
      <c r="P86" s="2">
        <v>28.701999999999998</v>
      </c>
      <c r="Q86" t="s">
        <v>7868</v>
      </c>
      <c r="R86" t="s">
        <v>8045</v>
      </c>
      <c r="S86" s="2">
        <v>0</v>
      </c>
      <c r="T86" s="2">
        <v>0</v>
      </c>
      <c r="U86" s="2"/>
    </row>
    <row r="87" spans="1:21" hidden="1" x14ac:dyDescent="0.25">
      <c r="A87" t="s">
        <v>9023</v>
      </c>
      <c r="B87" t="s">
        <v>9539</v>
      </c>
      <c r="C87" t="s">
        <v>7706</v>
      </c>
      <c r="D87" t="s">
        <v>0</v>
      </c>
      <c r="E87">
        <v>2057</v>
      </c>
      <c r="F87" t="s">
        <v>9549</v>
      </c>
      <c r="G87" t="s">
        <v>9550</v>
      </c>
      <c r="H87" s="2">
        <v>0</v>
      </c>
      <c r="I87" s="2">
        <v>0</v>
      </c>
      <c r="J87" s="2">
        <v>0</v>
      </c>
      <c r="K87" s="15">
        <v>35.32</v>
      </c>
      <c r="L87" s="2">
        <v>0</v>
      </c>
      <c r="M87" s="2">
        <v>0</v>
      </c>
      <c r="N87" s="2">
        <v>0</v>
      </c>
      <c r="O87" s="2">
        <v>4.5916000000000006</v>
      </c>
      <c r="P87" s="2">
        <v>39.9116</v>
      </c>
      <c r="Q87" t="s">
        <v>7868</v>
      </c>
      <c r="R87" t="s">
        <v>8045</v>
      </c>
      <c r="S87" s="2">
        <v>0</v>
      </c>
      <c r="T87" s="2">
        <v>0</v>
      </c>
      <c r="U87" s="2"/>
    </row>
    <row r="88" spans="1:21" x14ac:dyDescent="0.25">
      <c r="A88" t="s">
        <v>9023</v>
      </c>
      <c r="B88" t="s">
        <v>9531</v>
      </c>
      <c r="C88" t="s">
        <v>7706</v>
      </c>
      <c r="D88" t="s">
        <v>0</v>
      </c>
      <c r="E88">
        <v>17524</v>
      </c>
      <c r="F88" t="s">
        <v>3169</v>
      </c>
      <c r="G88" t="s">
        <v>3170</v>
      </c>
      <c r="H88" s="2">
        <v>0</v>
      </c>
      <c r="I88" s="2">
        <v>0</v>
      </c>
      <c r="J88" s="2">
        <v>0</v>
      </c>
      <c r="K88" s="15">
        <v>34.6</v>
      </c>
      <c r="L88" s="2">
        <v>0</v>
      </c>
      <c r="M88" s="2">
        <v>0</v>
      </c>
      <c r="N88" s="2">
        <v>0</v>
      </c>
      <c r="O88" s="2">
        <v>4.4980000000000002</v>
      </c>
      <c r="P88" s="2">
        <v>39.097999999999999</v>
      </c>
      <c r="Q88" t="s">
        <v>7868</v>
      </c>
      <c r="R88" t="s">
        <v>8045</v>
      </c>
      <c r="S88" s="2">
        <v>0</v>
      </c>
      <c r="T88" s="2">
        <v>0</v>
      </c>
      <c r="U88" s="2"/>
    </row>
    <row r="89" spans="1:21" x14ac:dyDescent="0.25">
      <c r="A89" t="s">
        <v>9023</v>
      </c>
      <c r="B89" t="s">
        <v>9531</v>
      </c>
      <c r="C89" t="s">
        <v>7706</v>
      </c>
      <c r="D89" t="s">
        <v>0</v>
      </c>
      <c r="E89">
        <v>13579</v>
      </c>
      <c r="F89" t="s">
        <v>3169</v>
      </c>
      <c r="G89" t="s">
        <v>3170</v>
      </c>
      <c r="H89" s="2">
        <v>0</v>
      </c>
      <c r="I89" s="2">
        <v>0</v>
      </c>
      <c r="J89" s="2">
        <v>0</v>
      </c>
      <c r="K89" s="15">
        <v>23.85</v>
      </c>
      <c r="L89" s="2">
        <v>0</v>
      </c>
      <c r="M89" s="2">
        <v>0</v>
      </c>
      <c r="N89" s="2">
        <v>0</v>
      </c>
      <c r="O89" s="2">
        <v>3.1005000000000003</v>
      </c>
      <c r="P89" s="2">
        <v>26.950500000000002</v>
      </c>
      <c r="Q89" t="s">
        <v>7868</v>
      </c>
      <c r="R89" t="s">
        <v>8045</v>
      </c>
      <c r="S89" s="2">
        <v>0</v>
      </c>
      <c r="T89" s="2">
        <v>0</v>
      </c>
      <c r="U89" s="2"/>
    </row>
    <row r="90" spans="1:21" x14ac:dyDescent="0.25">
      <c r="A90" t="s">
        <v>9023</v>
      </c>
      <c r="B90" t="s">
        <v>9527</v>
      </c>
      <c r="C90" t="s">
        <v>7706</v>
      </c>
      <c r="D90" t="s">
        <v>0</v>
      </c>
      <c r="E90">
        <v>2889</v>
      </c>
      <c r="F90" t="s">
        <v>3169</v>
      </c>
      <c r="G90" t="s">
        <v>3170</v>
      </c>
      <c r="H90" s="2">
        <v>0</v>
      </c>
      <c r="I90" s="2">
        <v>0</v>
      </c>
      <c r="J90" s="2">
        <v>0</v>
      </c>
      <c r="K90" s="15">
        <v>63</v>
      </c>
      <c r="L90" s="2">
        <v>0</v>
      </c>
      <c r="M90" s="2">
        <v>0</v>
      </c>
      <c r="N90" s="2">
        <v>0</v>
      </c>
      <c r="O90" s="2">
        <v>8.19</v>
      </c>
      <c r="P90" s="2">
        <v>71.19</v>
      </c>
      <c r="Q90" t="s">
        <v>7868</v>
      </c>
      <c r="R90" t="s">
        <v>8045</v>
      </c>
      <c r="S90" s="2">
        <v>0</v>
      </c>
      <c r="T90" s="2">
        <v>0</v>
      </c>
      <c r="U90" s="2"/>
    </row>
    <row r="91" spans="1:21" x14ac:dyDescent="0.25">
      <c r="A91" t="s">
        <v>9023</v>
      </c>
      <c r="B91" t="s">
        <v>9533</v>
      </c>
      <c r="C91" t="s">
        <v>7706</v>
      </c>
      <c r="D91" t="s">
        <v>0</v>
      </c>
      <c r="E91">
        <v>2856</v>
      </c>
      <c r="F91" t="s">
        <v>3169</v>
      </c>
      <c r="G91" t="s">
        <v>3170</v>
      </c>
      <c r="H91" s="2">
        <v>0</v>
      </c>
      <c r="I91" s="2">
        <v>0</v>
      </c>
      <c r="J91" s="2">
        <v>0</v>
      </c>
      <c r="K91" s="15">
        <v>47</v>
      </c>
      <c r="L91" s="2">
        <v>0</v>
      </c>
      <c r="M91" s="2">
        <v>0</v>
      </c>
      <c r="N91" s="2">
        <v>0</v>
      </c>
      <c r="O91" s="2">
        <v>6.11</v>
      </c>
      <c r="P91" s="2">
        <v>53.11</v>
      </c>
      <c r="Q91" t="s">
        <v>7868</v>
      </c>
      <c r="R91" t="s">
        <v>8045</v>
      </c>
      <c r="S91" s="2">
        <v>0</v>
      </c>
      <c r="T91" s="2">
        <v>0</v>
      </c>
      <c r="U91" s="2"/>
    </row>
    <row r="92" spans="1:21" x14ac:dyDescent="0.25">
      <c r="A92" t="s">
        <v>9023</v>
      </c>
      <c r="B92" t="s">
        <v>9540</v>
      </c>
      <c r="C92" t="s">
        <v>7706</v>
      </c>
      <c r="D92" t="s">
        <v>0</v>
      </c>
      <c r="E92">
        <v>17517</v>
      </c>
      <c r="F92" t="s">
        <v>3169</v>
      </c>
      <c r="G92" t="s">
        <v>3170</v>
      </c>
      <c r="H92" s="2">
        <v>0</v>
      </c>
      <c r="I92" s="2">
        <v>0</v>
      </c>
      <c r="J92" s="2">
        <v>0</v>
      </c>
      <c r="K92" s="15">
        <v>18</v>
      </c>
      <c r="L92" s="2">
        <v>0</v>
      </c>
      <c r="M92" s="2">
        <v>0</v>
      </c>
      <c r="N92" s="2">
        <v>0</v>
      </c>
      <c r="O92" s="2">
        <v>2.34</v>
      </c>
      <c r="P92" s="2">
        <v>20.34</v>
      </c>
      <c r="Q92" t="s">
        <v>7868</v>
      </c>
      <c r="R92" t="s">
        <v>8045</v>
      </c>
      <c r="S92" s="2">
        <v>0</v>
      </c>
      <c r="T92" s="2">
        <v>0</v>
      </c>
      <c r="U92" s="2"/>
    </row>
    <row r="93" spans="1:21" hidden="1" x14ac:dyDescent="0.25">
      <c r="A93" t="s">
        <v>9023</v>
      </c>
      <c r="B93" t="s">
        <v>9548</v>
      </c>
      <c r="C93" t="s">
        <v>7706</v>
      </c>
      <c r="D93" t="s">
        <v>0</v>
      </c>
      <c r="E93">
        <v>5</v>
      </c>
      <c r="F93" t="s">
        <v>9417</v>
      </c>
      <c r="G93" t="s">
        <v>9418</v>
      </c>
      <c r="H93" s="2">
        <v>0</v>
      </c>
      <c r="I93" s="2">
        <v>0</v>
      </c>
      <c r="J93" s="2">
        <v>0</v>
      </c>
      <c r="K93" s="15">
        <v>3.45</v>
      </c>
      <c r="L93" s="2">
        <v>0</v>
      </c>
      <c r="M93" s="2">
        <v>0</v>
      </c>
      <c r="N93" s="2">
        <v>0</v>
      </c>
      <c r="O93" s="2">
        <v>0.44850000000000007</v>
      </c>
      <c r="P93" s="2">
        <v>3.8985000000000003</v>
      </c>
      <c r="Q93" t="s">
        <v>7868</v>
      </c>
      <c r="R93" t="s">
        <v>8045</v>
      </c>
      <c r="S93" s="2">
        <v>0</v>
      </c>
      <c r="T93" s="2">
        <v>0</v>
      </c>
      <c r="U93" s="2"/>
    </row>
    <row r="94" spans="1:21" x14ac:dyDescent="0.25">
      <c r="A94" t="s">
        <v>9023</v>
      </c>
      <c r="B94" t="s">
        <v>9468</v>
      </c>
      <c r="C94" t="s">
        <v>7706</v>
      </c>
      <c r="D94" t="s">
        <v>0</v>
      </c>
      <c r="E94">
        <v>261</v>
      </c>
      <c r="F94" t="s">
        <v>9272</v>
      </c>
      <c r="G94" t="s">
        <v>9405</v>
      </c>
      <c r="H94" s="2">
        <v>0</v>
      </c>
      <c r="I94" s="2">
        <v>0</v>
      </c>
      <c r="J94" s="2">
        <v>0</v>
      </c>
      <c r="K94" s="15">
        <v>10.4</v>
      </c>
      <c r="L94" s="2">
        <v>0</v>
      </c>
      <c r="M94" s="2">
        <v>0</v>
      </c>
      <c r="N94" s="2">
        <v>0</v>
      </c>
      <c r="O94" s="2">
        <v>1.3520000000000001</v>
      </c>
      <c r="P94" s="2">
        <v>11.752000000000001</v>
      </c>
      <c r="Q94" t="s">
        <v>7868</v>
      </c>
      <c r="R94" t="s">
        <v>8045</v>
      </c>
      <c r="S94" s="2">
        <v>0</v>
      </c>
      <c r="T94" s="2">
        <v>0</v>
      </c>
      <c r="U94" s="2"/>
    </row>
    <row r="95" spans="1:21" hidden="1" x14ac:dyDescent="0.25">
      <c r="A95" t="s">
        <v>9023</v>
      </c>
      <c r="B95" t="s">
        <v>9453</v>
      </c>
      <c r="C95" t="s">
        <v>7706</v>
      </c>
      <c r="D95" t="s">
        <v>0</v>
      </c>
      <c r="E95">
        <v>512</v>
      </c>
      <c r="F95" t="s">
        <v>9406</v>
      </c>
      <c r="G95" t="s">
        <v>9407</v>
      </c>
      <c r="H95" s="2">
        <v>0</v>
      </c>
      <c r="I95" s="2">
        <v>0</v>
      </c>
      <c r="J95" s="2">
        <v>0</v>
      </c>
      <c r="K95" s="15">
        <v>22.19</v>
      </c>
      <c r="L95" s="2">
        <v>0</v>
      </c>
      <c r="M95" s="2">
        <v>0</v>
      </c>
      <c r="N95" s="2">
        <v>0</v>
      </c>
      <c r="O95" s="2">
        <v>2.8847000000000005</v>
      </c>
      <c r="P95" s="2">
        <v>25.0747</v>
      </c>
      <c r="Q95" t="s">
        <v>7868</v>
      </c>
      <c r="R95" t="s">
        <v>8045</v>
      </c>
      <c r="S95" s="2">
        <v>0</v>
      </c>
      <c r="T95" s="2">
        <v>0</v>
      </c>
      <c r="U95" s="2"/>
    </row>
    <row r="96" spans="1:21" x14ac:dyDescent="0.25">
      <c r="A96" t="s">
        <v>9023</v>
      </c>
      <c r="B96" t="s">
        <v>9467</v>
      </c>
      <c r="C96" t="s">
        <v>7706</v>
      </c>
      <c r="D96" t="s">
        <v>0</v>
      </c>
      <c r="E96">
        <v>246</v>
      </c>
      <c r="F96" t="s">
        <v>9272</v>
      </c>
      <c r="G96" t="s">
        <v>9405</v>
      </c>
      <c r="H96" s="2">
        <v>0</v>
      </c>
      <c r="I96" s="2">
        <v>0</v>
      </c>
      <c r="J96" s="2">
        <v>0</v>
      </c>
      <c r="K96" s="15">
        <v>5.31</v>
      </c>
      <c r="L96" s="2">
        <v>0</v>
      </c>
      <c r="M96" s="2">
        <v>0</v>
      </c>
      <c r="N96" s="2">
        <v>0</v>
      </c>
      <c r="O96" s="2">
        <v>0.69030000000000002</v>
      </c>
      <c r="P96" s="2">
        <v>6.0002999999999993</v>
      </c>
      <c r="Q96" t="s">
        <v>7868</v>
      </c>
      <c r="R96" t="s">
        <v>8045</v>
      </c>
      <c r="S96" s="2">
        <v>0</v>
      </c>
      <c r="T96" s="2">
        <v>0</v>
      </c>
      <c r="U96" s="2"/>
    </row>
    <row r="97" spans="1:21" hidden="1" x14ac:dyDescent="0.25">
      <c r="A97" t="s">
        <v>9023</v>
      </c>
      <c r="B97" t="s">
        <v>9542</v>
      </c>
      <c r="C97" t="s">
        <v>7706</v>
      </c>
      <c r="D97" t="s">
        <v>0</v>
      </c>
      <c r="E97">
        <v>143</v>
      </c>
      <c r="F97" t="s">
        <v>9546</v>
      </c>
      <c r="G97" t="s">
        <v>9547</v>
      </c>
      <c r="H97" s="2">
        <v>0</v>
      </c>
      <c r="I97" s="2">
        <v>0</v>
      </c>
      <c r="J97" s="2">
        <v>0</v>
      </c>
      <c r="K97" s="15">
        <v>48.7</v>
      </c>
      <c r="L97" s="2">
        <v>0</v>
      </c>
      <c r="M97" s="2">
        <v>0</v>
      </c>
      <c r="N97" s="2">
        <v>0</v>
      </c>
      <c r="O97" s="2">
        <v>6.3310000000000004</v>
      </c>
      <c r="P97" s="2">
        <v>55.031000000000006</v>
      </c>
      <c r="Q97" t="s">
        <v>7868</v>
      </c>
      <c r="R97" t="s">
        <v>8045</v>
      </c>
      <c r="S97" s="2">
        <v>0</v>
      </c>
      <c r="T97" s="2">
        <v>0</v>
      </c>
      <c r="U97" s="2"/>
    </row>
    <row r="98" spans="1:21" x14ac:dyDescent="0.25">
      <c r="A98" t="s">
        <v>9023</v>
      </c>
      <c r="B98" t="s">
        <v>9540</v>
      </c>
      <c r="C98" t="s">
        <v>7706</v>
      </c>
      <c r="D98" t="s">
        <v>0</v>
      </c>
      <c r="E98">
        <v>484</v>
      </c>
      <c r="F98" t="s">
        <v>9544</v>
      </c>
      <c r="G98" t="s">
        <v>9545</v>
      </c>
      <c r="H98" s="2">
        <v>0</v>
      </c>
      <c r="I98" s="2">
        <v>0</v>
      </c>
      <c r="J98" s="2">
        <v>0</v>
      </c>
      <c r="K98" s="15">
        <v>6.64</v>
      </c>
      <c r="L98" s="2">
        <v>0</v>
      </c>
      <c r="M98" s="2">
        <v>0</v>
      </c>
      <c r="N98" s="2">
        <v>0</v>
      </c>
      <c r="O98" s="2">
        <v>0.86319999999999997</v>
      </c>
      <c r="P98" s="2">
        <v>7.5031999999999996</v>
      </c>
      <c r="Q98" t="s">
        <v>7868</v>
      </c>
      <c r="R98" t="s">
        <v>8045</v>
      </c>
      <c r="S98" s="2">
        <v>0</v>
      </c>
      <c r="T98" s="2">
        <v>0</v>
      </c>
      <c r="U98" s="2"/>
    </row>
    <row r="99" spans="1:21" hidden="1" x14ac:dyDescent="0.25">
      <c r="A99" t="s">
        <v>9023</v>
      </c>
      <c r="B99" t="s">
        <v>9543</v>
      </c>
      <c r="C99" t="s">
        <v>7706</v>
      </c>
      <c r="D99" t="s">
        <v>0</v>
      </c>
      <c r="E99">
        <v>266310</v>
      </c>
      <c r="F99" t="s">
        <v>2612</v>
      </c>
      <c r="G99" t="s">
        <v>2613</v>
      </c>
      <c r="H99" s="2">
        <v>0</v>
      </c>
      <c r="I99" s="2">
        <v>0</v>
      </c>
      <c r="J99" s="2">
        <v>0</v>
      </c>
      <c r="K99" s="15">
        <v>10.62</v>
      </c>
      <c r="L99" s="2">
        <v>0</v>
      </c>
      <c r="M99" s="2">
        <v>0</v>
      </c>
      <c r="N99" s="2">
        <v>0</v>
      </c>
      <c r="O99" s="2">
        <v>1.3806</v>
      </c>
      <c r="P99" s="2">
        <v>12.000599999999999</v>
      </c>
      <c r="Q99" t="s">
        <v>7868</v>
      </c>
      <c r="R99" t="s">
        <v>8045</v>
      </c>
      <c r="S99" s="2">
        <v>0</v>
      </c>
      <c r="T99" s="2">
        <v>0</v>
      </c>
      <c r="U99" s="2"/>
    </row>
    <row r="100" spans="1:21" hidden="1" x14ac:dyDescent="0.25">
      <c r="A100" t="s">
        <v>9023</v>
      </c>
      <c r="B100" t="s">
        <v>9532</v>
      </c>
      <c r="C100" t="s">
        <v>7706</v>
      </c>
      <c r="D100" t="s">
        <v>0</v>
      </c>
      <c r="E100">
        <v>57488</v>
      </c>
      <c r="F100" t="s">
        <v>1455</v>
      </c>
      <c r="G100" s="42" t="s">
        <v>1456</v>
      </c>
      <c r="H100" s="2">
        <v>10.14</v>
      </c>
      <c r="I100" s="2">
        <v>0</v>
      </c>
      <c r="J100" s="2">
        <v>0</v>
      </c>
      <c r="K100" s="15">
        <v>125.7</v>
      </c>
      <c r="L100" s="2">
        <v>0</v>
      </c>
      <c r="M100" s="2">
        <v>0</v>
      </c>
      <c r="N100" s="2">
        <v>0</v>
      </c>
      <c r="O100" s="2">
        <v>16.341000000000001</v>
      </c>
      <c r="P100" s="2">
        <v>152.18100000000001</v>
      </c>
      <c r="Q100" t="s">
        <v>7868</v>
      </c>
      <c r="R100" t="s">
        <v>8045</v>
      </c>
      <c r="S100" s="2">
        <v>0</v>
      </c>
      <c r="T100" s="2">
        <v>0</v>
      </c>
      <c r="U100" s="2"/>
    </row>
    <row r="101" spans="1:21" hidden="1" x14ac:dyDescent="0.25">
      <c r="A101" t="s">
        <v>9023</v>
      </c>
      <c r="B101" t="s">
        <v>9542</v>
      </c>
      <c r="C101" t="s">
        <v>7706</v>
      </c>
      <c r="D101" t="s">
        <v>0</v>
      </c>
      <c r="E101">
        <v>57013</v>
      </c>
      <c r="F101" t="s">
        <v>1455</v>
      </c>
      <c r="G101" s="42" t="s">
        <v>1456</v>
      </c>
      <c r="H101" s="2">
        <v>6.9399999999999995</v>
      </c>
      <c r="I101" s="2">
        <v>0</v>
      </c>
      <c r="J101" s="2">
        <v>0</v>
      </c>
      <c r="K101" s="15">
        <v>86.06</v>
      </c>
      <c r="L101" s="2">
        <v>0</v>
      </c>
      <c r="M101" s="2">
        <v>0</v>
      </c>
      <c r="N101" s="2">
        <v>0</v>
      </c>
      <c r="O101" s="2">
        <v>11.187800000000001</v>
      </c>
      <c r="P101" s="2">
        <v>104.1878</v>
      </c>
      <c r="Q101" t="s">
        <v>7868</v>
      </c>
      <c r="R101" t="s">
        <v>8045</v>
      </c>
      <c r="S101" s="2">
        <v>0</v>
      </c>
      <c r="T101" s="2">
        <v>0</v>
      </c>
      <c r="U101" s="2"/>
    </row>
    <row r="102" spans="1:21" hidden="1" x14ac:dyDescent="0.25">
      <c r="A102" t="s">
        <v>9023</v>
      </c>
      <c r="B102" t="s">
        <v>9541</v>
      </c>
      <c r="C102" t="s">
        <v>7706</v>
      </c>
      <c r="D102" t="s">
        <v>0</v>
      </c>
      <c r="E102">
        <v>56700</v>
      </c>
      <c r="F102" t="s">
        <v>1455</v>
      </c>
      <c r="G102" s="42" t="s">
        <v>1456</v>
      </c>
      <c r="H102" s="2">
        <v>8.67</v>
      </c>
      <c r="I102" s="2">
        <v>0</v>
      </c>
      <c r="J102" s="2">
        <v>0</v>
      </c>
      <c r="K102" s="15">
        <v>107.37</v>
      </c>
      <c r="L102" s="2">
        <v>0</v>
      </c>
      <c r="M102" s="2">
        <v>0</v>
      </c>
      <c r="N102" s="2">
        <v>0</v>
      </c>
      <c r="O102" s="2">
        <v>13.958100000000002</v>
      </c>
      <c r="P102" s="2">
        <v>129.99810000000002</v>
      </c>
      <c r="Q102" t="s">
        <v>7868</v>
      </c>
      <c r="R102" t="s">
        <v>8045</v>
      </c>
      <c r="S102" s="2">
        <v>0</v>
      </c>
      <c r="T102" s="2">
        <v>0</v>
      </c>
      <c r="U102" s="2"/>
    </row>
    <row r="103" spans="1:21" hidden="1" x14ac:dyDescent="0.25">
      <c r="A103" t="s">
        <v>9023</v>
      </c>
      <c r="B103" t="s">
        <v>9541</v>
      </c>
      <c r="C103" t="s">
        <v>7706</v>
      </c>
      <c r="D103" t="s">
        <v>0</v>
      </c>
      <c r="E103">
        <v>56786</v>
      </c>
      <c r="F103" t="s">
        <v>1455</v>
      </c>
      <c r="G103" s="42" t="s">
        <v>1456</v>
      </c>
      <c r="H103" s="2">
        <v>1.33</v>
      </c>
      <c r="I103" s="2">
        <v>0</v>
      </c>
      <c r="J103" s="2">
        <v>0</v>
      </c>
      <c r="K103" s="15">
        <v>16.52</v>
      </c>
      <c r="L103" s="2">
        <v>0</v>
      </c>
      <c r="M103" s="2">
        <v>0</v>
      </c>
      <c r="N103" s="2">
        <v>0</v>
      </c>
      <c r="O103" s="2">
        <v>2.1476000000000002</v>
      </c>
      <c r="P103" s="2">
        <v>19.997600000000002</v>
      </c>
      <c r="Q103" t="s">
        <v>7868</v>
      </c>
      <c r="R103" t="s">
        <v>8045</v>
      </c>
      <c r="S103" s="2">
        <v>0</v>
      </c>
      <c r="T103" s="2">
        <v>0</v>
      </c>
      <c r="U103" s="2"/>
    </row>
    <row r="104" spans="1:21" hidden="1" x14ac:dyDescent="0.25">
      <c r="A104" t="s">
        <v>9023</v>
      </c>
      <c r="B104" t="s">
        <v>9540</v>
      </c>
      <c r="C104" t="s">
        <v>7706</v>
      </c>
      <c r="D104" t="s">
        <v>0</v>
      </c>
      <c r="E104">
        <v>56174</v>
      </c>
      <c r="F104" t="s">
        <v>1455</v>
      </c>
      <c r="G104" s="42" t="s">
        <v>1456</v>
      </c>
      <c r="H104" s="2">
        <v>6.66</v>
      </c>
      <c r="I104" s="2">
        <v>0</v>
      </c>
      <c r="J104" s="2">
        <v>0</v>
      </c>
      <c r="K104" s="15">
        <v>82.6</v>
      </c>
      <c r="L104" s="2">
        <v>0</v>
      </c>
      <c r="M104" s="2">
        <v>0</v>
      </c>
      <c r="N104" s="2">
        <v>0</v>
      </c>
      <c r="O104" s="2">
        <v>10.738</v>
      </c>
      <c r="P104" s="2">
        <v>99.99799999999999</v>
      </c>
      <c r="Q104" t="s">
        <v>7868</v>
      </c>
      <c r="R104" t="s">
        <v>8045</v>
      </c>
      <c r="S104" s="2">
        <v>0</v>
      </c>
      <c r="T104" s="2">
        <v>0</v>
      </c>
      <c r="U104" s="2"/>
    </row>
    <row r="105" spans="1:21" hidden="1" x14ac:dyDescent="0.25">
      <c r="A105" t="s">
        <v>9023</v>
      </c>
      <c r="B105" t="s">
        <v>9540</v>
      </c>
      <c r="C105" t="s">
        <v>7706</v>
      </c>
      <c r="D105" t="s">
        <v>0</v>
      </c>
      <c r="E105">
        <v>56367</v>
      </c>
      <c r="F105" t="s">
        <v>1455</v>
      </c>
      <c r="G105" s="42" t="s">
        <v>1456</v>
      </c>
      <c r="H105" s="2">
        <v>11.73</v>
      </c>
      <c r="I105" s="2">
        <v>0</v>
      </c>
      <c r="J105" s="2">
        <v>0</v>
      </c>
      <c r="K105" s="15">
        <v>145.34</v>
      </c>
      <c r="L105" s="2">
        <v>0</v>
      </c>
      <c r="M105" s="2">
        <v>0</v>
      </c>
      <c r="N105" s="2">
        <v>0</v>
      </c>
      <c r="O105" s="2">
        <v>18.894200000000001</v>
      </c>
      <c r="P105" s="2">
        <v>175.96420000000001</v>
      </c>
      <c r="Q105" t="s">
        <v>7868</v>
      </c>
      <c r="R105" t="s">
        <v>8045</v>
      </c>
      <c r="S105" s="2">
        <v>0</v>
      </c>
      <c r="T105" s="2">
        <v>0</v>
      </c>
      <c r="U105" s="2"/>
    </row>
    <row r="106" spans="1:21" hidden="1" x14ac:dyDescent="0.25">
      <c r="A106" t="s">
        <v>9023</v>
      </c>
      <c r="B106" t="s">
        <v>9531</v>
      </c>
      <c r="C106" t="s">
        <v>7706</v>
      </c>
      <c r="D106" t="s">
        <v>0</v>
      </c>
      <c r="E106">
        <v>55945</v>
      </c>
      <c r="F106" t="s">
        <v>1455</v>
      </c>
      <c r="G106" s="42" t="s">
        <v>1456</v>
      </c>
      <c r="H106" s="2">
        <v>1.9100000000000001</v>
      </c>
      <c r="I106" s="2">
        <v>0</v>
      </c>
      <c r="J106" s="2">
        <v>0</v>
      </c>
      <c r="K106" s="15">
        <v>23.62</v>
      </c>
      <c r="L106" s="2">
        <v>0</v>
      </c>
      <c r="M106" s="2">
        <v>0</v>
      </c>
      <c r="N106" s="2">
        <v>0</v>
      </c>
      <c r="O106" s="2">
        <v>3.0706000000000002</v>
      </c>
      <c r="P106" s="2">
        <v>28.6006</v>
      </c>
      <c r="Q106" t="s">
        <v>7868</v>
      </c>
      <c r="R106" t="s">
        <v>8045</v>
      </c>
      <c r="S106" s="2">
        <v>0</v>
      </c>
      <c r="T106" s="2">
        <v>0</v>
      </c>
      <c r="U106" s="2"/>
    </row>
    <row r="107" spans="1:21" hidden="1" x14ac:dyDescent="0.25">
      <c r="A107" t="s">
        <v>9023</v>
      </c>
      <c r="B107" t="s">
        <v>9539</v>
      </c>
      <c r="C107" t="s">
        <v>7706</v>
      </c>
      <c r="D107" t="s">
        <v>0</v>
      </c>
      <c r="E107">
        <v>55298</v>
      </c>
      <c r="F107" t="s">
        <v>1455</v>
      </c>
      <c r="G107" s="42" t="s">
        <v>1456</v>
      </c>
      <c r="H107" s="2">
        <v>12.77</v>
      </c>
      <c r="I107" s="2">
        <v>0</v>
      </c>
      <c r="J107" s="2">
        <v>0</v>
      </c>
      <c r="K107" s="15">
        <v>158.16999999999999</v>
      </c>
      <c r="L107" s="2">
        <v>0</v>
      </c>
      <c r="M107" s="2">
        <v>0</v>
      </c>
      <c r="N107" s="2">
        <v>0</v>
      </c>
      <c r="O107" s="2">
        <v>20.562099999999997</v>
      </c>
      <c r="P107" s="2">
        <v>191.50209999999998</v>
      </c>
      <c r="Q107" t="s">
        <v>7868</v>
      </c>
      <c r="R107" t="s">
        <v>8045</v>
      </c>
      <c r="S107" s="2">
        <v>0</v>
      </c>
      <c r="T107" s="2">
        <v>0</v>
      </c>
      <c r="U107" s="2"/>
    </row>
    <row r="108" spans="1:21" hidden="1" x14ac:dyDescent="0.25">
      <c r="A108" t="s">
        <v>9023</v>
      </c>
      <c r="B108" t="s">
        <v>9538</v>
      </c>
      <c r="C108" t="s">
        <v>7706</v>
      </c>
      <c r="D108" t="s">
        <v>0</v>
      </c>
      <c r="E108">
        <v>55242</v>
      </c>
      <c r="F108" t="s">
        <v>1455</v>
      </c>
      <c r="G108" s="42" t="s">
        <v>1456</v>
      </c>
      <c r="H108" s="2">
        <v>1.8599999999999999</v>
      </c>
      <c r="I108" s="2">
        <v>0</v>
      </c>
      <c r="J108" s="2">
        <v>0</v>
      </c>
      <c r="K108" s="15">
        <v>23.13</v>
      </c>
      <c r="L108" s="2">
        <v>0</v>
      </c>
      <c r="M108" s="2">
        <v>0</v>
      </c>
      <c r="N108" s="2">
        <v>0</v>
      </c>
      <c r="O108" s="2">
        <v>3.0068999999999999</v>
      </c>
      <c r="P108" s="2">
        <v>27.996899999999997</v>
      </c>
      <c r="Q108" t="s">
        <v>7868</v>
      </c>
      <c r="R108" t="s">
        <v>8045</v>
      </c>
      <c r="S108" s="2">
        <v>0</v>
      </c>
      <c r="T108" s="2">
        <v>0</v>
      </c>
      <c r="U108" s="2"/>
    </row>
    <row r="109" spans="1:21" hidden="1" x14ac:dyDescent="0.25">
      <c r="A109" t="s">
        <v>9023</v>
      </c>
      <c r="B109" t="s">
        <v>9530</v>
      </c>
      <c r="C109" t="s">
        <v>7706</v>
      </c>
      <c r="D109" t="s">
        <v>0</v>
      </c>
      <c r="E109">
        <v>54359</v>
      </c>
      <c r="F109" t="s">
        <v>1455</v>
      </c>
      <c r="G109" s="42" t="s">
        <v>1456</v>
      </c>
      <c r="H109" s="2">
        <v>10.73</v>
      </c>
      <c r="I109" s="2">
        <v>0</v>
      </c>
      <c r="J109" s="2">
        <v>0</v>
      </c>
      <c r="K109" s="15">
        <v>137.32</v>
      </c>
      <c r="L109" s="2">
        <v>0</v>
      </c>
      <c r="M109" s="2">
        <v>0</v>
      </c>
      <c r="N109" s="2">
        <v>0</v>
      </c>
      <c r="O109" s="2">
        <v>17.851600000000001</v>
      </c>
      <c r="P109" s="2">
        <v>165.90159999999997</v>
      </c>
      <c r="Q109" t="s">
        <v>7868</v>
      </c>
      <c r="R109" t="s">
        <v>8045</v>
      </c>
      <c r="S109" s="2">
        <v>0</v>
      </c>
      <c r="T109" s="2">
        <v>0</v>
      </c>
      <c r="U109" s="2"/>
    </row>
    <row r="110" spans="1:21" hidden="1" x14ac:dyDescent="0.25">
      <c r="A110" t="s">
        <v>9023</v>
      </c>
      <c r="B110" t="s">
        <v>9537</v>
      </c>
      <c r="C110" t="s">
        <v>7706</v>
      </c>
      <c r="D110" t="s">
        <v>0</v>
      </c>
      <c r="E110">
        <v>53416</v>
      </c>
      <c r="F110" t="s">
        <v>1455</v>
      </c>
      <c r="G110" s="42" t="s">
        <v>1456</v>
      </c>
      <c r="H110" s="2">
        <v>11.44</v>
      </c>
      <c r="I110" s="2">
        <v>0</v>
      </c>
      <c r="J110" s="2">
        <v>0</v>
      </c>
      <c r="K110" s="15">
        <v>146.53</v>
      </c>
      <c r="L110" s="2">
        <v>0</v>
      </c>
      <c r="M110" s="2">
        <v>0</v>
      </c>
      <c r="N110" s="2">
        <v>0</v>
      </c>
      <c r="O110" s="2">
        <v>19.0489</v>
      </c>
      <c r="P110" s="2">
        <v>177.0189</v>
      </c>
      <c r="Q110" t="s">
        <v>7868</v>
      </c>
      <c r="R110" t="s">
        <v>8045</v>
      </c>
      <c r="S110" s="2">
        <v>0</v>
      </c>
      <c r="T110" s="2">
        <v>0</v>
      </c>
      <c r="U110" s="2"/>
    </row>
    <row r="111" spans="1:21" hidden="1" x14ac:dyDescent="0.25">
      <c r="A111" t="s">
        <v>9023</v>
      </c>
      <c r="B111" t="s">
        <v>9537</v>
      </c>
      <c r="C111" t="s">
        <v>7706</v>
      </c>
      <c r="D111" t="s">
        <v>0</v>
      </c>
      <c r="E111">
        <v>53466</v>
      </c>
      <c r="F111" t="s">
        <v>1455</v>
      </c>
      <c r="G111" s="42" t="s">
        <v>1456</v>
      </c>
      <c r="H111" s="2">
        <v>1.77</v>
      </c>
      <c r="I111" s="2">
        <v>0</v>
      </c>
      <c r="J111" s="2">
        <v>0</v>
      </c>
      <c r="K111" s="15">
        <v>22.32</v>
      </c>
      <c r="L111" s="2">
        <v>0</v>
      </c>
      <c r="M111" s="2">
        <v>0</v>
      </c>
      <c r="N111" s="2">
        <v>0</v>
      </c>
      <c r="O111" s="2">
        <v>2.9016000000000002</v>
      </c>
      <c r="P111" s="2">
        <v>26.991599999999998</v>
      </c>
      <c r="Q111" t="s">
        <v>7868</v>
      </c>
      <c r="R111" t="s">
        <v>8045</v>
      </c>
      <c r="S111" s="2">
        <v>0</v>
      </c>
      <c r="T111" s="2">
        <v>0</v>
      </c>
      <c r="U111" s="2"/>
    </row>
    <row r="112" spans="1:21" hidden="1" x14ac:dyDescent="0.25">
      <c r="A112" t="s">
        <v>9023</v>
      </c>
      <c r="B112" t="s">
        <v>9536</v>
      </c>
      <c r="C112" t="s">
        <v>7706</v>
      </c>
      <c r="D112" t="s">
        <v>0</v>
      </c>
      <c r="E112">
        <v>53008</v>
      </c>
      <c r="F112" t="s">
        <v>1455</v>
      </c>
      <c r="G112" s="42" t="s">
        <v>1456</v>
      </c>
      <c r="H112" s="2">
        <v>11.01</v>
      </c>
      <c r="I112" s="2">
        <v>0</v>
      </c>
      <c r="J112" s="2">
        <v>0</v>
      </c>
      <c r="K112" s="15">
        <v>140.91</v>
      </c>
      <c r="L112" s="2">
        <v>0</v>
      </c>
      <c r="M112" s="2">
        <v>0</v>
      </c>
      <c r="N112" s="2">
        <v>0</v>
      </c>
      <c r="O112" s="2">
        <v>18.318300000000001</v>
      </c>
      <c r="P112" s="2">
        <v>170.23829999999998</v>
      </c>
      <c r="Q112" t="s">
        <v>7868</v>
      </c>
      <c r="R112" t="s">
        <v>8045</v>
      </c>
      <c r="S112" s="2">
        <v>0</v>
      </c>
      <c r="T112" s="2">
        <v>0</v>
      </c>
      <c r="U112" s="2"/>
    </row>
    <row r="113" spans="1:21" hidden="1" x14ac:dyDescent="0.25">
      <c r="A113" t="s">
        <v>9023</v>
      </c>
      <c r="B113" t="s">
        <v>9535</v>
      </c>
      <c r="C113" t="s">
        <v>7706</v>
      </c>
      <c r="D113" t="s">
        <v>0</v>
      </c>
      <c r="E113">
        <v>52217</v>
      </c>
      <c r="F113" t="s">
        <v>1455</v>
      </c>
      <c r="G113" s="42" t="s">
        <v>1456</v>
      </c>
      <c r="H113" s="2">
        <v>11.3</v>
      </c>
      <c r="I113" s="2">
        <v>0</v>
      </c>
      <c r="J113" s="2">
        <v>0</v>
      </c>
      <c r="K113" s="15">
        <v>144.66</v>
      </c>
      <c r="L113" s="2">
        <v>0</v>
      </c>
      <c r="M113" s="2">
        <v>0</v>
      </c>
      <c r="N113" s="2">
        <v>0</v>
      </c>
      <c r="O113" s="2">
        <v>18.805800000000001</v>
      </c>
      <c r="P113" s="2">
        <v>174.76580000000001</v>
      </c>
      <c r="Q113" t="s">
        <v>7868</v>
      </c>
      <c r="R113" t="s">
        <v>8045</v>
      </c>
      <c r="S113" s="2">
        <v>0</v>
      </c>
      <c r="T113" s="2">
        <v>0</v>
      </c>
      <c r="U113" s="2"/>
    </row>
    <row r="114" spans="1:21" hidden="1" x14ac:dyDescent="0.25">
      <c r="A114" t="s">
        <v>9023</v>
      </c>
      <c r="B114" t="s">
        <v>9534</v>
      </c>
      <c r="C114" t="s">
        <v>7706</v>
      </c>
      <c r="D114" t="s">
        <v>0</v>
      </c>
      <c r="E114">
        <v>52066</v>
      </c>
      <c r="F114" t="s">
        <v>1455</v>
      </c>
      <c r="G114" s="42" t="s">
        <v>1456</v>
      </c>
      <c r="H114" s="2">
        <v>6.47</v>
      </c>
      <c r="I114" s="2">
        <v>0</v>
      </c>
      <c r="J114" s="2">
        <v>0</v>
      </c>
      <c r="K114" s="15">
        <v>82.77</v>
      </c>
      <c r="L114" s="2">
        <v>0</v>
      </c>
      <c r="M114" s="2">
        <v>0</v>
      </c>
      <c r="N114" s="2">
        <v>0</v>
      </c>
      <c r="O114" s="2">
        <v>10.7601</v>
      </c>
      <c r="P114" s="2">
        <v>100.00009999999999</v>
      </c>
      <c r="Q114" t="s">
        <v>7868</v>
      </c>
      <c r="R114" t="s">
        <v>8045</v>
      </c>
      <c r="S114" s="2">
        <v>0</v>
      </c>
      <c r="T114" s="2">
        <v>0</v>
      </c>
      <c r="U114" s="2"/>
    </row>
    <row r="115" spans="1:21" hidden="1" x14ac:dyDescent="0.25">
      <c r="A115" t="s">
        <v>9023</v>
      </c>
      <c r="B115" t="s">
        <v>9534</v>
      </c>
      <c r="C115" t="s">
        <v>7706</v>
      </c>
      <c r="D115" t="s">
        <v>0</v>
      </c>
      <c r="E115">
        <v>51907</v>
      </c>
      <c r="F115" t="s">
        <v>1455</v>
      </c>
      <c r="G115" s="42" t="s">
        <v>1456</v>
      </c>
      <c r="H115" s="2">
        <v>1.03</v>
      </c>
      <c r="I115" s="2">
        <v>0</v>
      </c>
      <c r="J115" s="2">
        <v>0</v>
      </c>
      <c r="K115" s="15">
        <v>13.24</v>
      </c>
      <c r="L115" s="2">
        <v>0</v>
      </c>
      <c r="M115" s="2">
        <v>0</v>
      </c>
      <c r="N115" s="2">
        <v>0</v>
      </c>
      <c r="O115" s="2">
        <v>1.7212000000000001</v>
      </c>
      <c r="P115" s="2">
        <v>15.991199999999999</v>
      </c>
      <c r="Q115" t="s">
        <v>7868</v>
      </c>
      <c r="R115" t="s">
        <v>8045</v>
      </c>
      <c r="S115" s="2">
        <v>0</v>
      </c>
      <c r="T115" s="2">
        <v>0</v>
      </c>
      <c r="U115" s="2"/>
    </row>
    <row r="116" spans="1:21" hidden="1" x14ac:dyDescent="0.25">
      <c r="A116" t="s">
        <v>9023</v>
      </c>
      <c r="B116" t="s">
        <v>9533</v>
      </c>
      <c r="C116" t="s">
        <v>7706</v>
      </c>
      <c r="D116" t="s">
        <v>0</v>
      </c>
      <c r="E116">
        <v>51254</v>
      </c>
      <c r="F116" t="s">
        <v>1455</v>
      </c>
      <c r="G116" s="42" t="s">
        <v>1456</v>
      </c>
      <c r="H116" s="2">
        <v>5.17</v>
      </c>
      <c r="I116" s="2">
        <v>0</v>
      </c>
      <c r="J116" s="2">
        <v>0</v>
      </c>
      <c r="K116" s="15">
        <v>66.22</v>
      </c>
      <c r="L116" s="2">
        <v>0</v>
      </c>
      <c r="M116" s="2">
        <v>0</v>
      </c>
      <c r="N116" s="2">
        <v>0</v>
      </c>
      <c r="O116" s="2">
        <v>8.6086000000000009</v>
      </c>
      <c r="P116" s="2">
        <v>79.998599999999996</v>
      </c>
      <c r="Q116" t="s">
        <v>7868</v>
      </c>
      <c r="R116" t="s">
        <v>8045</v>
      </c>
      <c r="S116" s="2">
        <v>0</v>
      </c>
      <c r="T116" s="2">
        <v>0</v>
      </c>
      <c r="U116" s="2"/>
    </row>
    <row r="117" spans="1:21" hidden="1" x14ac:dyDescent="0.25">
      <c r="A117" t="s">
        <v>9023</v>
      </c>
      <c r="B117" t="s">
        <v>9529</v>
      </c>
      <c r="C117" t="s">
        <v>7706</v>
      </c>
      <c r="D117" t="s">
        <v>0</v>
      </c>
      <c r="E117">
        <v>50732</v>
      </c>
      <c r="F117" t="s">
        <v>1455</v>
      </c>
      <c r="G117" s="42" t="s">
        <v>1456</v>
      </c>
      <c r="H117" s="2">
        <v>1.58</v>
      </c>
      <c r="I117" s="2">
        <v>0</v>
      </c>
      <c r="J117" s="2">
        <v>0</v>
      </c>
      <c r="K117" s="15">
        <v>19.84</v>
      </c>
      <c r="L117" s="2">
        <v>0</v>
      </c>
      <c r="M117" s="2">
        <v>0</v>
      </c>
      <c r="N117" s="2">
        <v>0</v>
      </c>
      <c r="O117" s="2">
        <v>2.5792000000000002</v>
      </c>
      <c r="P117" s="2">
        <v>23.999200000000002</v>
      </c>
      <c r="Q117" t="s">
        <v>7868</v>
      </c>
      <c r="R117" t="s">
        <v>8045</v>
      </c>
      <c r="S117" s="2">
        <v>0</v>
      </c>
      <c r="T117" s="2">
        <v>0</v>
      </c>
      <c r="U117" s="2"/>
    </row>
    <row r="118" spans="1:21" hidden="1" x14ac:dyDescent="0.25">
      <c r="A118" t="s">
        <v>9023</v>
      </c>
      <c r="B118" t="s">
        <v>9529</v>
      </c>
      <c r="C118" t="s">
        <v>7706</v>
      </c>
      <c r="D118" t="s">
        <v>0</v>
      </c>
      <c r="E118">
        <v>50852</v>
      </c>
      <c r="F118" t="s">
        <v>1455</v>
      </c>
      <c r="G118" s="42" t="s">
        <v>1456</v>
      </c>
      <c r="H118" s="2">
        <v>7.7099999999999991</v>
      </c>
      <c r="I118" s="2">
        <v>0</v>
      </c>
      <c r="J118" s="2">
        <v>0</v>
      </c>
      <c r="K118" s="15">
        <v>96.67</v>
      </c>
      <c r="L118" s="2">
        <v>0</v>
      </c>
      <c r="M118" s="2">
        <v>0</v>
      </c>
      <c r="N118" s="2">
        <v>0</v>
      </c>
      <c r="O118" s="2">
        <v>12.5671</v>
      </c>
      <c r="P118" s="2">
        <v>116.94709999999999</v>
      </c>
      <c r="Q118" t="s">
        <v>7868</v>
      </c>
      <c r="R118" t="s">
        <v>8045</v>
      </c>
      <c r="S118" s="2">
        <v>0</v>
      </c>
      <c r="T118" s="2">
        <v>0</v>
      </c>
      <c r="U118" s="2"/>
    </row>
    <row r="119" spans="1:21" hidden="1" x14ac:dyDescent="0.25">
      <c r="A119" t="s">
        <v>9023</v>
      </c>
      <c r="B119" t="s">
        <v>9532</v>
      </c>
      <c r="C119" t="s">
        <v>7706</v>
      </c>
      <c r="D119" t="s">
        <v>0</v>
      </c>
      <c r="E119">
        <v>1949</v>
      </c>
      <c r="F119" t="s">
        <v>2876</v>
      </c>
      <c r="G119" s="42" t="s">
        <v>2877</v>
      </c>
      <c r="H119" s="2">
        <v>0</v>
      </c>
      <c r="I119" s="2">
        <v>0</v>
      </c>
      <c r="J119" s="2">
        <v>0</v>
      </c>
      <c r="K119" s="15">
        <v>31.98</v>
      </c>
      <c r="L119" s="2">
        <v>0</v>
      </c>
      <c r="M119" s="2">
        <v>0</v>
      </c>
      <c r="N119" s="2">
        <v>0</v>
      </c>
      <c r="O119" s="2">
        <v>4.1574</v>
      </c>
      <c r="P119" s="2">
        <v>36.1374</v>
      </c>
      <c r="Q119" t="s">
        <v>7868</v>
      </c>
      <c r="R119" t="s">
        <v>8045</v>
      </c>
      <c r="S119" s="2">
        <v>0</v>
      </c>
      <c r="T119" s="2">
        <v>0</v>
      </c>
      <c r="U119" s="2"/>
    </row>
    <row r="120" spans="1:21" hidden="1" x14ac:dyDescent="0.25">
      <c r="A120" t="s">
        <v>9023</v>
      </c>
      <c r="B120" t="s">
        <v>9531</v>
      </c>
      <c r="C120" t="s">
        <v>7706</v>
      </c>
      <c r="D120" t="s">
        <v>0</v>
      </c>
      <c r="E120">
        <v>1730</v>
      </c>
      <c r="F120" t="s">
        <v>2876</v>
      </c>
      <c r="G120" s="42" t="s">
        <v>2877</v>
      </c>
      <c r="H120" s="2">
        <v>0</v>
      </c>
      <c r="I120" s="2">
        <v>0</v>
      </c>
      <c r="J120" s="2">
        <v>0</v>
      </c>
      <c r="K120" s="15">
        <v>61.08</v>
      </c>
      <c r="L120" s="2">
        <v>0</v>
      </c>
      <c r="M120" s="2">
        <v>0</v>
      </c>
      <c r="N120" s="2">
        <v>0</v>
      </c>
      <c r="O120" s="2">
        <v>7.9404000000000003</v>
      </c>
      <c r="P120" s="2">
        <v>69.020399999999995</v>
      </c>
      <c r="Q120" t="s">
        <v>7868</v>
      </c>
      <c r="R120" t="s">
        <v>8045</v>
      </c>
      <c r="S120" s="2">
        <v>0</v>
      </c>
      <c r="T120" s="2">
        <v>0</v>
      </c>
      <c r="U120" s="2"/>
    </row>
    <row r="121" spans="1:21" hidden="1" x14ac:dyDescent="0.25">
      <c r="A121" t="s">
        <v>9023</v>
      </c>
      <c r="B121" t="s">
        <v>9530</v>
      </c>
      <c r="C121" t="s">
        <v>7706</v>
      </c>
      <c r="D121" t="s">
        <v>0</v>
      </c>
      <c r="E121">
        <v>1638</v>
      </c>
      <c r="F121" t="s">
        <v>2876</v>
      </c>
      <c r="G121" s="42" t="s">
        <v>2877</v>
      </c>
      <c r="H121" s="2">
        <v>0</v>
      </c>
      <c r="I121" s="2">
        <v>0</v>
      </c>
      <c r="J121" s="2">
        <v>0</v>
      </c>
      <c r="K121" s="15">
        <v>31.98</v>
      </c>
      <c r="L121" s="2">
        <v>0</v>
      </c>
      <c r="M121" s="2">
        <v>0</v>
      </c>
      <c r="N121" s="2">
        <v>0</v>
      </c>
      <c r="O121" s="2">
        <v>4.1574</v>
      </c>
      <c r="P121" s="2">
        <v>36.1374</v>
      </c>
      <c r="Q121" t="s">
        <v>7868</v>
      </c>
      <c r="R121" t="s">
        <v>8045</v>
      </c>
      <c r="S121" s="2">
        <v>0</v>
      </c>
      <c r="T121" s="2">
        <v>0</v>
      </c>
      <c r="U121" s="2"/>
    </row>
    <row r="122" spans="1:21" hidden="1" x14ac:dyDescent="0.25">
      <c r="A122" t="s">
        <v>9023</v>
      </c>
      <c r="B122" t="s">
        <v>9527</v>
      </c>
      <c r="C122" t="s">
        <v>7706</v>
      </c>
      <c r="D122" t="s">
        <v>0</v>
      </c>
      <c r="E122">
        <v>1564</v>
      </c>
      <c r="F122" t="s">
        <v>2876</v>
      </c>
      <c r="G122" s="42" t="s">
        <v>2877</v>
      </c>
      <c r="H122" s="2">
        <v>0</v>
      </c>
      <c r="I122" s="2">
        <v>0</v>
      </c>
      <c r="J122" s="2">
        <v>0</v>
      </c>
      <c r="K122" s="15">
        <v>59.8</v>
      </c>
      <c r="L122" s="2">
        <v>0</v>
      </c>
      <c r="M122" s="2">
        <v>0</v>
      </c>
      <c r="N122" s="2">
        <v>0</v>
      </c>
      <c r="O122" s="2">
        <v>7.774</v>
      </c>
      <c r="P122" s="2">
        <v>67.573999999999998</v>
      </c>
      <c r="Q122" t="s">
        <v>7868</v>
      </c>
      <c r="R122" t="s">
        <v>8045</v>
      </c>
      <c r="S122" s="2">
        <v>0</v>
      </c>
      <c r="T122" s="2">
        <v>0</v>
      </c>
      <c r="U122" s="2"/>
    </row>
    <row r="123" spans="1:21" hidden="1" x14ac:dyDescent="0.25">
      <c r="A123" t="s">
        <v>9023</v>
      </c>
      <c r="B123" t="s">
        <v>9529</v>
      </c>
      <c r="C123" t="s">
        <v>7706</v>
      </c>
      <c r="D123" t="s">
        <v>0</v>
      </c>
      <c r="E123">
        <v>1484</v>
      </c>
      <c r="F123" t="s">
        <v>2876</v>
      </c>
      <c r="G123" s="42" t="s">
        <v>2877</v>
      </c>
      <c r="H123" s="2">
        <v>0</v>
      </c>
      <c r="I123" s="2">
        <v>0</v>
      </c>
      <c r="J123" s="2">
        <v>0</v>
      </c>
      <c r="K123" s="15">
        <v>54.69</v>
      </c>
      <c r="L123" s="2">
        <v>0</v>
      </c>
      <c r="M123" s="2">
        <v>0</v>
      </c>
      <c r="N123" s="2">
        <v>0</v>
      </c>
      <c r="O123" s="2">
        <v>7.1097000000000001</v>
      </c>
      <c r="P123" s="2">
        <v>61.799700000000001</v>
      </c>
      <c r="Q123" t="s">
        <v>7868</v>
      </c>
      <c r="R123" t="s">
        <v>8045</v>
      </c>
      <c r="S123" s="2">
        <v>0</v>
      </c>
      <c r="T123" s="2">
        <v>0</v>
      </c>
      <c r="U123" s="2"/>
    </row>
    <row r="124" spans="1:21" hidden="1" x14ac:dyDescent="0.25">
      <c r="A124" t="s">
        <v>9022</v>
      </c>
      <c r="B124" t="s">
        <v>9499</v>
      </c>
      <c r="C124" s="21" t="s">
        <v>9517</v>
      </c>
      <c r="D124" t="s">
        <v>0</v>
      </c>
      <c r="E124" t="s">
        <v>9516</v>
      </c>
      <c r="F124" t="s">
        <v>1317</v>
      </c>
      <c r="G124" t="s">
        <v>1318</v>
      </c>
      <c r="H124" s="2">
        <v>0</v>
      </c>
      <c r="I124" s="2">
        <v>0</v>
      </c>
      <c r="J124" s="2">
        <v>0</v>
      </c>
      <c r="K124" s="15">
        <v>269.51</v>
      </c>
      <c r="L124" s="2">
        <v>0</v>
      </c>
      <c r="M124" s="2">
        <v>0</v>
      </c>
      <c r="N124" s="2">
        <v>0</v>
      </c>
      <c r="O124" s="2">
        <v>35.036299999999997</v>
      </c>
      <c r="P124" s="2">
        <v>304.54629999999997</v>
      </c>
      <c r="Q124" t="s">
        <v>7868</v>
      </c>
      <c r="R124" t="s">
        <v>8045</v>
      </c>
      <c r="S124" s="2">
        <v>0</v>
      </c>
      <c r="T124" s="2">
        <v>0</v>
      </c>
      <c r="U124" s="2"/>
    </row>
    <row r="125" spans="1:21" hidden="1" x14ac:dyDescent="0.25">
      <c r="A125" t="s">
        <v>9022</v>
      </c>
      <c r="B125" t="s">
        <v>9498</v>
      </c>
      <c r="C125" s="21" t="s">
        <v>9517</v>
      </c>
      <c r="D125" t="s">
        <v>0</v>
      </c>
      <c r="E125" t="s">
        <v>9515</v>
      </c>
      <c r="F125" t="s">
        <v>1317</v>
      </c>
      <c r="G125" t="s">
        <v>1318</v>
      </c>
      <c r="H125" s="2">
        <v>0</v>
      </c>
      <c r="I125" s="2">
        <v>0</v>
      </c>
      <c r="J125" s="2">
        <v>0</v>
      </c>
      <c r="K125" s="15">
        <v>269.51</v>
      </c>
      <c r="L125" s="2">
        <v>0</v>
      </c>
      <c r="M125" s="2">
        <v>0</v>
      </c>
      <c r="N125" s="2">
        <v>0</v>
      </c>
      <c r="O125" s="2">
        <v>35.036299999999997</v>
      </c>
      <c r="P125" s="2">
        <v>304.54629999999997</v>
      </c>
      <c r="Q125" t="s">
        <v>7868</v>
      </c>
      <c r="R125" t="s">
        <v>8045</v>
      </c>
      <c r="S125" s="2">
        <v>0</v>
      </c>
      <c r="T125" s="2">
        <v>0</v>
      </c>
      <c r="U125" s="2"/>
    </row>
    <row r="126" spans="1:21" hidden="1" x14ac:dyDescent="0.25">
      <c r="A126" t="s">
        <v>9022</v>
      </c>
      <c r="B126" t="s">
        <v>9510</v>
      </c>
      <c r="C126" s="21" t="s">
        <v>9517</v>
      </c>
      <c r="D126" t="s">
        <v>0</v>
      </c>
      <c r="E126" t="s">
        <v>9514</v>
      </c>
      <c r="F126" t="s">
        <v>1354</v>
      </c>
      <c r="G126" t="s">
        <v>1355</v>
      </c>
      <c r="H126" s="2">
        <v>0</v>
      </c>
      <c r="I126" s="2">
        <v>0</v>
      </c>
      <c r="J126" s="2">
        <v>0</v>
      </c>
      <c r="K126" s="15">
        <v>16.28</v>
      </c>
      <c r="L126" s="2">
        <v>0</v>
      </c>
      <c r="M126" s="2">
        <v>0</v>
      </c>
      <c r="N126" s="2">
        <v>0</v>
      </c>
      <c r="O126" s="2">
        <v>2.1164000000000001</v>
      </c>
      <c r="P126" s="2">
        <v>18.3964</v>
      </c>
      <c r="Q126" t="s">
        <v>7868</v>
      </c>
      <c r="R126" t="s">
        <v>8045</v>
      </c>
      <c r="S126" s="2">
        <v>0</v>
      </c>
      <c r="T126" s="2">
        <v>0</v>
      </c>
      <c r="U126" s="2"/>
    </row>
    <row r="127" spans="1:21" x14ac:dyDescent="0.25">
      <c r="A127" t="s">
        <v>9022</v>
      </c>
      <c r="B127" t="s">
        <v>9510</v>
      </c>
      <c r="C127" t="s">
        <v>7706</v>
      </c>
      <c r="D127" t="s">
        <v>0</v>
      </c>
      <c r="E127">
        <v>9304</v>
      </c>
      <c r="F127" t="s">
        <v>3169</v>
      </c>
      <c r="G127" t="s">
        <v>3170</v>
      </c>
      <c r="H127" s="2">
        <v>0</v>
      </c>
      <c r="I127" s="2">
        <v>0</v>
      </c>
      <c r="J127" s="2">
        <v>0</v>
      </c>
      <c r="K127" s="15">
        <v>380.53</v>
      </c>
      <c r="L127" s="2">
        <v>0</v>
      </c>
      <c r="M127" s="2">
        <v>0</v>
      </c>
      <c r="N127" s="2">
        <v>0</v>
      </c>
      <c r="O127" s="2">
        <v>49.468899999999998</v>
      </c>
      <c r="P127" s="2">
        <v>429.99889999999999</v>
      </c>
      <c r="Q127" t="s">
        <v>7868</v>
      </c>
      <c r="R127" t="s">
        <v>8045</v>
      </c>
      <c r="S127" s="2">
        <v>0</v>
      </c>
      <c r="T127" s="2">
        <v>0</v>
      </c>
      <c r="U127" s="2"/>
    </row>
    <row r="128" spans="1:21" x14ac:dyDescent="0.25">
      <c r="A128" t="s">
        <v>9022</v>
      </c>
      <c r="B128" t="s">
        <v>9489</v>
      </c>
      <c r="C128" t="s">
        <v>7706</v>
      </c>
      <c r="D128" t="s">
        <v>0</v>
      </c>
      <c r="E128">
        <v>12558</v>
      </c>
      <c r="F128" t="s">
        <v>3169</v>
      </c>
      <c r="G128" t="s">
        <v>3170</v>
      </c>
      <c r="H128" s="2">
        <v>0</v>
      </c>
      <c r="I128" s="2">
        <v>0</v>
      </c>
      <c r="J128" s="2">
        <v>0</v>
      </c>
      <c r="K128" s="15">
        <v>40</v>
      </c>
      <c r="L128" s="2">
        <v>0</v>
      </c>
      <c r="M128" s="2">
        <v>0</v>
      </c>
      <c r="N128" s="2">
        <v>0</v>
      </c>
      <c r="O128" s="2">
        <v>5.2</v>
      </c>
      <c r="P128" s="2">
        <v>45.2</v>
      </c>
      <c r="Q128" t="s">
        <v>7868</v>
      </c>
      <c r="R128" t="s">
        <v>8045</v>
      </c>
      <c r="S128" s="2">
        <v>0</v>
      </c>
      <c r="T128" s="2">
        <v>0</v>
      </c>
      <c r="U128" s="2"/>
    </row>
    <row r="129" spans="1:21" hidden="1" x14ac:dyDescent="0.25">
      <c r="A129" t="s">
        <v>9022</v>
      </c>
      <c r="B129" t="s">
        <v>9511</v>
      </c>
      <c r="C129" t="s">
        <v>7706</v>
      </c>
      <c r="D129" t="s">
        <v>0</v>
      </c>
      <c r="E129">
        <v>964</v>
      </c>
      <c r="F129" t="s">
        <v>9512</v>
      </c>
      <c r="G129" t="s">
        <v>9513</v>
      </c>
      <c r="H129" s="2">
        <v>0</v>
      </c>
      <c r="I129" s="2">
        <v>0</v>
      </c>
      <c r="J129" s="2">
        <v>0</v>
      </c>
      <c r="K129" s="15">
        <v>17.86</v>
      </c>
      <c r="L129" s="2">
        <v>0</v>
      </c>
      <c r="M129" s="2">
        <v>0</v>
      </c>
      <c r="N129" s="2">
        <v>0</v>
      </c>
      <c r="O129" s="2">
        <v>2.3218000000000001</v>
      </c>
      <c r="P129" s="2">
        <v>20.181799999999999</v>
      </c>
      <c r="Q129" t="s">
        <v>7868</v>
      </c>
      <c r="R129" t="s">
        <v>8045</v>
      </c>
      <c r="S129" s="2">
        <v>0</v>
      </c>
      <c r="T129" s="2">
        <v>0</v>
      </c>
      <c r="U129" s="2"/>
    </row>
    <row r="130" spans="1:21" hidden="1" x14ac:dyDescent="0.25">
      <c r="A130" t="s">
        <v>9022</v>
      </c>
      <c r="B130" t="s">
        <v>9488</v>
      </c>
      <c r="C130" t="s">
        <v>7706</v>
      </c>
      <c r="D130" t="s">
        <v>0</v>
      </c>
      <c r="E130">
        <v>152</v>
      </c>
      <c r="F130" t="s">
        <v>7892</v>
      </c>
      <c r="G130" t="s">
        <v>7893</v>
      </c>
      <c r="H130" s="2">
        <v>0</v>
      </c>
      <c r="I130" s="2">
        <v>0</v>
      </c>
      <c r="J130" s="2">
        <v>0</v>
      </c>
      <c r="K130" s="15">
        <v>64.430000000000007</v>
      </c>
      <c r="L130" s="2">
        <v>0</v>
      </c>
      <c r="M130" s="2">
        <v>0</v>
      </c>
      <c r="N130" s="2">
        <v>0</v>
      </c>
      <c r="O130" s="2">
        <v>8.3759000000000015</v>
      </c>
      <c r="P130" s="2">
        <v>72.805900000000008</v>
      </c>
      <c r="Q130" t="s">
        <v>7868</v>
      </c>
      <c r="R130" t="s">
        <v>8045</v>
      </c>
      <c r="S130" s="2">
        <v>0</v>
      </c>
      <c r="T130" s="2">
        <v>0</v>
      </c>
      <c r="U130" s="2"/>
    </row>
    <row r="131" spans="1:21" hidden="1" x14ac:dyDescent="0.25">
      <c r="A131" t="s">
        <v>9022</v>
      </c>
      <c r="B131" t="s">
        <v>9488</v>
      </c>
      <c r="C131" t="s">
        <v>7706</v>
      </c>
      <c r="D131" t="s">
        <v>0</v>
      </c>
      <c r="E131">
        <v>1174</v>
      </c>
      <c r="F131" t="s">
        <v>2876</v>
      </c>
      <c r="G131" s="42" t="s">
        <v>2877</v>
      </c>
      <c r="H131" s="2">
        <v>0</v>
      </c>
      <c r="I131" s="2">
        <v>0</v>
      </c>
      <c r="J131" s="2">
        <v>0</v>
      </c>
      <c r="K131" s="15">
        <v>119.29</v>
      </c>
      <c r="L131" s="2">
        <v>0</v>
      </c>
      <c r="M131" s="2">
        <v>0</v>
      </c>
      <c r="N131" s="2">
        <v>0</v>
      </c>
      <c r="O131" s="2">
        <v>15.507700000000002</v>
      </c>
      <c r="P131" s="2">
        <v>134.79770000000002</v>
      </c>
      <c r="Q131" t="s">
        <v>7868</v>
      </c>
      <c r="R131" t="s">
        <v>8045</v>
      </c>
      <c r="S131" s="2">
        <v>0</v>
      </c>
      <c r="T131" s="2">
        <v>0</v>
      </c>
      <c r="U131" s="2"/>
    </row>
    <row r="132" spans="1:21" hidden="1" x14ac:dyDescent="0.25">
      <c r="A132" t="s">
        <v>9022</v>
      </c>
      <c r="B132" t="s">
        <v>9503</v>
      </c>
      <c r="C132" t="s">
        <v>7706</v>
      </c>
      <c r="D132" t="s">
        <v>0</v>
      </c>
      <c r="E132">
        <v>73692</v>
      </c>
      <c r="F132" t="s">
        <v>1459</v>
      </c>
      <c r="G132" s="42" t="s">
        <v>1460</v>
      </c>
      <c r="H132" s="2">
        <v>4.62</v>
      </c>
      <c r="I132" s="2">
        <v>0</v>
      </c>
      <c r="J132" s="2">
        <v>0</v>
      </c>
      <c r="K132" s="15">
        <v>57.86</v>
      </c>
      <c r="L132" s="2">
        <v>0</v>
      </c>
      <c r="M132" s="2">
        <v>0</v>
      </c>
      <c r="N132" s="2">
        <v>0</v>
      </c>
      <c r="O132" s="2">
        <v>7.5217999999999998</v>
      </c>
      <c r="P132" s="2">
        <v>70.001800000000003</v>
      </c>
      <c r="Q132" t="s">
        <v>7868</v>
      </c>
      <c r="R132" t="s">
        <v>8045</v>
      </c>
      <c r="S132" s="2">
        <v>0</v>
      </c>
      <c r="T132" s="2">
        <v>0</v>
      </c>
      <c r="U132" s="2"/>
    </row>
    <row r="133" spans="1:21" hidden="1" x14ac:dyDescent="0.25">
      <c r="A133" t="s">
        <v>9022</v>
      </c>
      <c r="B133" t="s">
        <v>9510</v>
      </c>
      <c r="C133" t="s">
        <v>7706</v>
      </c>
      <c r="D133" t="s">
        <v>0</v>
      </c>
      <c r="E133">
        <v>73409</v>
      </c>
      <c r="F133" t="s">
        <v>1459</v>
      </c>
      <c r="G133" s="42" t="s">
        <v>1460</v>
      </c>
      <c r="H133" s="2">
        <v>4.62</v>
      </c>
      <c r="I133" s="2">
        <v>0</v>
      </c>
      <c r="J133" s="2">
        <v>0</v>
      </c>
      <c r="K133" s="15">
        <v>57.86</v>
      </c>
      <c r="L133" s="2">
        <v>0</v>
      </c>
      <c r="M133" s="2">
        <v>0</v>
      </c>
      <c r="N133" s="2">
        <v>0</v>
      </c>
      <c r="O133" s="2">
        <v>7.5217999999999998</v>
      </c>
      <c r="P133" s="2">
        <v>70.001800000000003</v>
      </c>
      <c r="Q133" t="s">
        <v>7868</v>
      </c>
      <c r="R133" t="s">
        <v>8045</v>
      </c>
      <c r="S133" s="2">
        <v>0</v>
      </c>
      <c r="T133" s="2">
        <v>0</v>
      </c>
      <c r="U133" s="2"/>
    </row>
    <row r="134" spans="1:21" hidden="1" x14ac:dyDescent="0.25">
      <c r="A134" t="s">
        <v>9022</v>
      </c>
      <c r="B134" t="s">
        <v>9510</v>
      </c>
      <c r="C134" t="s">
        <v>7706</v>
      </c>
      <c r="D134" t="s">
        <v>0</v>
      </c>
      <c r="E134">
        <v>73408</v>
      </c>
      <c r="F134" t="s">
        <v>1459</v>
      </c>
      <c r="G134" s="42" t="s">
        <v>1460</v>
      </c>
      <c r="H134" s="2">
        <v>3.4299999999999997</v>
      </c>
      <c r="I134" s="2">
        <v>0</v>
      </c>
      <c r="J134" s="2">
        <v>0</v>
      </c>
      <c r="K134" s="15">
        <v>42.99</v>
      </c>
      <c r="L134" s="2">
        <v>0</v>
      </c>
      <c r="M134" s="2">
        <v>0</v>
      </c>
      <c r="N134" s="2">
        <v>0</v>
      </c>
      <c r="O134" s="2">
        <v>5.5887000000000002</v>
      </c>
      <c r="P134" s="2">
        <v>52.008700000000005</v>
      </c>
      <c r="Q134" t="s">
        <v>7868</v>
      </c>
      <c r="R134" t="s">
        <v>8045</v>
      </c>
      <c r="S134" s="2">
        <v>0</v>
      </c>
      <c r="T134" s="2">
        <v>0</v>
      </c>
      <c r="U134" s="2"/>
    </row>
    <row r="135" spans="1:21" hidden="1" x14ac:dyDescent="0.25">
      <c r="A135" t="s">
        <v>9022</v>
      </c>
      <c r="B135" t="s">
        <v>9501</v>
      </c>
      <c r="C135" t="s">
        <v>7706</v>
      </c>
      <c r="D135" t="s">
        <v>0</v>
      </c>
      <c r="E135">
        <v>73203</v>
      </c>
      <c r="F135" t="s">
        <v>1459</v>
      </c>
      <c r="G135" s="42" t="s">
        <v>1460</v>
      </c>
      <c r="H135" s="2">
        <v>5.08</v>
      </c>
      <c r="I135" s="2">
        <v>0</v>
      </c>
      <c r="J135" s="2">
        <v>0</v>
      </c>
      <c r="K135" s="15">
        <v>63.84</v>
      </c>
      <c r="L135" s="2">
        <v>0</v>
      </c>
      <c r="M135" s="2">
        <v>0</v>
      </c>
      <c r="N135" s="2">
        <v>0</v>
      </c>
      <c r="O135" s="2">
        <v>8.2992000000000008</v>
      </c>
      <c r="P135" s="2">
        <v>77.219200000000001</v>
      </c>
      <c r="Q135" t="s">
        <v>7868</v>
      </c>
      <c r="R135" t="s">
        <v>8045</v>
      </c>
      <c r="S135" s="2">
        <v>0</v>
      </c>
      <c r="T135" s="2">
        <v>0</v>
      </c>
      <c r="U135" s="2"/>
    </row>
    <row r="136" spans="1:21" hidden="1" x14ac:dyDescent="0.25">
      <c r="A136" t="s">
        <v>9022</v>
      </c>
      <c r="B136" t="s">
        <v>9501</v>
      </c>
      <c r="C136" t="s">
        <v>7706</v>
      </c>
      <c r="D136" t="s">
        <v>0</v>
      </c>
      <c r="E136">
        <v>73180</v>
      </c>
      <c r="F136" t="s">
        <v>1459</v>
      </c>
      <c r="G136" s="42" t="s">
        <v>1460</v>
      </c>
      <c r="H136" s="2">
        <v>4.62</v>
      </c>
      <c r="I136" s="2">
        <v>0</v>
      </c>
      <c r="J136" s="2">
        <v>0</v>
      </c>
      <c r="K136" s="15">
        <v>57.86</v>
      </c>
      <c r="L136" s="2">
        <v>0</v>
      </c>
      <c r="M136" s="2">
        <v>0</v>
      </c>
      <c r="N136" s="2">
        <v>0</v>
      </c>
      <c r="O136" s="2">
        <v>7.5217999999999998</v>
      </c>
      <c r="P136" s="2">
        <v>70.001800000000003</v>
      </c>
      <c r="Q136" t="s">
        <v>7868</v>
      </c>
      <c r="R136" t="s">
        <v>8045</v>
      </c>
      <c r="S136" s="2">
        <v>0</v>
      </c>
      <c r="T136" s="2">
        <v>0</v>
      </c>
      <c r="U136" s="2"/>
    </row>
    <row r="137" spans="1:21" hidden="1" x14ac:dyDescent="0.25">
      <c r="A137" t="s">
        <v>9022</v>
      </c>
      <c r="B137" t="s">
        <v>9509</v>
      </c>
      <c r="C137" t="s">
        <v>7706</v>
      </c>
      <c r="D137" t="s">
        <v>0</v>
      </c>
      <c r="E137">
        <v>72907</v>
      </c>
      <c r="F137" t="s">
        <v>1459</v>
      </c>
      <c r="G137" s="42" t="s">
        <v>1460</v>
      </c>
      <c r="H137" s="2">
        <v>4.68</v>
      </c>
      <c r="I137" s="2">
        <v>0</v>
      </c>
      <c r="J137" s="2">
        <v>0</v>
      </c>
      <c r="K137" s="15">
        <v>58.69</v>
      </c>
      <c r="L137" s="2">
        <v>0</v>
      </c>
      <c r="M137" s="2">
        <v>0</v>
      </c>
      <c r="N137" s="2">
        <v>0</v>
      </c>
      <c r="O137" s="2">
        <v>7.6296999999999997</v>
      </c>
      <c r="P137" s="2">
        <v>70.99969999999999</v>
      </c>
      <c r="Q137" t="s">
        <v>7868</v>
      </c>
      <c r="R137" t="s">
        <v>8045</v>
      </c>
      <c r="S137" s="2">
        <v>0</v>
      </c>
      <c r="T137" s="2">
        <v>0</v>
      </c>
      <c r="U137" s="2"/>
    </row>
    <row r="138" spans="1:21" hidden="1" x14ac:dyDescent="0.25">
      <c r="A138" t="s">
        <v>9022</v>
      </c>
      <c r="B138" t="s">
        <v>9509</v>
      </c>
      <c r="C138" t="s">
        <v>7706</v>
      </c>
      <c r="D138" t="s">
        <v>0</v>
      </c>
      <c r="E138">
        <v>72906</v>
      </c>
      <c r="F138" t="s">
        <v>1459</v>
      </c>
      <c r="G138" s="42" t="s">
        <v>1460</v>
      </c>
      <c r="H138" s="2">
        <v>3.4299999999999997</v>
      </c>
      <c r="I138" s="2">
        <v>0</v>
      </c>
      <c r="J138" s="2">
        <v>0</v>
      </c>
      <c r="K138" s="15">
        <v>42.98</v>
      </c>
      <c r="L138" s="2">
        <v>0</v>
      </c>
      <c r="M138" s="2">
        <v>0</v>
      </c>
      <c r="N138" s="2">
        <v>0</v>
      </c>
      <c r="O138" s="2">
        <v>5.5873999999999997</v>
      </c>
      <c r="P138" s="2">
        <v>51.997399999999999</v>
      </c>
      <c r="Q138" t="s">
        <v>7868</v>
      </c>
      <c r="R138" t="s">
        <v>8045</v>
      </c>
      <c r="S138" s="2">
        <v>0</v>
      </c>
      <c r="T138" s="2">
        <v>0</v>
      </c>
      <c r="U138" s="2"/>
    </row>
    <row r="139" spans="1:21" hidden="1" x14ac:dyDescent="0.25">
      <c r="A139" t="s">
        <v>9022</v>
      </c>
      <c r="B139" t="s">
        <v>9508</v>
      </c>
      <c r="C139" t="s">
        <v>7706</v>
      </c>
      <c r="D139" t="s">
        <v>0</v>
      </c>
      <c r="E139">
        <v>72616</v>
      </c>
      <c r="F139" t="s">
        <v>1459</v>
      </c>
      <c r="G139" s="42" t="s">
        <v>1460</v>
      </c>
      <c r="H139" s="2">
        <v>4.79</v>
      </c>
      <c r="I139" s="2">
        <v>0</v>
      </c>
      <c r="J139" s="2">
        <v>0</v>
      </c>
      <c r="K139" s="15">
        <v>65.67</v>
      </c>
      <c r="L139" s="2">
        <v>0</v>
      </c>
      <c r="M139" s="2">
        <v>0</v>
      </c>
      <c r="N139" s="2">
        <v>0</v>
      </c>
      <c r="O139" s="2">
        <v>8.5371000000000006</v>
      </c>
      <c r="P139" s="2">
        <v>78.997100000000003</v>
      </c>
      <c r="Q139" t="s">
        <v>7868</v>
      </c>
      <c r="R139" t="s">
        <v>8045</v>
      </c>
      <c r="S139" s="2">
        <v>0</v>
      </c>
      <c r="T139" s="2">
        <v>0</v>
      </c>
      <c r="U139" s="2"/>
    </row>
    <row r="140" spans="1:21" hidden="1" x14ac:dyDescent="0.25">
      <c r="A140" t="s">
        <v>9022</v>
      </c>
      <c r="B140" t="s">
        <v>9508</v>
      </c>
      <c r="C140" t="s">
        <v>7706</v>
      </c>
      <c r="D140" t="s">
        <v>0</v>
      </c>
      <c r="E140">
        <v>72571</v>
      </c>
      <c r="F140" t="s">
        <v>1459</v>
      </c>
      <c r="G140" s="42" t="s">
        <v>1460</v>
      </c>
      <c r="H140" s="2">
        <v>6.6000000000000005</v>
      </c>
      <c r="I140" s="2">
        <v>0</v>
      </c>
      <c r="J140" s="2">
        <v>0</v>
      </c>
      <c r="K140" s="15">
        <v>82.66</v>
      </c>
      <c r="L140" s="2">
        <v>0</v>
      </c>
      <c r="M140" s="2">
        <v>0</v>
      </c>
      <c r="N140" s="2">
        <v>0</v>
      </c>
      <c r="O140" s="2">
        <v>10.745799999999999</v>
      </c>
      <c r="P140" s="2">
        <v>100.00579999999999</v>
      </c>
      <c r="Q140" t="s">
        <v>7868</v>
      </c>
      <c r="R140" t="s">
        <v>8045</v>
      </c>
      <c r="S140" s="2">
        <v>0</v>
      </c>
      <c r="T140" s="2">
        <v>0</v>
      </c>
      <c r="U140" s="2"/>
    </row>
    <row r="141" spans="1:21" hidden="1" x14ac:dyDescent="0.25">
      <c r="A141" t="s">
        <v>9022</v>
      </c>
      <c r="B141" t="s">
        <v>9499</v>
      </c>
      <c r="C141" t="s">
        <v>7706</v>
      </c>
      <c r="D141" t="s">
        <v>0</v>
      </c>
      <c r="E141">
        <v>72410</v>
      </c>
      <c r="F141" t="s">
        <v>1459</v>
      </c>
      <c r="G141" s="42" t="s">
        <v>1460</v>
      </c>
      <c r="H141" s="2">
        <v>4.37</v>
      </c>
      <c r="I141" s="2">
        <v>0</v>
      </c>
      <c r="J141" s="2">
        <v>0</v>
      </c>
      <c r="K141" s="15">
        <v>54.73</v>
      </c>
      <c r="L141" s="2">
        <v>0</v>
      </c>
      <c r="M141" s="2">
        <v>0</v>
      </c>
      <c r="N141" s="2">
        <v>0</v>
      </c>
      <c r="O141" s="2">
        <v>7.1148999999999996</v>
      </c>
      <c r="P141" s="2">
        <v>66.2149</v>
      </c>
      <c r="Q141" t="s">
        <v>7868</v>
      </c>
      <c r="R141" t="s">
        <v>8045</v>
      </c>
      <c r="S141" s="2">
        <v>0</v>
      </c>
      <c r="T141" s="2">
        <v>0</v>
      </c>
      <c r="U141" s="2"/>
    </row>
    <row r="142" spans="1:21" hidden="1" x14ac:dyDescent="0.25">
      <c r="A142" t="s">
        <v>9022</v>
      </c>
      <c r="B142" t="s">
        <v>9507</v>
      </c>
      <c r="C142" t="s">
        <v>7706</v>
      </c>
      <c r="D142" t="s">
        <v>0</v>
      </c>
      <c r="E142">
        <v>72140</v>
      </c>
      <c r="F142" t="s">
        <v>1459</v>
      </c>
      <c r="G142" s="42" t="s">
        <v>1460</v>
      </c>
      <c r="H142" s="2">
        <v>5.08</v>
      </c>
      <c r="I142" s="2">
        <v>0</v>
      </c>
      <c r="J142" s="2">
        <v>0</v>
      </c>
      <c r="K142" s="15">
        <v>61.88</v>
      </c>
      <c r="L142" s="2">
        <v>0</v>
      </c>
      <c r="M142" s="2">
        <v>0</v>
      </c>
      <c r="N142" s="2">
        <v>0</v>
      </c>
      <c r="O142" s="2">
        <v>8.0444000000000013</v>
      </c>
      <c r="P142" s="2">
        <v>75.004400000000004</v>
      </c>
      <c r="Q142" t="s">
        <v>7868</v>
      </c>
      <c r="R142" t="s">
        <v>8045</v>
      </c>
      <c r="S142" s="2">
        <v>0</v>
      </c>
      <c r="T142" s="2">
        <v>0</v>
      </c>
      <c r="U142" s="2"/>
    </row>
    <row r="143" spans="1:21" hidden="1" x14ac:dyDescent="0.25">
      <c r="A143" t="s">
        <v>9022</v>
      </c>
      <c r="B143" t="s">
        <v>9507</v>
      </c>
      <c r="C143" t="s">
        <v>7706</v>
      </c>
      <c r="D143" t="s">
        <v>0</v>
      </c>
      <c r="E143">
        <v>72130</v>
      </c>
      <c r="F143" t="s">
        <v>1459</v>
      </c>
      <c r="G143" s="42" t="s">
        <v>1460</v>
      </c>
      <c r="H143" s="2">
        <v>1.53</v>
      </c>
      <c r="I143" s="2">
        <v>0</v>
      </c>
      <c r="J143" s="2">
        <v>0</v>
      </c>
      <c r="K143" s="15">
        <v>18.73</v>
      </c>
      <c r="L143" s="2">
        <v>0</v>
      </c>
      <c r="M143" s="2">
        <v>0</v>
      </c>
      <c r="N143" s="2">
        <v>0</v>
      </c>
      <c r="O143" s="2">
        <v>2.4349000000000003</v>
      </c>
      <c r="P143" s="2">
        <v>22.694900000000001</v>
      </c>
      <c r="Q143" t="s">
        <v>7868</v>
      </c>
      <c r="R143" t="s">
        <v>8045</v>
      </c>
      <c r="S143" s="2">
        <v>0</v>
      </c>
      <c r="T143" s="2">
        <v>0</v>
      </c>
      <c r="U143" s="2"/>
    </row>
    <row r="144" spans="1:21" hidden="1" x14ac:dyDescent="0.25">
      <c r="A144" t="s">
        <v>9022</v>
      </c>
      <c r="B144" t="s">
        <v>9506</v>
      </c>
      <c r="C144" t="s">
        <v>7706</v>
      </c>
      <c r="D144" t="s">
        <v>0</v>
      </c>
      <c r="E144">
        <v>71940</v>
      </c>
      <c r="F144" t="s">
        <v>1459</v>
      </c>
      <c r="G144" s="42" t="s">
        <v>1460</v>
      </c>
      <c r="H144" s="2">
        <v>2.57</v>
      </c>
      <c r="I144" s="2">
        <v>0</v>
      </c>
      <c r="J144" s="2">
        <v>0</v>
      </c>
      <c r="K144" s="15">
        <v>31.36</v>
      </c>
      <c r="L144" s="2">
        <v>0</v>
      </c>
      <c r="M144" s="2">
        <v>0</v>
      </c>
      <c r="N144" s="2">
        <v>0</v>
      </c>
      <c r="O144" s="2">
        <v>4.0768000000000004</v>
      </c>
      <c r="P144" s="2">
        <v>38.006799999999998</v>
      </c>
      <c r="Q144" t="s">
        <v>7868</v>
      </c>
      <c r="R144" t="s">
        <v>8045</v>
      </c>
      <c r="S144" s="2">
        <v>0</v>
      </c>
      <c r="T144" s="2">
        <v>0</v>
      </c>
      <c r="U144" s="2"/>
    </row>
    <row r="145" spans="1:21" hidden="1" x14ac:dyDescent="0.25">
      <c r="A145" t="s">
        <v>9022</v>
      </c>
      <c r="B145" t="s">
        <v>9506</v>
      </c>
      <c r="C145" t="s">
        <v>7706</v>
      </c>
      <c r="D145" t="s">
        <v>0</v>
      </c>
      <c r="E145">
        <v>71903</v>
      </c>
      <c r="F145" t="s">
        <v>1459</v>
      </c>
      <c r="G145" s="42" t="s">
        <v>1460</v>
      </c>
      <c r="H145" s="2">
        <v>4.74</v>
      </c>
      <c r="I145" s="2">
        <v>0</v>
      </c>
      <c r="J145" s="2">
        <v>0</v>
      </c>
      <c r="K145" s="15">
        <v>57.75</v>
      </c>
      <c r="L145" s="2">
        <v>0</v>
      </c>
      <c r="M145" s="2">
        <v>0</v>
      </c>
      <c r="N145" s="2">
        <v>0</v>
      </c>
      <c r="O145" s="2">
        <v>7.5075000000000003</v>
      </c>
      <c r="P145" s="2">
        <v>69.997500000000002</v>
      </c>
      <c r="Q145" t="s">
        <v>7868</v>
      </c>
      <c r="R145" t="s">
        <v>8045</v>
      </c>
      <c r="S145" s="2">
        <v>0</v>
      </c>
      <c r="T145" s="2">
        <v>0</v>
      </c>
      <c r="U145" s="2"/>
    </row>
    <row r="146" spans="1:21" hidden="1" x14ac:dyDescent="0.25">
      <c r="A146" t="s">
        <v>9022</v>
      </c>
      <c r="B146" t="s">
        <v>9496</v>
      </c>
      <c r="C146" t="s">
        <v>7706</v>
      </c>
      <c r="D146" t="s">
        <v>0</v>
      </c>
      <c r="E146">
        <v>71716</v>
      </c>
      <c r="F146" t="s">
        <v>1459</v>
      </c>
      <c r="G146" s="42" t="s">
        <v>1460</v>
      </c>
      <c r="H146" s="2">
        <v>4.33</v>
      </c>
      <c r="I146" s="2">
        <v>0</v>
      </c>
      <c r="J146" s="2">
        <v>0</v>
      </c>
      <c r="K146" s="15">
        <v>52.8</v>
      </c>
      <c r="L146" s="2">
        <v>0</v>
      </c>
      <c r="M146" s="2">
        <v>0</v>
      </c>
      <c r="N146" s="2">
        <v>0</v>
      </c>
      <c r="O146" s="2">
        <v>6.8639999999999999</v>
      </c>
      <c r="P146" s="2">
        <v>63.993999999999993</v>
      </c>
      <c r="Q146" t="s">
        <v>7868</v>
      </c>
      <c r="R146" t="s">
        <v>8045</v>
      </c>
      <c r="S146" s="2">
        <v>0</v>
      </c>
      <c r="T146" s="2">
        <v>0</v>
      </c>
      <c r="U146" s="2"/>
    </row>
    <row r="147" spans="1:21" hidden="1" x14ac:dyDescent="0.25">
      <c r="A147" t="s">
        <v>9022</v>
      </c>
      <c r="B147" t="s">
        <v>9505</v>
      </c>
      <c r="C147" t="s">
        <v>7706</v>
      </c>
      <c r="D147" t="s">
        <v>0</v>
      </c>
      <c r="E147">
        <v>71413</v>
      </c>
      <c r="F147" t="s">
        <v>1459</v>
      </c>
      <c r="G147" s="42" t="s">
        <v>1460</v>
      </c>
      <c r="H147" s="2">
        <v>3.18</v>
      </c>
      <c r="I147" s="2">
        <v>0</v>
      </c>
      <c r="J147" s="2">
        <v>0</v>
      </c>
      <c r="K147" s="15">
        <v>38.78</v>
      </c>
      <c r="L147" s="2">
        <v>0</v>
      </c>
      <c r="M147" s="2">
        <v>0</v>
      </c>
      <c r="N147" s="2">
        <v>0</v>
      </c>
      <c r="O147" s="2">
        <v>5.0414000000000003</v>
      </c>
      <c r="P147" s="2">
        <v>47.001400000000004</v>
      </c>
      <c r="Q147" t="s">
        <v>7868</v>
      </c>
      <c r="R147" t="s">
        <v>8045</v>
      </c>
      <c r="S147" s="2">
        <v>0</v>
      </c>
      <c r="T147" s="2">
        <v>0</v>
      </c>
      <c r="U147" s="2"/>
    </row>
    <row r="148" spans="1:21" hidden="1" x14ac:dyDescent="0.25">
      <c r="A148" t="s">
        <v>9022</v>
      </c>
      <c r="B148" t="s">
        <v>9505</v>
      </c>
      <c r="C148" t="s">
        <v>7706</v>
      </c>
      <c r="D148" t="s">
        <v>0</v>
      </c>
      <c r="E148">
        <v>71412</v>
      </c>
      <c r="F148" t="s">
        <v>1459</v>
      </c>
      <c r="G148" s="42" t="s">
        <v>1460</v>
      </c>
      <c r="H148" s="2">
        <v>5.76</v>
      </c>
      <c r="I148" s="2">
        <v>0</v>
      </c>
      <c r="J148" s="2">
        <v>0</v>
      </c>
      <c r="K148" s="15">
        <v>70.209999999999994</v>
      </c>
      <c r="L148" s="2">
        <v>0</v>
      </c>
      <c r="M148" s="2">
        <v>0</v>
      </c>
      <c r="N148" s="2">
        <v>0</v>
      </c>
      <c r="O148" s="2">
        <v>9.1273</v>
      </c>
      <c r="P148" s="2">
        <v>85.097300000000004</v>
      </c>
      <c r="Q148" t="s">
        <v>7868</v>
      </c>
      <c r="R148" t="s">
        <v>8045</v>
      </c>
      <c r="S148" s="2">
        <v>0</v>
      </c>
      <c r="T148" s="2">
        <v>0</v>
      </c>
      <c r="U148" s="2"/>
    </row>
    <row r="149" spans="1:21" hidden="1" x14ac:dyDescent="0.25">
      <c r="A149" t="s">
        <v>9022</v>
      </c>
      <c r="B149" t="s">
        <v>9488</v>
      </c>
      <c r="C149" t="s">
        <v>7706</v>
      </c>
      <c r="D149" t="s">
        <v>0</v>
      </c>
      <c r="E149">
        <v>71135</v>
      </c>
      <c r="F149" t="s">
        <v>1459</v>
      </c>
      <c r="G149" s="42" t="s">
        <v>1460</v>
      </c>
      <c r="H149" s="2">
        <v>2.98</v>
      </c>
      <c r="I149" s="2">
        <v>0</v>
      </c>
      <c r="J149" s="2">
        <v>0</v>
      </c>
      <c r="K149" s="15">
        <v>36.299999999999997</v>
      </c>
      <c r="L149" s="2">
        <v>0</v>
      </c>
      <c r="M149" s="2">
        <v>0</v>
      </c>
      <c r="N149" s="2">
        <v>0</v>
      </c>
      <c r="O149" s="2">
        <v>4.7189999999999994</v>
      </c>
      <c r="P149" s="2">
        <v>43.998999999999995</v>
      </c>
      <c r="Q149" t="s">
        <v>7868</v>
      </c>
      <c r="R149" t="s">
        <v>8045</v>
      </c>
      <c r="S149" s="2">
        <v>0</v>
      </c>
      <c r="T149" s="2">
        <v>0</v>
      </c>
      <c r="U149" s="2"/>
    </row>
    <row r="150" spans="1:21" hidden="1" x14ac:dyDescent="0.25">
      <c r="A150" t="s">
        <v>9022</v>
      </c>
      <c r="B150" t="s">
        <v>9492</v>
      </c>
      <c r="C150" t="s">
        <v>7706</v>
      </c>
      <c r="D150" t="s">
        <v>0</v>
      </c>
      <c r="E150">
        <v>70960</v>
      </c>
      <c r="F150" t="s">
        <v>1459</v>
      </c>
      <c r="G150" s="42" t="s">
        <v>1460</v>
      </c>
      <c r="H150" s="2">
        <v>2.71</v>
      </c>
      <c r="I150" s="2">
        <v>0</v>
      </c>
      <c r="J150" s="2">
        <v>0</v>
      </c>
      <c r="K150" s="15">
        <v>33.08</v>
      </c>
      <c r="L150" s="2">
        <v>0</v>
      </c>
      <c r="M150" s="2">
        <v>0</v>
      </c>
      <c r="N150" s="2">
        <v>0</v>
      </c>
      <c r="O150" s="2">
        <v>4.3003999999999998</v>
      </c>
      <c r="P150" s="2">
        <v>40.090400000000002</v>
      </c>
      <c r="Q150" t="s">
        <v>7868</v>
      </c>
      <c r="R150" t="s">
        <v>8045</v>
      </c>
      <c r="S150" s="2">
        <v>0</v>
      </c>
      <c r="T150" s="2">
        <v>0</v>
      </c>
      <c r="U150" s="2"/>
    </row>
    <row r="151" spans="1:21" hidden="1" x14ac:dyDescent="0.25">
      <c r="A151" t="s">
        <v>9022</v>
      </c>
      <c r="B151" t="s">
        <v>9504</v>
      </c>
      <c r="C151" t="s">
        <v>7706</v>
      </c>
      <c r="D151" t="s">
        <v>0</v>
      </c>
      <c r="E151">
        <v>70824</v>
      </c>
      <c r="F151" t="s">
        <v>1459</v>
      </c>
      <c r="G151" s="42" t="s">
        <v>1460</v>
      </c>
      <c r="H151" s="2">
        <v>6.9599999999999991</v>
      </c>
      <c r="I151" s="2">
        <v>0</v>
      </c>
      <c r="J151" s="2">
        <v>0</v>
      </c>
      <c r="K151" s="15">
        <v>82.34</v>
      </c>
      <c r="L151" s="2">
        <v>0</v>
      </c>
      <c r="M151" s="2">
        <v>0</v>
      </c>
      <c r="N151" s="2">
        <v>0</v>
      </c>
      <c r="O151" s="2">
        <v>10.7042</v>
      </c>
      <c r="P151" s="2">
        <v>100.0042</v>
      </c>
      <c r="Q151" t="s">
        <v>7868</v>
      </c>
      <c r="R151" t="s">
        <v>8045</v>
      </c>
      <c r="S151" s="2">
        <v>0</v>
      </c>
      <c r="T151" s="2">
        <v>0</v>
      </c>
      <c r="U151" s="2"/>
    </row>
    <row r="152" spans="1:21" hidden="1" x14ac:dyDescent="0.25">
      <c r="A152" t="s">
        <v>9022</v>
      </c>
      <c r="B152" t="s">
        <v>9491</v>
      </c>
      <c r="C152" t="s">
        <v>7706</v>
      </c>
      <c r="D152" t="s">
        <v>0</v>
      </c>
      <c r="E152">
        <v>70666</v>
      </c>
      <c r="F152" t="s">
        <v>1459</v>
      </c>
      <c r="G152" s="42" t="s">
        <v>1460</v>
      </c>
      <c r="H152" s="2">
        <v>1.9500000000000002</v>
      </c>
      <c r="I152" s="2">
        <v>0</v>
      </c>
      <c r="J152" s="2">
        <v>0</v>
      </c>
      <c r="K152" s="15">
        <v>23.05</v>
      </c>
      <c r="L152" s="2">
        <v>0</v>
      </c>
      <c r="M152" s="2">
        <v>0</v>
      </c>
      <c r="N152" s="2">
        <v>0</v>
      </c>
      <c r="O152" s="2">
        <v>2.9965000000000002</v>
      </c>
      <c r="P152" s="2">
        <v>27.996500000000001</v>
      </c>
      <c r="Q152" t="s">
        <v>7868</v>
      </c>
      <c r="R152" t="s">
        <v>8045</v>
      </c>
      <c r="S152" s="2">
        <v>0</v>
      </c>
      <c r="T152" s="2">
        <v>0</v>
      </c>
      <c r="U152" s="2"/>
    </row>
    <row r="153" spans="1:21" hidden="1" x14ac:dyDescent="0.25">
      <c r="A153" t="s">
        <v>9022</v>
      </c>
      <c r="B153" t="s">
        <v>9491</v>
      </c>
      <c r="C153" t="s">
        <v>7706</v>
      </c>
      <c r="D153" t="s">
        <v>0</v>
      </c>
      <c r="E153">
        <v>70665</v>
      </c>
      <c r="F153" t="s">
        <v>1459</v>
      </c>
      <c r="G153" s="42" t="s">
        <v>1460</v>
      </c>
      <c r="H153" s="2">
        <v>3.16</v>
      </c>
      <c r="I153" s="2">
        <v>0</v>
      </c>
      <c r="J153" s="2">
        <v>0</v>
      </c>
      <c r="K153" s="15">
        <v>37.340000000000003</v>
      </c>
      <c r="L153" s="2">
        <v>0</v>
      </c>
      <c r="M153" s="2">
        <v>0</v>
      </c>
      <c r="N153" s="2">
        <v>0</v>
      </c>
      <c r="O153" s="2">
        <v>4.8542000000000005</v>
      </c>
      <c r="P153" s="2">
        <v>45.354199999999999</v>
      </c>
      <c r="Q153" t="s">
        <v>7868</v>
      </c>
      <c r="R153" t="s">
        <v>8045</v>
      </c>
      <c r="S153" s="2">
        <v>0</v>
      </c>
      <c r="T153" s="2">
        <v>0</v>
      </c>
      <c r="U153" s="2"/>
    </row>
    <row r="154" spans="1:21" hidden="1" x14ac:dyDescent="0.25">
      <c r="A154" t="s">
        <v>9022</v>
      </c>
      <c r="B154" t="s">
        <v>9490</v>
      </c>
      <c r="C154" t="s">
        <v>7706</v>
      </c>
      <c r="D154" t="s">
        <v>0</v>
      </c>
      <c r="E154">
        <v>70554</v>
      </c>
      <c r="F154" t="s">
        <v>1459</v>
      </c>
      <c r="G154" s="42" t="s">
        <v>1460</v>
      </c>
      <c r="H154" s="2">
        <v>2.63</v>
      </c>
      <c r="I154" s="2">
        <v>0</v>
      </c>
      <c r="J154" s="2">
        <v>0</v>
      </c>
      <c r="K154" s="15">
        <v>31.08</v>
      </c>
      <c r="L154" s="2">
        <v>0</v>
      </c>
      <c r="M154" s="2">
        <v>0</v>
      </c>
      <c r="N154" s="2">
        <v>0</v>
      </c>
      <c r="O154" s="2">
        <v>4.0404</v>
      </c>
      <c r="P154" s="2">
        <v>37.750399999999999</v>
      </c>
      <c r="Q154" t="s">
        <v>7868</v>
      </c>
      <c r="R154" t="s">
        <v>8045</v>
      </c>
      <c r="S154" s="2">
        <v>0</v>
      </c>
      <c r="T154" s="2">
        <v>0</v>
      </c>
      <c r="U154" s="2"/>
    </row>
    <row r="155" spans="1:21" hidden="1" x14ac:dyDescent="0.25">
      <c r="A155" t="s">
        <v>9022</v>
      </c>
      <c r="B155" t="s">
        <v>9503</v>
      </c>
      <c r="C155" t="s">
        <v>7706</v>
      </c>
      <c r="D155" t="s">
        <v>0</v>
      </c>
      <c r="E155">
        <v>50284</v>
      </c>
      <c r="F155" t="s">
        <v>1455</v>
      </c>
      <c r="G155" s="42" t="s">
        <v>1456</v>
      </c>
      <c r="H155" s="2">
        <v>10.45</v>
      </c>
      <c r="I155" s="2">
        <v>0</v>
      </c>
      <c r="J155" s="2">
        <v>0</v>
      </c>
      <c r="K155" s="15">
        <v>131.04</v>
      </c>
      <c r="L155" s="2">
        <v>0</v>
      </c>
      <c r="M155" s="2">
        <v>0</v>
      </c>
      <c r="N155" s="2">
        <v>0</v>
      </c>
      <c r="O155" s="2">
        <v>17.0352</v>
      </c>
      <c r="P155" s="2">
        <v>158.52519999999998</v>
      </c>
      <c r="Q155" t="s">
        <v>7868</v>
      </c>
      <c r="R155" t="s">
        <v>8045</v>
      </c>
      <c r="S155" s="2">
        <v>0</v>
      </c>
      <c r="T155" s="2">
        <v>0</v>
      </c>
      <c r="U155" s="2"/>
    </row>
    <row r="156" spans="1:21" hidden="1" x14ac:dyDescent="0.25">
      <c r="A156" t="s">
        <v>9022</v>
      </c>
      <c r="B156" t="s">
        <v>9502</v>
      </c>
      <c r="C156" t="s">
        <v>7706</v>
      </c>
      <c r="D156" t="s">
        <v>0</v>
      </c>
      <c r="E156">
        <v>49724</v>
      </c>
      <c r="F156" t="s">
        <v>1455</v>
      </c>
      <c r="G156" s="42" t="s">
        <v>1456</v>
      </c>
      <c r="H156" s="2">
        <v>1.58</v>
      </c>
      <c r="I156" s="2">
        <v>0</v>
      </c>
      <c r="J156" s="2">
        <v>0</v>
      </c>
      <c r="K156" s="15">
        <v>19.850000000000001</v>
      </c>
      <c r="L156" s="2">
        <v>0</v>
      </c>
      <c r="M156" s="2">
        <v>0</v>
      </c>
      <c r="N156" s="2">
        <v>0</v>
      </c>
      <c r="O156" s="2">
        <v>2.5805000000000002</v>
      </c>
      <c r="P156" s="2">
        <v>24.0105</v>
      </c>
      <c r="Q156" t="s">
        <v>7868</v>
      </c>
      <c r="R156" t="s">
        <v>8045</v>
      </c>
      <c r="S156" s="2">
        <v>0</v>
      </c>
      <c r="T156" s="2">
        <v>0</v>
      </c>
      <c r="U156" s="2"/>
    </row>
    <row r="157" spans="1:21" hidden="1" x14ac:dyDescent="0.25">
      <c r="A157" t="s">
        <v>9022</v>
      </c>
      <c r="B157" t="s">
        <v>9501</v>
      </c>
      <c r="C157" t="s">
        <v>7706</v>
      </c>
      <c r="D157" t="s">
        <v>0</v>
      </c>
      <c r="E157">
        <v>49239</v>
      </c>
      <c r="F157" t="s">
        <v>1455</v>
      </c>
      <c r="G157" s="42" t="s">
        <v>1456</v>
      </c>
      <c r="H157" s="2">
        <v>10.56</v>
      </c>
      <c r="I157" s="2">
        <v>0</v>
      </c>
      <c r="J157" s="2">
        <v>0</v>
      </c>
      <c r="K157" s="15">
        <v>132.41</v>
      </c>
      <c r="L157" s="2">
        <v>0</v>
      </c>
      <c r="M157" s="2">
        <v>0</v>
      </c>
      <c r="N157" s="2">
        <v>0</v>
      </c>
      <c r="O157" s="2">
        <v>17.2133</v>
      </c>
      <c r="P157" s="2">
        <v>160.1833</v>
      </c>
      <c r="Q157" t="s">
        <v>7868</v>
      </c>
      <c r="R157" t="s">
        <v>8045</v>
      </c>
      <c r="S157" s="2">
        <v>0</v>
      </c>
      <c r="T157" s="2">
        <v>0</v>
      </c>
      <c r="U157" s="2"/>
    </row>
    <row r="158" spans="1:21" hidden="1" x14ac:dyDescent="0.25">
      <c r="A158" t="s">
        <v>9022</v>
      </c>
      <c r="B158" t="s">
        <v>9500</v>
      </c>
      <c r="C158" t="s">
        <v>7706</v>
      </c>
      <c r="D158" t="s">
        <v>0</v>
      </c>
      <c r="E158">
        <v>48399</v>
      </c>
      <c r="F158" t="s">
        <v>1455</v>
      </c>
      <c r="G158" s="42" t="s">
        <v>1456</v>
      </c>
      <c r="H158" s="2">
        <v>9.61</v>
      </c>
      <c r="I158" s="2">
        <v>0</v>
      </c>
      <c r="J158" s="2">
        <v>0</v>
      </c>
      <c r="K158" s="15">
        <v>120.52</v>
      </c>
      <c r="L158" s="2">
        <v>0</v>
      </c>
      <c r="M158" s="2">
        <v>0</v>
      </c>
      <c r="N158" s="2">
        <v>0</v>
      </c>
      <c r="O158" s="2">
        <v>15.6676</v>
      </c>
      <c r="P158" s="2">
        <v>145.79759999999999</v>
      </c>
      <c r="Q158" t="s">
        <v>7868</v>
      </c>
      <c r="R158" t="s">
        <v>8045</v>
      </c>
      <c r="S158" s="2">
        <v>0</v>
      </c>
      <c r="T158" s="2">
        <v>0</v>
      </c>
      <c r="U158" s="2"/>
    </row>
    <row r="159" spans="1:21" hidden="1" x14ac:dyDescent="0.25">
      <c r="A159" t="s">
        <v>9022</v>
      </c>
      <c r="B159" t="s">
        <v>9500</v>
      </c>
      <c r="C159" t="s">
        <v>7706</v>
      </c>
      <c r="D159" t="s">
        <v>0</v>
      </c>
      <c r="E159">
        <v>48315</v>
      </c>
      <c r="F159" t="s">
        <v>1455</v>
      </c>
      <c r="G159" s="42" t="s">
        <v>1456</v>
      </c>
      <c r="H159" s="2">
        <v>1.45</v>
      </c>
      <c r="I159" s="2">
        <v>0</v>
      </c>
      <c r="J159" s="2">
        <v>0</v>
      </c>
      <c r="K159" s="15">
        <v>18.190000000000001</v>
      </c>
      <c r="L159" s="2">
        <v>0</v>
      </c>
      <c r="M159" s="2">
        <v>0</v>
      </c>
      <c r="N159" s="2">
        <v>0</v>
      </c>
      <c r="O159" s="2">
        <v>2.3647000000000005</v>
      </c>
      <c r="P159" s="2">
        <v>22.0047</v>
      </c>
      <c r="Q159" t="s">
        <v>7868</v>
      </c>
      <c r="R159" t="s">
        <v>8045</v>
      </c>
      <c r="S159" s="2">
        <v>0</v>
      </c>
      <c r="T159" s="2">
        <v>0</v>
      </c>
      <c r="U159" s="2"/>
    </row>
    <row r="160" spans="1:21" hidden="1" x14ac:dyDescent="0.25">
      <c r="A160" t="s">
        <v>9022</v>
      </c>
      <c r="B160" t="s">
        <v>9499</v>
      </c>
      <c r="C160" t="s">
        <v>7706</v>
      </c>
      <c r="D160" t="s">
        <v>0</v>
      </c>
      <c r="E160">
        <v>47486</v>
      </c>
      <c r="F160" t="s">
        <v>1455</v>
      </c>
      <c r="G160" s="42" t="s">
        <v>1456</v>
      </c>
      <c r="H160" s="2">
        <v>10.44</v>
      </c>
      <c r="I160" s="2">
        <v>0</v>
      </c>
      <c r="J160" s="2">
        <v>0</v>
      </c>
      <c r="K160" s="15">
        <v>126.63</v>
      </c>
      <c r="L160" s="2">
        <v>0</v>
      </c>
      <c r="M160" s="2">
        <v>0</v>
      </c>
      <c r="N160" s="2">
        <v>0</v>
      </c>
      <c r="O160" s="2">
        <v>16.4619</v>
      </c>
      <c r="P160" s="2">
        <v>153.53190000000001</v>
      </c>
      <c r="Q160" t="s">
        <v>7868</v>
      </c>
      <c r="R160" t="s">
        <v>8045</v>
      </c>
      <c r="S160" s="2">
        <v>0</v>
      </c>
      <c r="T160" s="2">
        <v>0</v>
      </c>
      <c r="U160" s="2"/>
    </row>
    <row r="161" spans="1:21" hidden="1" x14ac:dyDescent="0.25">
      <c r="A161" t="s">
        <v>9022</v>
      </c>
      <c r="B161" t="s">
        <v>9498</v>
      </c>
      <c r="C161" t="s">
        <v>7706</v>
      </c>
      <c r="D161" t="s">
        <v>0</v>
      </c>
      <c r="E161">
        <v>47277</v>
      </c>
      <c r="F161" t="s">
        <v>1455</v>
      </c>
      <c r="G161" s="42" t="s">
        <v>1456</v>
      </c>
      <c r="H161" s="2">
        <v>1.69</v>
      </c>
      <c r="I161" s="2">
        <v>0</v>
      </c>
      <c r="J161" s="2">
        <v>0</v>
      </c>
      <c r="K161" s="15">
        <v>20.63</v>
      </c>
      <c r="L161" s="2">
        <v>0</v>
      </c>
      <c r="M161" s="2">
        <v>0</v>
      </c>
      <c r="N161" s="2">
        <v>0</v>
      </c>
      <c r="O161" s="2">
        <v>2.6819000000000002</v>
      </c>
      <c r="P161" s="2">
        <v>25.001899999999999</v>
      </c>
      <c r="Q161" t="s">
        <v>7868</v>
      </c>
      <c r="R161" t="s">
        <v>8045</v>
      </c>
      <c r="S161" s="2">
        <v>0</v>
      </c>
      <c r="T161" s="2">
        <v>0</v>
      </c>
      <c r="U161" s="2"/>
    </row>
    <row r="162" spans="1:21" hidden="1" x14ac:dyDescent="0.25">
      <c r="A162" t="s">
        <v>9022</v>
      </c>
      <c r="B162" t="s">
        <v>9497</v>
      </c>
      <c r="C162" t="s">
        <v>7706</v>
      </c>
      <c r="D162" t="s">
        <v>0</v>
      </c>
      <c r="E162">
        <v>46618</v>
      </c>
      <c r="F162" t="s">
        <v>1455</v>
      </c>
      <c r="G162" s="42" t="s">
        <v>1456</v>
      </c>
      <c r="H162" s="2">
        <v>12.57</v>
      </c>
      <c r="I162" s="2">
        <v>0</v>
      </c>
      <c r="J162" s="2">
        <v>0</v>
      </c>
      <c r="K162" s="15">
        <v>153.22</v>
      </c>
      <c r="L162" s="2">
        <v>0</v>
      </c>
      <c r="M162" s="2">
        <v>0</v>
      </c>
      <c r="N162" s="2">
        <v>0</v>
      </c>
      <c r="O162" s="2">
        <v>19.918600000000001</v>
      </c>
      <c r="P162" s="2">
        <v>185.70859999999999</v>
      </c>
      <c r="Q162" t="s">
        <v>7868</v>
      </c>
      <c r="R162" t="s">
        <v>8045</v>
      </c>
      <c r="S162" s="2">
        <v>0</v>
      </c>
      <c r="T162" s="2">
        <v>0</v>
      </c>
      <c r="U162" s="2"/>
    </row>
    <row r="163" spans="1:21" hidden="1" x14ac:dyDescent="0.25">
      <c r="A163" t="s">
        <v>9022</v>
      </c>
      <c r="B163" t="s">
        <v>9496</v>
      </c>
      <c r="C163" t="s">
        <v>7706</v>
      </c>
      <c r="D163" t="s">
        <v>0</v>
      </c>
      <c r="E163">
        <v>45866</v>
      </c>
      <c r="F163" t="s">
        <v>1455</v>
      </c>
      <c r="G163" s="42" t="s">
        <v>1456</v>
      </c>
      <c r="H163" s="2">
        <v>1.55</v>
      </c>
      <c r="I163" s="2">
        <v>0</v>
      </c>
      <c r="J163" s="2">
        <v>0</v>
      </c>
      <c r="K163" s="15">
        <v>18.98</v>
      </c>
      <c r="L163" s="2">
        <v>0</v>
      </c>
      <c r="M163" s="2">
        <v>0</v>
      </c>
      <c r="N163" s="2">
        <v>0</v>
      </c>
      <c r="O163" s="2">
        <v>2.4674</v>
      </c>
      <c r="P163" s="2">
        <v>22.997400000000003</v>
      </c>
      <c r="Q163" t="s">
        <v>7868</v>
      </c>
      <c r="R163" t="s">
        <v>8045</v>
      </c>
      <c r="S163" s="2">
        <v>0</v>
      </c>
      <c r="T163" s="2">
        <v>0</v>
      </c>
      <c r="U163" s="2"/>
    </row>
    <row r="164" spans="1:21" hidden="1" x14ac:dyDescent="0.25">
      <c r="A164" t="s">
        <v>9022</v>
      </c>
      <c r="B164" t="s">
        <v>9495</v>
      </c>
      <c r="C164" t="s">
        <v>7706</v>
      </c>
      <c r="D164" t="s">
        <v>0</v>
      </c>
      <c r="E164">
        <v>45578</v>
      </c>
      <c r="F164" t="s">
        <v>1455</v>
      </c>
      <c r="G164" s="42" t="s">
        <v>1456</v>
      </c>
      <c r="H164" s="2">
        <v>8.3000000000000007</v>
      </c>
      <c r="I164" s="2">
        <v>0</v>
      </c>
      <c r="J164" s="2">
        <v>0</v>
      </c>
      <c r="K164" s="15">
        <v>101.1</v>
      </c>
      <c r="L164" s="2">
        <v>0</v>
      </c>
      <c r="M164" s="2">
        <v>0</v>
      </c>
      <c r="N164" s="2">
        <v>0</v>
      </c>
      <c r="O164" s="2">
        <v>13.142999999999999</v>
      </c>
      <c r="P164" s="2">
        <v>122.54299999999999</v>
      </c>
      <c r="Q164" t="s">
        <v>7868</v>
      </c>
      <c r="R164" t="s">
        <v>8045</v>
      </c>
      <c r="S164" s="2">
        <v>0</v>
      </c>
      <c r="T164" s="2">
        <v>0</v>
      </c>
      <c r="U164" s="2"/>
    </row>
    <row r="165" spans="1:21" hidden="1" x14ac:dyDescent="0.25">
      <c r="A165" t="s">
        <v>9022</v>
      </c>
      <c r="B165" t="s">
        <v>9494</v>
      </c>
      <c r="C165" t="s">
        <v>7706</v>
      </c>
      <c r="D165" t="s">
        <v>0</v>
      </c>
      <c r="E165">
        <v>44993</v>
      </c>
      <c r="F165" t="s">
        <v>1455</v>
      </c>
      <c r="G165" s="42" t="s">
        <v>1456</v>
      </c>
      <c r="H165" s="2">
        <v>6.92</v>
      </c>
      <c r="I165" s="2">
        <v>0</v>
      </c>
      <c r="J165" s="2">
        <v>0</v>
      </c>
      <c r="K165" s="15">
        <v>84.29</v>
      </c>
      <c r="L165" s="2">
        <v>0</v>
      </c>
      <c r="M165" s="2">
        <v>0</v>
      </c>
      <c r="N165" s="2">
        <v>0</v>
      </c>
      <c r="O165" s="2">
        <v>10.957700000000001</v>
      </c>
      <c r="P165" s="2">
        <v>102.16770000000001</v>
      </c>
      <c r="Q165" t="s">
        <v>7868</v>
      </c>
      <c r="R165" t="s">
        <v>8045</v>
      </c>
      <c r="S165" s="2">
        <v>0</v>
      </c>
      <c r="T165" s="2">
        <v>0</v>
      </c>
      <c r="U165" s="2"/>
    </row>
    <row r="166" spans="1:21" hidden="1" x14ac:dyDescent="0.25">
      <c r="A166" t="s">
        <v>9022</v>
      </c>
      <c r="B166" t="s">
        <v>9493</v>
      </c>
      <c r="C166" t="s">
        <v>7706</v>
      </c>
      <c r="D166" t="s">
        <v>0</v>
      </c>
      <c r="E166">
        <v>44359</v>
      </c>
      <c r="F166" t="s">
        <v>1455</v>
      </c>
      <c r="G166" s="42" t="s">
        <v>1456</v>
      </c>
      <c r="H166" s="2">
        <v>9.81</v>
      </c>
      <c r="I166" s="2">
        <v>0</v>
      </c>
      <c r="J166" s="2">
        <v>0</v>
      </c>
      <c r="K166" s="15">
        <v>119.44</v>
      </c>
      <c r="L166" s="2">
        <v>0</v>
      </c>
      <c r="M166" s="2">
        <v>0</v>
      </c>
      <c r="N166" s="2">
        <v>0</v>
      </c>
      <c r="O166" s="2">
        <v>15.527200000000001</v>
      </c>
      <c r="P166" s="2">
        <v>144.77719999999999</v>
      </c>
      <c r="Q166" t="s">
        <v>7868</v>
      </c>
      <c r="R166" t="s">
        <v>8045</v>
      </c>
      <c r="S166" s="2">
        <v>0</v>
      </c>
      <c r="T166" s="2">
        <v>0</v>
      </c>
      <c r="U166" s="2"/>
    </row>
    <row r="167" spans="1:21" hidden="1" x14ac:dyDescent="0.25">
      <c r="A167" t="s">
        <v>9022</v>
      </c>
      <c r="B167" t="s">
        <v>9492</v>
      </c>
      <c r="C167" t="s">
        <v>7706</v>
      </c>
      <c r="D167" t="s">
        <v>0</v>
      </c>
      <c r="E167">
        <v>44140</v>
      </c>
      <c r="F167" t="s">
        <v>1455</v>
      </c>
      <c r="G167" s="42" t="s">
        <v>1456</v>
      </c>
      <c r="H167" s="2">
        <v>1.69</v>
      </c>
      <c r="I167" s="2">
        <v>0</v>
      </c>
      <c r="J167" s="2">
        <v>0</v>
      </c>
      <c r="K167" s="15">
        <v>20.63</v>
      </c>
      <c r="L167" s="2">
        <v>0</v>
      </c>
      <c r="M167" s="2">
        <v>0</v>
      </c>
      <c r="N167" s="2">
        <v>0</v>
      </c>
      <c r="O167" s="2">
        <v>2.6819000000000002</v>
      </c>
      <c r="P167" s="2">
        <v>25.001899999999999</v>
      </c>
      <c r="Q167" t="s">
        <v>7868</v>
      </c>
      <c r="R167" t="s">
        <v>8045</v>
      </c>
      <c r="S167" s="2">
        <v>0</v>
      </c>
      <c r="T167" s="2">
        <v>0</v>
      </c>
      <c r="U167" s="2"/>
    </row>
    <row r="168" spans="1:21" hidden="1" x14ac:dyDescent="0.25">
      <c r="A168" t="s">
        <v>9022</v>
      </c>
      <c r="B168" t="s">
        <v>9491</v>
      </c>
      <c r="C168" t="s">
        <v>7706</v>
      </c>
      <c r="D168" t="s">
        <v>0</v>
      </c>
      <c r="E168">
        <v>43499</v>
      </c>
      <c r="F168" t="s">
        <v>1455</v>
      </c>
      <c r="G168" s="42" t="s">
        <v>1456</v>
      </c>
      <c r="H168" s="2">
        <v>7.4399999999999995</v>
      </c>
      <c r="I168" s="2">
        <v>0</v>
      </c>
      <c r="J168" s="2">
        <v>0</v>
      </c>
      <c r="K168" s="15">
        <v>88.08</v>
      </c>
      <c r="L168" s="2">
        <v>0</v>
      </c>
      <c r="M168" s="2">
        <v>0</v>
      </c>
      <c r="N168" s="2">
        <v>0</v>
      </c>
      <c r="O168" s="2">
        <v>11.4504</v>
      </c>
      <c r="P168" s="2">
        <v>106.9704</v>
      </c>
      <c r="Q168" t="s">
        <v>7868</v>
      </c>
      <c r="R168" t="s">
        <v>8045</v>
      </c>
      <c r="S168" s="2">
        <v>0</v>
      </c>
      <c r="T168" s="2">
        <v>0</v>
      </c>
      <c r="U168" s="2"/>
    </row>
    <row r="169" spans="1:21" hidden="1" x14ac:dyDescent="0.25">
      <c r="A169" t="s">
        <v>9022</v>
      </c>
      <c r="B169" t="s">
        <v>9490</v>
      </c>
      <c r="C169" t="s">
        <v>7706</v>
      </c>
      <c r="D169" t="s">
        <v>0</v>
      </c>
      <c r="E169">
        <v>43120</v>
      </c>
      <c r="F169" t="s">
        <v>1455</v>
      </c>
      <c r="G169" s="42" t="s">
        <v>1456</v>
      </c>
      <c r="H169" s="2">
        <v>1.88</v>
      </c>
      <c r="I169" s="2">
        <v>0</v>
      </c>
      <c r="J169" s="2">
        <v>0</v>
      </c>
      <c r="K169" s="15">
        <v>22.24</v>
      </c>
      <c r="L169" s="2">
        <v>0</v>
      </c>
      <c r="M169" s="2">
        <v>0</v>
      </c>
      <c r="N169" s="2">
        <v>0</v>
      </c>
      <c r="O169" s="2">
        <v>2.8912</v>
      </c>
      <c r="P169" s="2">
        <v>27.011199999999999</v>
      </c>
      <c r="Q169" t="s">
        <v>7868</v>
      </c>
      <c r="R169" t="s">
        <v>8045</v>
      </c>
      <c r="S169" s="2">
        <v>0</v>
      </c>
      <c r="T169" s="2">
        <v>0</v>
      </c>
      <c r="U169" s="2"/>
    </row>
    <row r="170" spans="1:21" x14ac:dyDescent="0.25">
      <c r="A170" t="s">
        <v>9021</v>
      </c>
      <c r="B170" t="s">
        <v>9480</v>
      </c>
      <c r="C170" t="s">
        <v>7706</v>
      </c>
      <c r="D170" t="s">
        <v>0</v>
      </c>
      <c r="E170">
        <v>1291</v>
      </c>
      <c r="F170" t="s">
        <v>9481</v>
      </c>
      <c r="G170" s="42" t="s">
        <v>9482</v>
      </c>
      <c r="H170" s="2">
        <v>0</v>
      </c>
      <c r="I170" s="2">
        <v>0</v>
      </c>
      <c r="J170" s="2">
        <v>0</v>
      </c>
      <c r="K170" s="15">
        <v>141.33000000000001</v>
      </c>
      <c r="L170" s="2">
        <v>0</v>
      </c>
      <c r="M170" s="2">
        <v>0</v>
      </c>
      <c r="N170" s="2">
        <v>0</v>
      </c>
      <c r="O170" s="2">
        <v>18.372900000000001</v>
      </c>
      <c r="P170" s="2">
        <v>159.7029</v>
      </c>
      <c r="Q170" t="s">
        <v>7868</v>
      </c>
      <c r="R170" t="s">
        <v>8045</v>
      </c>
      <c r="S170" s="2">
        <v>0</v>
      </c>
      <c r="T170" s="2">
        <v>0</v>
      </c>
      <c r="U170" s="2"/>
    </row>
    <row r="171" spans="1:21" x14ac:dyDescent="0.25">
      <c r="A171" t="s">
        <v>9021</v>
      </c>
      <c r="B171" t="s">
        <v>9455</v>
      </c>
      <c r="C171" t="s">
        <v>7706</v>
      </c>
      <c r="D171" t="s">
        <v>0</v>
      </c>
      <c r="E171">
        <v>492</v>
      </c>
      <c r="F171" t="s">
        <v>9477</v>
      </c>
      <c r="G171" s="42" t="s">
        <v>9478</v>
      </c>
      <c r="H171" s="2">
        <v>0</v>
      </c>
      <c r="I171" s="2">
        <v>0</v>
      </c>
      <c r="J171" s="2">
        <v>0</v>
      </c>
      <c r="K171" s="15">
        <v>234.51</v>
      </c>
      <c r="L171" s="2">
        <v>0</v>
      </c>
      <c r="M171" s="2">
        <v>0</v>
      </c>
      <c r="N171" s="2">
        <v>0</v>
      </c>
      <c r="O171" s="2">
        <v>30.4863</v>
      </c>
      <c r="P171" s="2">
        <v>264.99630000000002</v>
      </c>
      <c r="Q171" t="s">
        <v>7868</v>
      </c>
      <c r="R171" t="s">
        <v>8045</v>
      </c>
      <c r="S171" s="2">
        <v>0</v>
      </c>
      <c r="T171" s="2">
        <v>0</v>
      </c>
      <c r="U171" s="2"/>
    </row>
    <row r="172" spans="1:21" x14ac:dyDescent="0.25">
      <c r="A172" t="s">
        <v>9021</v>
      </c>
      <c r="B172" t="s">
        <v>9479</v>
      </c>
      <c r="C172" t="s">
        <v>7706</v>
      </c>
      <c r="D172" t="s">
        <v>0</v>
      </c>
      <c r="E172">
        <v>40</v>
      </c>
      <c r="F172" t="s">
        <v>1334</v>
      </c>
      <c r="G172" t="s">
        <v>1335</v>
      </c>
      <c r="H172" s="2">
        <v>0</v>
      </c>
      <c r="I172" s="2">
        <v>0</v>
      </c>
      <c r="J172" s="2">
        <v>0</v>
      </c>
      <c r="K172" s="15">
        <v>500</v>
      </c>
      <c r="L172" s="2">
        <v>0</v>
      </c>
      <c r="M172" s="2">
        <v>0</v>
      </c>
      <c r="N172" s="2">
        <v>0</v>
      </c>
      <c r="O172" s="2">
        <v>65</v>
      </c>
      <c r="P172" s="2">
        <v>565</v>
      </c>
      <c r="Q172" t="s">
        <v>7868</v>
      </c>
      <c r="R172" t="s">
        <v>8045</v>
      </c>
      <c r="S172" s="2">
        <v>0</v>
      </c>
      <c r="T172" s="2">
        <v>0</v>
      </c>
      <c r="U172" s="2"/>
    </row>
    <row r="173" spans="1:21" x14ac:dyDescent="0.25">
      <c r="A173" t="s">
        <v>9021</v>
      </c>
      <c r="B173" t="s">
        <v>9454</v>
      </c>
      <c r="C173" t="s">
        <v>7706</v>
      </c>
      <c r="D173" t="s">
        <v>0</v>
      </c>
      <c r="E173">
        <v>493</v>
      </c>
      <c r="F173" t="s">
        <v>9477</v>
      </c>
      <c r="G173" s="42" t="s">
        <v>9478</v>
      </c>
      <c r="H173" s="2">
        <v>0</v>
      </c>
      <c r="I173" s="2">
        <v>0</v>
      </c>
      <c r="J173" s="2">
        <v>0</v>
      </c>
      <c r="K173" s="15">
        <v>207.96</v>
      </c>
      <c r="L173" s="2">
        <v>0</v>
      </c>
      <c r="M173" s="2">
        <v>0</v>
      </c>
      <c r="N173" s="2">
        <v>0</v>
      </c>
      <c r="O173" s="2">
        <v>27.034800000000001</v>
      </c>
      <c r="P173" s="2">
        <v>234.9948</v>
      </c>
      <c r="Q173" t="s">
        <v>7868</v>
      </c>
      <c r="R173" t="s">
        <v>8045</v>
      </c>
      <c r="S173" s="2">
        <v>0</v>
      </c>
      <c r="T173" s="2">
        <v>0</v>
      </c>
      <c r="U173" s="2"/>
    </row>
    <row r="174" spans="1:21" x14ac:dyDescent="0.25">
      <c r="A174" t="s">
        <v>9021</v>
      </c>
      <c r="B174" t="s">
        <v>9437</v>
      </c>
      <c r="C174" t="s">
        <v>7706</v>
      </c>
      <c r="D174" t="s">
        <v>0</v>
      </c>
      <c r="E174">
        <v>62551</v>
      </c>
      <c r="F174" t="s">
        <v>1529</v>
      </c>
      <c r="G174" t="s">
        <v>1530</v>
      </c>
      <c r="H174" s="2">
        <v>0</v>
      </c>
      <c r="I174" s="2">
        <v>0</v>
      </c>
      <c r="J174" s="2">
        <v>0</v>
      </c>
      <c r="K174" s="132">
        <v>8.9600000000000009</v>
      </c>
      <c r="L174" s="2">
        <v>0</v>
      </c>
      <c r="M174" s="2">
        <v>0</v>
      </c>
      <c r="N174" s="2">
        <v>0</v>
      </c>
      <c r="O174" s="2">
        <v>1.1648000000000001</v>
      </c>
      <c r="P174" s="2">
        <v>10.1248</v>
      </c>
      <c r="Q174" t="s">
        <v>7868</v>
      </c>
      <c r="R174" t="s">
        <v>8045</v>
      </c>
      <c r="S174" s="2">
        <v>0</v>
      </c>
      <c r="T174" s="2">
        <v>0</v>
      </c>
      <c r="U174" s="2"/>
    </row>
    <row r="175" spans="1:21" x14ac:dyDescent="0.25">
      <c r="A175" t="s">
        <v>9021</v>
      </c>
      <c r="B175" t="s">
        <v>9437</v>
      </c>
      <c r="C175" t="s">
        <v>7706</v>
      </c>
      <c r="D175" t="s">
        <v>0</v>
      </c>
      <c r="E175">
        <v>2212</v>
      </c>
      <c r="F175" t="s">
        <v>9414</v>
      </c>
      <c r="G175" t="s">
        <v>9415</v>
      </c>
      <c r="H175" s="2">
        <v>0</v>
      </c>
      <c r="I175" s="2">
        <v>0</v>
      </c>
      <c r="J175" s="2">
        <v>0</v>
      </c>
      <c r="K175" s="15">
        <v>4.8600000000000003</v>
      </c>
      <c r="L175" s="2">
        <v>0</v>
      </c>
      <c r="M175" s="2">
        <v>0</v>
      </c>
      <c r="N175" s="2">
        <v>0</v>
      </c>
      <c r="O175" s="2">
        <v>0.63180000000000003</v>
      </c>
      <c r="P175" s="2">
        <v>5.4918000000000005</v>
      </c>
      <c r="Q175" t="s">
        <v>7868</v>
      </c>
      <c r="R175" t="s">
        <v>8045</v>
      </c>
      <c r="S175" s="2">
        <v>0</v>
      </c>
      <c r="T175" s="2">
        <v>0</v>
      </c>
      <c r="U175" s="2"/>
    </row>
    <row r="176" spans="1:21" x14ac:dyDescent="0.25">
      <c r="A176" t="s">
        <v>9021</v>
      </c>
      <c r="B176" t="s">
        <v>9435</v>
      </c>
      <c r="C176" t="s">
        <v>7706</v>
      </c>
      <c r="D176" t="s">
        <v>0</v>
      </c>
      <c r="E176">
        <v>147</v>
      </c>
      <c r="F176" t="s">
        <v>9448</v>
      </c>
      <c r="G176" t="s">
        <v>9243</v>
      </c>
      <c r="H176" s="2">
        <v>0</v>
      </c>
      <c r="I176" s="2">
        <v>0</v>
      </c>
      <c r="J176" s="2">
        <v>0</v>
      </c>
      <c r="K176" s="15">
        <v>20.399999999999999</v>
      </c>
      <c r="L176" s="2">
        <v>0</v>
      </c>
      <c r="M176" s="2">
        <v>0</v>
      </c>
      <c r="N176" s="2">
        <v>0</v>
      </c>
      <c r="O176" s="2">
        <v>2.6519999999999997</v>
      </c>
      <c r="P176" s="2">
        <v>23.052</v>
      </c>
      <c r="Q176" t="s">
        <v>7868</v>
      </c>
      <c r="R176" t="s">
        <v>8045</v>
      </c>
      <c r="S176" s="2">
        <v>0</v>
      </c>
      <c r="T176" s="2">
        <v>0</v>
      </c>
      <c r="U176" s="2"/>
    </row>
    <row r="177" spans="1:21" x14ac:dyDescent="0.25">
      <c r="A177" t="s">
        <v>9021</v>
      </c>
      <c r="B177" t="s">
        <v>9445</v>
      </c>
      <c r="C177" t="s">
        <v>7706</v>
      </c>
      <c r="D177" t="s">
        <v>0</v>
      </c>
      <c r="E177">
        <v>2193</v>
      </c>
      <c r="F177" t="s">
        <v>9414</v>
      </c>
      <c r="G177" t="s">
        <v>9415</v>
      </c>
      <c r="H177" s="2">
        <v>0</v>
      </c>
      <c r="I177" s="2">
        <v>0</v>
      </c>
      <c r="J177" s="2">
        <v>0</v>
      </c>
      <c r="K177" s="15">
        <v>4.8600000000000003</v>
      </c>
      <c r="L177" s="2">
        <v>0</v>
      </c>
      <c r="M177" s="2">
        <v>0</v>
      </c>
      <c r="N177" s="2">
        <v>0</v>
      </c>
      <c r="O177" s="2">
        <v>0.63180000000000003</v>
      </c>
      <c r="P177" s="2">
        <v>5.4918000000000005</v>
      </c>
      <c r="Q177" t="s">
        <v>7868</v>
      </c>
      <c r="R177" t="s">
        <v>8045</v>
      </c>
      <c r="S177" s="2">
        <v>0</v>
      </c>
      <c r="T177" s="2">
        <v>0</v>
      </c>
      <c r="U177" s="2"/>
    </row>
    <row r="178" spans="1:21" x14ac:dyDescent="0.25">
      <c r="A178" t="s">
        <v>9021</v>
      </c>
      <c r="B178" t="s">
        <v>9476</v>
      </c>
      <c r="C178" t="s">
        <v>7706</v>
      </c>
      <c r="D178" t="s">
        <v>0</v>
      </c>
      <c r="E178">
        <v>62502</v>
      </c>
      <c r="F178" t="s">
        <v>1529</v>
      </c>
      <c r="G178" t="s">
        <v>1530</v>
      </c>
      <c r="H178" s="2">
        <v>0</v>
      </c>
      <c r="I178" s="2">
        <v>0</v>
      </c>
      <c r="J178" s="2">
        <v>0</v>
      </c>
      <c r="K178" s="132">
        <v>8.9600000000000009</v>
      </c>
      <c r="L178" s="2">
        <v>0</v>
      </c>
      <c r="M178" s="2">
        <v>0</v>
      </c>
      <c r="N178" s="2">
        <v>0</v>
      </c>
      <c r="O178" s="2">
        <v>1.1648000000000001</v>
      </c>
      <c r="P178" s="2">
        <v>10.1248</v>
      </c>
      <c r="Q178" t="s">
        <v>7868</v>
      </c>
      <c r="R178" t="s">
        <v>8045</v>
      </c>
      <c r="S178" s="2">
        <v>0</v>
      </c>
      <c r="T178" s="2">
        <v>0</v>
      </c>
      <c r="U178" s="2"/>
    </row>
    <row r="179" spans="1:21" x14ac:dyDescent="0.25">
      <c r="A179" t="s">
        <v>9021</v>
      </c>
      <c r="B179" t="s">
        <v>9440</v>
      </c>
      <c r="C179" t="s">
        <v>7706</v>
      </c>
      <c r="D179" t="s">
        <v>0</v>
      </c>
      <c r="E179">
        <v>2171</v>
      </c>
      <c r="F179" t="s">
        <v>9414</v>
      </c>
      <c r="G179" t="s">
        <v>9415</v>
      </c>
      <c r="H179" s="2">
        <v>0</v>
      </c>
      <c r="I179" s="2">
        <v>0</v>
      </c>
      <c r="J179" s="2">
        <v>0</v>
      </c>
      <c r="K179" s="15">
        <v>4.8600000000000003</v>
      </c>
      <c r="L179" s="2">
        <v>0</v>
      </c>
      <c r="M179" s="2">
        <v>0</v>
      </c>
      <c r="N179" s="2">
        <v>0</v>
      </c>
      <c r="O179" s="2">
        <v>0.63180000000000003</v>
      </c>
      <c r="P179" s="2">
        <v>5.4918000000000005</v>
      </c>
      <c r="Q179" t="s">
        <v>7868</v>
      </c>
      <c r="R179" t="s">
        <v>8045</v>
      </c>
      <c r="S179" s="2">
        <v>0</v>
      </c>
      <c r="T179" s="2">
        <v>0</v>
      </c>
      <c r="U179" s="2"/>
    </row>
    <row r="180" spans="1:21" x14ac:dyDescent="0.25">
      <c r="A180" t="s">
        <v>9021</v>
      </c>
      <c r="B180" t="s">
        <v>9475</v>
      </c>
      <c r="C180" t="s">
        <v>7706</v>
      </c>
      <c r="D180" t="s">
        <v>0</v>
      </c>
      <c r="E180">
        <v>424223</v>
      </c>
      <c r="F180" t="s">
        <v>1529</v>
      </c>
      <c r="G180" t="s">
        <v>1530</v>
      </c>
      <c r="H180" s="2">
        <v>0</v>
      </c>
      <c r="I180" s="2">
        <v>0</v>
      </c>
      <c r="J180" s="2">
        <v>0</v>
      </c>
      <c r="K180" s="15">
        <v>8.94</v>
      </c>
      <c r="L180" s="2">
        <v>0</v>
      </c>
      <c r="M180" s="2">
        <v>0</v>
      </c>
      <c r="N180" s="2">
        <v>0</v>
      </c>
      <c r="O180" s="2">
        <v>1.1621999999999999</v>
      </c>
      <c r="P180" s="2">
        <v>10.1022</v>
      </c>
      <c r="Q180" t="s">
        <v>7868</v>
      </c>
      <c r="R180" t="s">
        <v>8045</v>
      </c>
      <c r="S180" s="2">
        <v>0</v>
      </c>
      <c r="T180" s="2">
        <v>0</v>
      </c>
      <c r="U180" s="2"/>
    </row>
    <row r="181" spans="1:21" hidden="1" x14ac:dyDescent="0.25">
      <c r="A181" t="s">
        <v>9021</v>
      </c>
      <c r="B181" t="s">
        <v>9455</v>
      </c>
      <c r="C181" t="s">
        <v>7706</v>
      </c>
      <c r="D181" t="s">
        <v>0</v>
      </c>
      <c r="E181">
        <v>311</v>
      </c>
      <c r="F181" t="s">
        <v>9473</v>
      </c>
      <c r="G181" t="s">
        <v>9474</v>
      </c>
      <c r="H181" s="2">
        <v>0</v>
      </c>
      <c r="I181" s="2">
        <v>0</v>
      </c>
      <c r="J181" s="2">
        <v>0</v>
      </c>
      <c r="K181" s="15">
        <v>144.25</v>
      </c>
      <c r="L181" s="2">
        <v>0</v>
      </c>
      <c r="M181" s="2">
        <v>0</v>
      </c>
      <c r="N181" s="2">
        <v>0</v>
      </c>
      <c r="O181" s="2">
        <v>18.752500000000001</v>
      </c>
      <c r="P181" s="2">
        <v>163.0025</v>
      </c>
      <c r="Q181" t="s">
        <v>7868</v>
      </c>
      <c r="R181" t="s">
        <v>8045</v>
      </c>
      <c r="S181" s="2">
        <v>0</v>
      </c>
      <c r="T181" s="2">
        <v>0</v>
      </c>
      <c r="U181" s="2"/>
    </row>
    <row r="182" spans="1:21" x14ac:dyDescent="0.25">
      <c r="A182" t="s">
        <v>9021</v>
      </c>
      <c r="B182" t="s">
        <v>9472</v>
      </c>
      <c r="C182" t="s">
        <v>7706</v>
      </c>
      <c r="D182" t="s">
        <v>0</v>
      </c>
      <c r="E182">
        <v>21199</v>
      </c>
      <c r="F182" t="s">
        <v>6961</v>
      </c>
      <c r="G182" s="42" t="s">
        <v>6962</v>
      </c>
      <c r="H182" s="112">
        <v>0</v>
      </c>
      <c r="I182" s="112">
        <v>0</v>
      </c>
      <c r="J182" s="112">
        <v>0</v>
      </c>
      <c r="K182" s="15">
        <v>30</v>
      </c>
      <c r="L182" s="112">
        <v>0</v>
      </c>
      <c r="M182" s="112">
        <v>0</v>
      </c>
      <c r="N182" s="112">
        <v>0</v>
      </c>
      <c r="O182" s="112">
        <v>3.9000000000000004</v>
      </c>
      <c r="P182" s="112">
        <v>33.9</v>
      </c>
      <c r="Q182" t="s">
        <v>7868</v>
      </c>
      <c r="R182" t="s">
        <v>8045</v>
      </c>
      <c r="S182" s="112">
        <v>0</v>
      </c>
      <c r="T182" s="112">
        <v>0</v>
      </c>
      <c r="U182" s="112"/>
    </row>
    <row r="183" spans="1:21" x14ac:dyDescent="0.25">
      <c r="A183" t="s">
        <v>9021</v>
      </c>
      <c r="B183" t="s">
        <v>9471</v>
      </c>
      <c r="C183" t="s">
        <v>7706</v>
      </c>
      <c r="D183" t="s">
        <v>0</v>
      </c>
      <c r="E183">
        <v>1140925</v>
      </c>
      <c r="F183" t="s">
        <v>2796</v>
      </c>
      <c r="G183" s="42" t="s">
        <v>2797</v>
      </c>
      <c r="H183" s="112">
        <v>0</v>
      </c>
      <c r="I183" s="112">
        <v>0</v>
      </c>
      <c r="J183" s="112">
        <v>0</v>
      </c>
      <c r="K183" s="15">
        <v>14.81</v>
      </c>
      <c r="L183" s="112">
        <v>0</v>
      </c>
      <c r="M183" s="112">
        <v>0</v>
      </c>
      <c r="N183" s="112">
        <v>0</v>
      </c>
      <c r="O183" s="112">
        <v>1.9253000000000002</v>
      </c>
      <c r="P183" s="112">
        <v>16.735300000000002</v>
      </c>
      <c r="Q183" t="s">
        <v>7868</v>
      </c>
      <c r="R183" t="s">
        <v>8045</v>
      </c>
      <c r="S183" s="112">
        <v>0</v>
      </c>
      <c r="T183" s="112">
        <v>0</v>
      </c>
      <c r="U183" s="112"/>
    </row>
    <row r="184" spans="1:21" hidden="1" x14ac:dyDescent="0.25">
      <c r="A184" t="s">
        <v>9021</v>
      </c>
      <c r="B184" t="s">
        <v>9460</v>
      </c>
      <c r="C184" t="s">
        <v>7706</v>
      </c>
      <c r="D184" t="s">
        <v>0</v>
      </c>
      <c r="E184">
        <v>1344</v>
      </c>
      <c r="F184" t="s">
        <v>9469</v>
      </c>
      <c r="G184" s="42" t="s">
        <v>9470</v>
      </c>
      <c r="H184" s="112">
        <v>0</v>
      </c>
      <c r="I184" s="112">
        <v>0</v>
      </c>
      <c r="J184" s="112">
        <v>0</v>
      </c>
      <c r="K184" s="15">
        <v>325</v>
      </c>
      <c r="L184" s="112">
        <v>0</v>
      </c>
      <c r="M184" s="112">
        <v>0</v>
      </c>
      <c r="N184" s="112">
        <v>0</v>
      </c>
      <c r="O184" s="112">
        <v>42.25</v>
      </c>
      <c r="P184" s="112">
        <v>367.25</v>
      </c>
      <c r="Q184" t="s">
        <v>7868</v>
      </c>
      <c r="R184" t="s">
        <v>8045</v>
      </c>
      <c r="S184" s="112">
        <v>0</v>
      </c>
      <c r="T184" s="112">
        <v>0</v>
      </c>
      <c r="U184" s="112"/>
    </row>
    <row r="185" spans="1:21" x14ac:dyDescent="0.25">
      <c r="A185" t="s">
        <v>9021</v>
      </c>
      <c r="B185" t="s">
        <v>9468</v>
      </c>
      <c r="C185" t="s">
        <v>7706</v>
      </c>
      <c r="D185" t="s">
        <v>0</v>
      </c>
      <c r="E185">
        <v>8208</v>
      </c>
      <c r="F185" t="s">
        <v>1674</v>
      </c>
      <c r="G185" s="42" t="s">
        <v>1675</v>
      </c>
      <c r="H185" s="112">
        <v>0</v>
      </c>
      <c r="I185" s="112">
        <v>0</v>
      </c>
      <c r="J185" s="112">
        <v>0</v>
      </c>
      <c r="K185" s="15">
        <v>268.5</v>
      </c>
      <c r="L185" s="112">
        <v>0</v>
      </c>
      <c r="M185" s="112">
        <v>0</v>
      </c>
      <c r="N185" s="112">
        <v>0</v>
      </c>
      <c r="O185" s="112">
        <v>34.905000000000001</v>
      </c>
      <c r="P185" s="112">
        <v>303.40499999999997</v>
      </c>
      <c r="Q185" t="s">
        <v>7868</v>
      </c>
      <c r="R185" t="s">
        <v>8045</v>
      </c>
      <c r="S185" s="112">
        <v>0</v>
      </c>
      <c r="T185" s="112">
        <v>0</v>
      </c>
      <c r="U185" s="112"/>
    </row>
    <row r="186" spans="1:21" hidden="1" x14ac:dyDescent="0.25">
      <c r="A186" t="s">
        <v>9021</v>
      </c>
      <c r="B186" t="s">
        <v>9468</v>
      </c>
      <c r="C186" t="s">
        <v>7706</v>
      </c>
      <c r="D186" t="s">
        <v>0</v>
      </c>
      <c r="E186">
        <v>5627</v>
      </c>
      <c r="F186" t="s">
        <v>9255</v>
      </c>
      <c r="G186" s="42" t="s">
        <v>9444</v>
      </c>
      <c r="H186" s="112">
        <v>0</v>
      </c>
      <c r="I186" s="112">
        <v>0</v>
      </c>
      <c r="J186" s="112">
        <v>0</v>
      </c>
      <c r="K186" s="15">
        <v>19.28</v>
      </c>
      <c r="L186" s="112">
        <v>0</v>
      </c>
      <c r="M186" s="112">
        <v>0</v>
      </c>
      <c r="N186" s="112">
        <v>0</v>
      </c>
      <c r="O186" s="112">
        <v>2.5064000000000002</v>
      </c>
      <c r="P186" s="112">
        <v>21.7864</v>
      </c>
      <c r="Q186" t="s">
        <v>7868</v>
      </c>
      <c r="R186" t="s">
        <v>8045</v>
      </c>
      <c r="S186" s="112">
        <v>0</v>
      </c>
      <c r="T186" s="112">
        <v>0</v>
      </c>
      <c r="U186" s="112"/>
    </row>
    <row r="187" spans="1:21" hidden="1" x14ac:dyDescent="0.25">
      <c r="A187" t="s">
        <v>9021</v>
      </c>
      <c r="B187" t="s">
        <v>9434</v>
      </c>
      <c r="C187" t="s">
        <v>7706</v>
      </c>
      <c r="D187" t="s">
        <v>0</v>
      </c>
      <c r="E187">
        <v>228458</v>
      </c>
      <c r="F187" t="s">
        <v>2612</v>
      </c>
      <c r="G187" s="42" t="s">
        <v>2613</v>
      </c>
      <c r="H187" s="112">
        <v>0</v>
      </c>
      <c r="I187" s="112">
        <v>0</v>
      </c>
      <c r="J187" s="112">
        <v>0</v>
      </c>
      <c r="K187" s="15">
        <v>28</v>
      </c>
      <c r="L187" s="112">
        <v>0</v>
      </c>
      <c r="M187" s="112">
        <v>0</v>
      </c>
      <c r="N187" s="112">
        <v>0</v>
      </c>
      <c r="O187" s="112">
        <v>3.64</v>
      </c>
      <c r="P187" s="112">
        <v>31.64</v>
      </c>
      <c r="Q187" t="s">
        <v>7868</v>
      </c>
      <c r="R187" t="s">
        <v>8045</v>
      </c>
      <c r="S187" s="112">
        <v>0</v>
      </c>
      <c r="T187" s="112">
        <v>0</v>
      </c>
      <c r="U187" s="112"/>
    </row>
    <row r="188" spans="1:21" x14ac:dyDescent="0.25">
      <c r="A188" t="s">
        <v>9021</v>
      </c>
      <c r="B188" t="s">
        <v>9455</v>
      </c>
      <c r="C188" t="s">
        <v>7706</v>
      </c>
      <c r="D188" t="s">
        <v>0</v>
      </c>
      <c r="E188">
        <v>113278</v>
      </c>
      <c r="F188" t="s">
        <v>2796</v>
      </c>
      <c r="G188" s="42" t="s">
        <v>2797</v>
      </c>
      <c r="H188" s="112">
        <v>0</v>
      </c>
      <c r="I188" s="112">
        <v>0</v>
      </c>
      <c r="J188" s="112">
        <v>0</v>
      </c>
      <c r="K188" s="15">
        <v>36.450000000000003</v>
      </c>
      <c r="L188" s="112">
        <v>0</v>
      </c>
      <c r="M188" s="112">
        <v>0</v>
      </c>
      <c r="N188" s="112">
        <v>0</v>
      </c>
      <c r="O188" s="112">
        <v>4.7385000000000002</v>
      </c>
      <c r="P188" s="112">
        <v>41.188500000000005</v>
      </c>
      <c r="Q188" t="s">
        <v>7868</v>
      </c>
      <c r="R188" t="s">
        <v>8045</v>
      </c>
      <c r="S188" s="112">
        <v>0</v>
      </c>
      <c r="T188" s="112">
        <v>0</v>
      </c>
      <c r="U188" s="112"/>
    </row>
    <row r="189" spans="1:21" x14ac:dyDescent="0.25">
      <c r="A189" t="s">
        <v>9021</v>
      </c>
      <c r="B189" t="s">
        <v>9467</v>
      </c>
      <c r="C189" t="s">
        <v>7706</v>
      </c>
      <c r="D189" t="s">
        <v>0</v>
      </c>
      <c r="E189">
        <v>9075</v>
      </c>
      <c r="F189" t="s">
        <v>3529</v>
      </c>
      <c r="G189" s="42" t="s">
        <v>3530</v>
      </c>
      <c r="H189" s="112">
        <v>0</v>
      </c>
      <c r="I189" s="112">
        <v>0</v>
      </c>
      <c r="J189" s="112">
        <v>0</v>
      </c>
      <c r="K189" s="15">
        <v>181.42</v>
      </c>
      <c r="L189" s="112">
        <v>0</v>
      </c>
      <c r="M189" s="112">
        <v>0</v>
      </c>
      <c r="N189" s="112">
        <v>0</v>
      </c>
      <c r="O189" s="112">
        <v>23.584599999999998</v>
      </c>
      <c r="P189" s="112">
        <v>205.00459999999998</v>
      </c>
      <c r="Q189" t="s">
        <v>7868</v>
      </c>
      <c r="R189" t="s">
        <v>8045</v>
      </c>
      <c r="S189" s="112">
        <v>0</v>
      </c>
      <c r="T189" s="112">
        <v>0</v>
      </c>
      <c r="U189" s="112"/>
    </row>
    <row r="190" spans="1:21" hidden="1" x14ac:dyDescent="0.25">
      <c r="A190" t="s">
        <v>9021</v>
      </c>
      <c r="B190" t="s">
        <v>9467</v>
      </c>
      <c r="C190" t="s">
        <v>7706</v>
      </c>
      <c r="D190" t="s">
        <v>0</v>
      </c>
      <c r="E190">
        <v>190055</v>
      </c>
      <c r="F190" t="s">
        <v>1317</v>
      </c>
      <c r="G190" s="42" t="s">
        <v>1318</v>
      </c>
      <c r="H190" s="112">
        <v>0</v>
      </c>
      <c r="I190" s="112">
        <v>0</v>
      </c>
      <c r="J190" s="112">
        <v>0</v>
      </c>
      <c r="K190" s="15">
        <v>24.29</v>
      </c>
      <c r="L190" s="112">
        <v>0</v>
      </c>
      <c r="M190" s="112">
        <v>0</v>
      </c>
      <c r="N190" s="112">
        <v>0</v>
      </c>
      <c r="O190" s="112">
        <v>3.1577000000000002</v>
      </c>
      <c r="P190" s="112">
        <v>27.447699999999998</v>
      </c>
      <c r="Q190" t="s">
        <v>7868</v>
      </c>
      <c r="R190" t="s">
        <v>8045</v>
      </c>
      <c r="S190" s="112">
        <v>0</v>
      </c>
      <c r="T190" s="112">
        <v>0</v>
      </c>
      <c r="U190" s="112"/>
    </row>
    <row r="191" spans="1:21" hidden="1" x14ac:dyDescent="0.25">
      <c r="A191" t="s">
        <v>9021</v>
      </c>
      <c r="B191" t="s">
        <v>9466</v>
      </c>
      <c r="C191" t="s">
        <v>7706</v>
      </c>
      <c r="D191" t="s">
        <v>0</v>
      </c>
      <c r="E191">
        <v>194819</v>
      </c>
      <c r="F191" t="s">
        <v>1317</v>
      </c>
      <c r="G191" s="42" t="s">
        <v>1318</v>
      </c>
      <c r="H191" s="112">
        <v>0</v>
      </c>
      <c r="I191" s="112">
        <v>0</v>
      </c>
      <c r="J191" s="112">
        <v>0</v>
      </c>
      <c r="K191" s="15">
        <v>24.51</v>
      </c>
      <c r="L191" s="112">
        <v>0</v>
      </c>
      <c r="M191" s="112">
        <v>0</v>
      </c>
      <c r="N191" s="112">
        <v>0</v>
      </c>
      <c r="O191" s="112">
        <v>3.1863000000000001</v>
      </c>
      <c r="P191" s="112">
        <v>27.696300000000001</v>
      </c>
      <c r="Q191" t="s">
        <v>7868</v>
      </c>
      <c r="R191" t="s">
        <v>8045</v>
      </c>
      <c r="S191" s="112">
        <v>0</v>
      </c>
      <c r="T191" s="112">
        <v>0</v>
      </c>
      <c r="U191" s="112"/>
    </row>
    <row r="192" spans="1:21" x14ac:dyDescent="0.25">
      <c r="A192" t="s">
        <v>9021</v>
      </c>
      <c r="B192" t="s">
        <v>9455</v>
      </c>
      <c r="C192" t="s">
        <v>7706</v>
      </c>
      <c r="D192" t="s">
        <v>0</v>
      </c>
      <c r="E192">
        <v>2345</v>
      </c>
      <c r="F192" t="s">
        <v>3169</v>
      </c>
      <c r="G192" s="42" t="s">
        <v>3170</v>
      </c>
      <c r="H192" s="112">
        <v>0</v>
      </c>
      <c r="I192" s="112">
        <v>0</v>
      </c>
      <c r="J192" s="112">
        <v>0</v>
      </c>
      <c r="K192" s="15">
        <v>30.3</v>
      </c>
      <c r="L192" s="112">
        <v>0</v>
      </c>
      <c r="M192" s="112">
        <v>0</v>
      </c>
      <c r="N192" s="112">
        <v>0</v>
      </c>
      <c r="O192" s="112">
        <v>3.9390000000000001</v>
      </c>
      <c r="P192" s="112">
        <v>34.239000000000004</v>
      </c>
      <c r="Q192" t="s">
        <v>7868</v>
      </c>
      <c r="R192" t="s">
        <v>8045</v>
      </c>
      <c r="S192" s="112">
        <v>0</v>
      </c>
      <c r="T192" s="112">
        <v>0</v>
      </c>
      <c r="U192" s="112"/>
    </row>
    <row r="193" spans="1:21" x14ac:dyDescent="0.25">
      <c r="A193" t="s">
        <v>9021</v>
      </c>
      <c r="B193" t="s">
        <v>9464</v>
      </c>
      <c r="C193" t="s">
        <v>7706</v>
      </c>
      <c r="D193" t="s">
        <v>0</v>
      </c>
      <c r="E193">
        <v>20779</v>
      </c>
      <c r="F193" t="s">
        <v>6961</v>
      </c>
      <c r="G193" s="42" t="s">
        <v>6962</v>
      </c>
      <c r="H193" s="112">
        <v>0</v>
      </c>
      <c r="I193" s="112">
        <v>0</v>
      </c>
      <c r="J193" s="112">
        <v>0</v>
      </c>
      <c r="K193" s="15">
        <v>49</v>
      </c>
      <c r="L193" s="112">
        <v>0</v>
      </c>
      <c r="M193" s="112">
        <v>0</v>
      </c>
      <c r="N193" s="112">
        <v>0</v>
      </c>
      <c r="O193" s="112">
        <v>6.37</v>
      </c>
      <c r="P193" s="112">
        <v>55.37</v>
      </c>
      <c r="Q193" t="s">
        <v>7868</v>
      </c>
      <c r="R193" t="s">
        <v>8045</v>
      </c>
      <c r="S193" s="112">
        <v>0</v>
      </c>
      <c r="T193" s="112">
        <v>0</v>
      </c>
      <c r="U193" s="112"/>
    </row>
    <row r="194" spans="1:21" x14ac:dyDescent="0.25">
      <c r="A194" t="s">
        <v>9021</v>
      </c>
      <c r="B194" t="s">
        <v>9465</v>
      </c>
      <c r="C194" t="s">
        <v>7706</v>
      </c>
      <c r="D194" t="s">
        <v>0</v>
      </c>
      <c r="E194">
        <v>20908</v>
      </c>
      <c r="F194" t="s">
        <v>6961</v>
      </c>
      <c r="G194" s="42" t="s">
        <v>6962</v>
      </c>
      <c r="H194" s="112">
        <v>0</v>
      </c>
      <c r="I194" s="112">
        <v>0</v>
      </c>
      <c r="J194" s="112">
        <v>0</v>
      </c>
      <c r="K194" s="15">
        <v>23</v>
      </c>
      <c r="L194" s="112">
        <v>0</v>
      </c>
      <c r="M194" s="112">
        <v>0</v>
      </c>
      <c r="N194" s="112">
        <v>0</v>
      </c>
      <c r="O194" s="112">
        <v>2.99</v>
      </c>
      <c r="P194" s="112">
        <v>25.990000000000002</v>
      </c>
      <c r="Q194" t="s">
        <v>7868</v>
      </c>
      <c r="R194" t="s">
        <v>8045</v>
      </c>
      <c r="S194" s="112">
        <v>0</v>
      </c>
      <c r="T194" s="112">
        <v>0</v>
      </c>
      <c r="U194" s="112"/>
    </row>
    <row r="195" spans="1:21" x14ac:dyDescent="0.25">
      <c r="A195" t="s">
        <v>9021</v>
      </c>
      <c r="B195" t="s">
        <v>9457</v>
      </c>
      <c r="C195" t="s">
        <v>7706</v>
      </c>
      <c r="D195" t="s">
        <v>0</v>
      </c>
      <c r="E195">
        <v>2543</v>
      </c>
      <c r="F195" t="s">
        <v>3169</v>
      </c>
      <c r="G195" s="42" t="s">
        <v>3170</v>
      </c>
      <c r="H195" s="112">
        <v>0</v>
      </c>
      <c r="I195" s="112">
        <v>0</v>
      </c>
      <c r="J195" s="112">
        <v>0</v>
      </c>
      <c r="K195" s="15">
        <v>237</v>
      </c>
      <c r="L195" s="112">
        <v>0</v>
      </c>
      <c r="M195" s="112">
        <v>0</v>
      </c>
      <c r="N195" s="112">
        <v>0</v>
      </c>
      <c r="O195" s="112">
        <v>30.810000000000002</v>
      </c>
      <c r="P195" s="112">
        <v>267.81</v>
      </c>
      <c r="Q195" t="s">
        <v>7868</v>
      </c>
      <c r="R195" t="s">
        <v>8045</v>
      </c>
      <c r="S195" s="112">
        <v>0</v>
      </c>
      <c r="T195" s="112">
        <v>0</v>
      </c>
      <c r="U195" s="112"/>
    </row>
    <row r="196" spans="1:21" x14ac:dyDescent="0.25">
      <c r="A196" t="s">
        <v>9021</v>
      </c>
      <c r="B196" t="s">
        <v>9460</v>
      </c>
      <c r="C196" t="s">
        <v>7706</v>
      </c>
      <c r="D196" t="s">
        <v>0</v>
      </c>
      <c r="E196">
        <v>21005</v>
      </c>
      <c r="F196" t="s">
        <v>6961</v>
      </c>
      <c r="G196" s="42" t="s">
        <v>6962</v>
      </c>
      <c r="H196" s="112">
        <v>0</v>
      </c>
      <c r="I196" s="112">
        <v>0</v>
      </c>
      <c r="J196" s="112">
        <v>0</v>
      </c>
      <c r="K196" s="15">
        <v>76</v>
      </c>
      <c r="L196" s="112">
        <v>0</v>
      </c>
      <c r="M196" s="112">
        <v>0</v>
      </c>
      <c r="N196" s="112">
        <v>0</v>
      </c>
      <c r="O196" s="112">
        <v>9.8800000000000008</v>
      </c>
      <c r="P196" s="112">
        <v>85.88</v>
      </c>
      <c r="Q196" t="s">
        <v>7868</v>
      </c>
      <c r="R196" t="s">
        <v>8045</v>
      </c>
      <c r="S196" s="112">
        <v>0</v>
      </c>
      <c r="T196" s="112">
        <v>0</v>
      </c>
      <c r="U196" s="112"/>
    </row>
    <row r="197" spans="1:21" hidden="1" x14ac:dyDescent="0.25">
      <c r="A197" t="s">
        <v>9021</v>
      </c>
      <c r="B197" t="s">
        <v>9464</v>
      </c>
      <c r="C197" t="s">
        <v>7706</v>
      </c>
      <c r="D197" t="s">
        <v>0</v>
      </c>
      <c r="E197">
        <v>395672</v>
      </c>
      <c r="F197" t="s">
        <v>1317</v>
      </c>
      <c r="G197" s="42" t="s">
        <v>1318</v>
      </c>
      <c r="H197" s="112">
        <v>0</v>
      </c>
      <c r="I197" s="112">
        <v>0</v>
      </c>
      <c r="J197" s="112">
        <v>0</v>
      </c>
      <c r="K197" s="15">
        <v>11.15</v>
      </c>
      <c r="L197" s="112">
        <v>0</v>
      </c>
      <c r="M197" s="112">
        <v>0</v>
      </c>
      <c r="N197" s="112">
        <v>0</v>
      </c>
      <c r="O197" s="112">
        <v>1.4495</v>
      </c>
      <c r="P197" s="112">
        <v>12.599500000000001</v>
      </c>
      <c r="Q197" t="s">
        <v>7868</v>
      </c>
      <c r="R197" t="s">
        <v>8045</v>
      </c>
      <c r="S197" s="112">
        <v>0</v>
      </c>
      <c r="T197" s="112">
        <v>0</v>
      </c>
      <c r="U197" s="112"/>
    </row>
    <row r="198" spans="1:21" hidden="1" x14ac:dyDescent="0.25">
      <c r="A198" t="s">
        <v>9021</v>
      </c>
      <c r="B198" t="s">
        <v>9463</v>
      </c>
      <c r="C198" t="s">
        <v>7706</v>
      </c>
      <c r="D198" t="s">
        <v>0</v>
      </c>
      <c r="E198">
        <v>39289</v>
      </c>
      <c r="F198" t="s">
        <v>1455</v>
      </c>
      <c r="G198" t="s">
        <v>1456</v>
      </c>
      <c r="H198" s="112">
        <v>1.6300000000000001</v>
      </c>
      <c r="I198" s="112">
        <v>0</v>
      </c>
      <c r="J198" s="112">
        <v>0</v>
      </c>
      <c r="K198" s="15">
        <v>18.02</v>
      </c>
      <c r="L198" s="112">
        <v>0</v>
      </c>
      <c r="M198" s="112">
        <v>0</v>
      </c>
      <c r="N198" s="112">
        <v>0</v>
      </c>
      <c r="O198" s="112">
        <v>2.3426</v>
      </c>
      <c r="P198" s="112">
        <v>21.992599999999999</v>
      </c>
      <c r="Q198" t="s">
        <v>7868</v>
      </c>
      <c r="R198" t="s">
        <v>8045</v>
      </c>
      <c r="S198" s="112">
        <v>0</v>
      </c>
      <c r="T198" s="112">
        <v>0</v>
      </c>
      <c r="U198" s="112"/>
    </row>
    <row r="199" spans="1:21" hidden="1" x14ac:dyDescent="0.25">
      <c r="A199" t="s">
        <v>9021</v>
      </c>
      <c r="B199" t="s">
        <v>9462</v>
      </c>
      <c r="C199" t="s">
        <v>7706</v>
      </c>
      <c r="D199" t="s">
        <v>0</v>
      </c>
      <c r="E199">
        <v>39551</v>
      </c>
      <c r="F199" t="s">
        <v>1455</v>
      </c>
      <c r="G199" t="s">
        <v>1456</v>
      </c>
      <c r="H199" s="112">
        <v>5.16</v>
      </c>
      <c r="I199" s="112">
        <v>0</v>
      </c>
      <c r="J199" s="112">
        <v>0</v>
      </c>
      <c r="K199" s="15">
        <v>57.05</v>
      </c>
      <c r="L199" s="112">
        <v>0</v>
      </c>
      <c r="M199" s="112">
        <v>0</v>
      </c>
      <c r="N199" s="112">
        <v>0</v>
      </c>
      <c r="O199" s="112">
        <v>7.4165000000000001</v>
      </c>
      <c r="P199" s="112">
        <v>69.626499999999993</v>
      </c>
      <c r="Q199" t="s">
        <v>7868</v>
      </c>
      <c r="R199" t="s">
        <v>8045</v>
      </c>
      <c r="S199" s="112">
        <v>0</v>
      </c>
      <c r="T199" s="112">
        <v>0</v>
      </c>
      <c r="U199" s="112"/>
    </row>
    <row r="200" spans="1:21" hidden="1" x14ac:dyDescent="0.25">
      <c r="A200" t="s">
        <v>9021</v>
      </c>
      <c r="B200" t="s">
        <v>9462</v>
      </c>
      <c r="C200" t="s">
        <v>7706</v>
      </c>
      <c r="D200" t="s">
        <v>0</v>
      </c>
      <c r="E200">
        <v>40272</v>
      </c>
      <c r="F200" t="s">
        <v>1455</v>
      </c>
      <c r="G200" t="s">
        <v>1456</v>
      </c>
      <c r="H200" s="112">
        <v>8.4599999999999991</v>
      </c>
      <c r="I200" s="112">
        <v>0</v>
      </c>
      <c r="J200" s="112">
        <v>0</v>
      </c>
      <c r="K200" s="15">
        <v>93.27</v>
      </c>
      <c r="L200" s="112">
        <v>0</v>
      </c>
      <c r="M200" s="112">
        <v>0</v>
      </c>
      <c r="N200" s="112">
        <v>0</v>
      </c>
      <c r="O200" s="112">
        <v>12.1251</v>
      </c>
      <c r="P200" s="112">
        <v>113.85509999999999</v>
      </c>
      <c r="Q200" t="s">
        <v>7868</v>
      </c>
      <c r="R200" t="s">
        <v>8045</v>
      </c>
      <c r="S200" s="112">
        <v>0</v>
      </c>
      <c r="T200" s="112">
        <v>0</v>
      </c>
      <c r="U200" s="112"/>
    </row>
    <row r="201" spans="1:21" hidden="1" x14ac:dyDescent="0.25">
      <c r="A201" t="s">
        <v>9021</v>
      </c>
      <c r="B201" t="s">
        <v>9461</v>
      </c>
      <c r="C201" t="s">
        <v>7706</v>
      </c>
      <c r="D201" t="s">
        <v>0</v>
      </c>
      <c r="E201">
        <v>40500</v>
      </c>
      <c r="F201" t="s">
        <v>1455</v>
      </c>
      <c r="G201" t="s">
        <v>1456</v>
      </c>
      <c r="H201" s="112">
        <v>1.24</v>
      </c>
      <c r="I201" s="112">
        <v>0</v>
      </c>
      <c r="J201" s="112">
        <v>0</v>
      </c>
      <c r="K201" s="15">
        <v>14.82</v>
      </c>
      <c r="L201" s="112">
        <v>0</v>
      </c>
      <c r="M201" s="112">
        <v>0</v>
      </c>
      <c r="N201" s="112">
        <v>0</v>
      </c>
      <c r="O201" s="112">
        <v>1.9266000000000001</v>
      </c>
      <c r="P201" s="112">
        <v>17.986599999999999</v>
      </c>
      <c r="Q201" t="s">
        <v>7868</v>
      </c>
      <c r="R201" t="s">
        <v>8045</v>
      </c>
      <c r="S201" s="112">
        <v>0</v>
      </c>
      <c r="T201" s="112">
        <v>0</v>
      </c>
      <c r="U201" s="112"/>
    </row>
    <row r="202" spans="1:21" hidden="1" x14ac:dyDescent="0.25">
      <c r="A202" t="s">
        <v>9021</v>
      </c>
      <c r="B202" t="s">
        <v>9460</v>
      </c>
      <c r="C202" t="s">
        <v>7706</v>
      </c>
      <c r="D202" t="s">
        <v>0</v>
      </c>
      <c r="E202">
        <v>40988</v>
      </c>
      <c r="F202" t="s">
        <v>1455</v>
      </c>
      <c r="G202" t="s">
        <v>1456</v>
      </c>
      <c r="H202" s="112">
        <v>10.55</v>
      </c>
      <c r="I202" s="112">
        <v>0</v>
      </c>
      <c r="J202" s="112">
        <v>0</v>
      </c>
      <c r="K202" s="15">
        <v>124.8</v>
      </c>
      <c r="L202" s="112">
        <v>0</v>
      </c>
      <c r="M202" s="112">
        <v>0</v>
      </c>
      <c r="N202" s="112">
        <v>0</v>
      </c>
      <c r="O202" s="112">
        <v>16.224</v>
      </c>
      <c r="P202" s="112">
        <v>151.57399999999998</v>
      </c>
      <c r="Q202" t="s">
        <v>7868</v>
      </c>
      <c r="R202" t="s">
        <v>8045</v>
      </c>
      <c r="S202" s="112">
        <v>0</v>
      </c>
      <c r="T202" s="112">
        <v>0</v>
      </c>
      <c r="U202" s="112"/>
    </row>
    <row r="203" spans="1:21" hidden="1" x14ac:dyDescent="0.25">
      <c r="A203" t="s">
        <v>9021</v>
      </c>
      <c r="B203" t="s">
        <v>9459</v>
      </c>
      <c r="C203" t="s">
        <v>7706</v>
      </c>
      <c r="D203" t="s">
        <v>0</v>
      </c>
      <c r="E203">
        <v>41695</v>
      </c>
      <c r="F203" t="s">
        <v>1455</v>
      </c>
      <c r="G203" t="s">
        <v>1456</v>
      </c>
      <c r="H203" s="112">
        <v>8.57</v>
      </c>
      <c r="I203" s="112">
        <v>0</v>
      </c>
      <c r="J203" s="112">
        <v>0</v>
      </c>
      <c r="K203" s="15">
        <v>101.36</v>
      </c>
      <c r="L203" s="112">
        <v>0</v>
      </c>
      <c r="M203" s="112">
        <v>0</v>
      </c>
      <c r="N203" s="112">
        <v>0</v>
      </c>
      <c r="O203" s="112">
        <v>13.1768</v>
      </c>
      <c r="P203" s="112">
        <v>123.10680000000001</v>
      </c>
      <c r="Q203" t="s">
        <v>7868</v>
      </c>
      <c r="R203" t="s">
        <v>8045</v>
      </c>
      <c r="S203" s="112">
        <v>0</v>
      </c>
      <c r="T203" s="112">
        <v>0</v>
      </c>
      <c r="U203" s="112"/>
    </row>
    <row r="204" spans="1:21" hidden="1" x14ac:dyDescent="0.25">
      <c r="A204" t="s">
        <v>9021</v>
      </c>
      <c r="B204" t="s">
        <v>9458</v>
      </c>
      <c r="C204" t="s">
        <v>7706</v>
      </c>
      <c r="D204" t="s">
        <v>0</v>
      </c>
      <c r="E204">
        <v>41778</v>
      </c>
      <c r="F204" t="s">
        <v>1455</v>
      </c>
      <c r="G204" t="s">
        <v>1456</v>
      </c>
      <c r="H204" s="112">
        <v>1.45</v>
      </c>
      <c r="I204" s="112">
        <v>0</v>
      </c>
      <c r="J204" s="112">
        <v>0</v>
      </c>
      <c r="K204" s="15">
        <v>19.07</v>
      </c>
      <c r="L204" s="112">
        <v>0</v>
      </c>
      <c r="M204" s="112">
        <v>0</v>
      </c>
      <c r="N204" s="112">
        <v>0</v>
      </c>
      <c r="O204" s="112">
        <v>2.4791000000000003</v>
      </c>
      <c r="P204" s="112">
        <v>22.999099999999999</v>
      </c>
      <c r="Q204" t="s">
        <v>7868</v>
      </c>
      <c r="R204" t="s">
        <v>8045</v>
      </c>
      <c r="S204" s="112">
        <v>0</v>
      </c>
      <c r="T204" s="112">
        <v>0</v>
      </c>
      <c r="U204" s="112"/>
    </row>
    <row r="205" spans="1:21" hidden="1" x14ac:dyDescent="0.25">
      <c r="A205" t="s">
        <v>9021</v>
      </c>
      <c r="B205" t="s">
        <v>9457</v>
      </c>
      <c r="C205" t="s">
        <v>7706</v>
      </c>
      <c r="D205" t="s">
        <v>0</v>
      </c>
      <c r="E205">
        <v>42809</v>
      </c>
      <c r="F205" t="s">
        <v>1455</v>
      </c>
      <c r="G205" t="s">
        <v>1456</v>
      </c>
      <c r="H205" s="112">
        <v>11.82</v>
      </c>
      <c r="I205" s="112">
        <v>0</v>
      </c>
      <c r="J205" s="112">
        <v>0</v>
      </c>
      <c r="K205" s="15">
        <v>139.72999999999999</v>
      </c>
      <c r="L205" s="112">
        <v>0</v>
      </c>
      <c r="M205" s="112">
        <v>0</v>
      </c>
      <c r="N205" s="112">
        <v>0</v>
      </c>
      <c r="O205" s="112">
        <v>18.164899999999999</v>
      </c>
      <c r="P205" s="112">
        <v>169.71489999999997</v>
      </c>
      <c r="Q205" t="s">
        <v>7868</v>
      </c>
      <c r="R205" t="s">
        <v>8045</v>
      </c>
      <c r="S205" s="112">
        <v>0</v>
      </c>
      <c r="T205" s="112">
        <v>0</v>
      </c>
      <c r="U205" s="112"/>
    </row>
    <row r="206" spans="1:21" hidden="1" x14ac:dyDescent="0.25">
      <c r="A206" t="s">
        <v>9021</v>
      </c>
      <c r="B206" t="s">
        <v>9456</v>
      </c>
      <c r="C206" t="s">
        <v>7706</v>
      </c>
      <c r="D206" t="s">
        <v>0</v>
      </c>
      <c r="E206">
        <v>36414</v>
      </c>
      <c r="F206" t="s">
        <v>1455</v>
      </c>
      <c r="G206" t="s">
        <v>1456</v>
      </c>
      <c r="H206" s="112">
        <v>11.4</v>
      </c>
      <c r="I206" s="112">
        <v>0</v>
      </c>
      <c r="J206" s="112">
        <v>0</v>
      </c>
      <c r="K206" s="15">
        <v>116.31</v>
      </c>
      <c r="L206" s="112">
        <v>0</v>
      </c>
      <c r="M206" s="112">
        <v>0</v>
      </c>
      <c r="N206" s="112">
        <v>0</v>
      </c>
      <c r="O206" s="112">
        <v>15.1203</v>
      </c>
      <c r="P206" s="112">
        <v>142.83030000000002</v>
      </c>
      <c r="Q206" t="s">
        <v>7868</v>
      </c>
      <c r="R206" t="s">
        <v>8045</v>
      </c>
      <c r="S206" s="112">
        <v>0</v>
      </c>
      <c r="T206" s="112">
        <v>0</v>
      </c>
      <c r="U206" s="112"/>
    </row>
    <row r="207" spans="1:21" hidden="1" x14ac:dyDescent="0.25">
      <c r="A207" t="s">
        <v>9021</v>
      </c>
      <c r="B207" t="s">
        <v>9452</v>
      </c>
      <c r="C207" t="s">
        <v>7706</v>
      </c>
      <c r="D207" t="s">
        <v>0</v>
      </c>
      <c r="E207">
        <v>37039</v>
      </c>
      <c r="F207" t="s">
        <v>1455</v>
      </c>
      <c r="G207" t="s">
        <v>1456</v>
      </c>
      <c r="H207" s="112">
        <v>1.26</v>
      </c>
      <c r="I207" s="112">
        <v>0</v>
      </c>
      <c r="J207" s="112">
        <v>0</v>
      </c>
      <c r="K207" s="15">
        <v>14.82</v>
      </c>
      <c r="L207" s="112">
        <v>0</v>
      </c>
      <c r="M207" s="112">
        <v>0</v>
      </c>
      <c r="N207" s="112">
        <v>0</v>
      </c>
      <c r="O207" s="112">
        <v>1.9266000000000001</v>
      </c>
      <c r="P207" s="112">
        <v>18.006600000000002</v>
      </c>
      <c r="Q207" t="s">
        <v>7868</v>
      </c>
      <c r="R207" t="s">
        <v>8045</v>
      </c>
      <c r="S207" s="112">
        <v>0</v>
      </c>
      <c r="T207" s="112">
        <v>0</v>
      </c>
      <c r="U207" s="112"/>
    </row>
    <row r="208" spans="1:21" hidden="1" x14ac:dyDescent="0.25">
      <c r="A208" t="s">
        <v>9021</v>
      </c>
      <c r="B208" t="s">
        <v>9452</v>
      </c>
      <c r="C208" t="s">
        <v>7706</v>
      </c>
      <c r="D208" t="s">
        <v>0</v>
      </c>
      <c r="E208">
        <v>37046</v>
      </c>
      <c r="F208" t="s">
        <v>1455</v>
      </c>
      <c r="G208" t="s">
        <v>1456</v>
      </c>
      <c r="H208" s="112">
        <v>5.0600000000000005</v>
      </c>
      <c r="I208" s="112">
        <v>0</v>
      </c>
      <c r="J208" s="112">
        <v>0</v>
      </c>
      <c r="K208" s="15">
        <v>51.61</v>
      </c>
      <c r="L208" s="112">
        <v>0</v>
      </c>
      <c r="M208" s="112">
        <v>0</v>
      </c>
      <c r="N208" s="112">
        <v>0</v>
      </c>
      <c r="O208" s="112">
        <v>6.7092999999999998</v>
      </c>
      <c r="P208" s="112">
        <v>63.379300000000001</v>
      </c>
      <c r="Q208" t="s">
        <v>7868</v>
      </c>
      <c r="R208" t="s">
        <v>8045</v>
      </c>
      <c r="S208" s="112">
        <v>0</v>
      </c>
      <c r="T208" s="112">
        <v>0</v>
      </c>
      <c r="U208" s="112"/>
    </row>
    <row r="209" spans="1:21" hidden="1" x14ac:dyDescent="0.25">
      <c r="A209" t="s">
        <v>9021</v>
      </c>
      <c r="B209" t="s">
        <v>9455</v>
      </c>
      <c r="C209" t="s">
        <v>7706</v>
      </c>
      <c r="D209" t="s">
        <v>0</v>
      </c>
      <c r="E209">
        <v>37846</v>
      </c>
      <c r="F209" t="s">
        <v>1455</v>
      </c>
      <c r="G209" t="s">
        <v>1456</v>
      </c>
      <c r="H209" s="112">
        <v>7.43</v>
      </c>
      <c r="I209" s="112">
        <v>0</v>
      </c>
      <c r="J209" s="112">
        <v>0</v>
      </c>
      <c r="K209" s="15">
        <v>81.92</v>
      </c>
      <c r="L209" s="112">
        <v>0</v>
      </c>
      <c r="M209" s="112">
        <v>0</v>
      </c>
      <c r="N209" s="112">
        <v>0</v>
      </c>
      <c r="O209" s="112">
        <v>10.649600000000001</v>
      </c>
      <c r="P209" s="112">
        <v>99.999600000000001</v>
      </c>
      <c r="Q209" t="s">
        <v>7868</v>
      </c>
      <c r="R209" t="s">
        <v>8045</v>
      </c>
      <c r="S209" s="112">
        <v>0</v>
      </c>
      <c r="T209" s="112">
        <v>0</v>
      </c>
      <c r="U209" s="112"/>
    </row>
    <row r="210" spans="1:21" hidden="1" x14ac:dyDescent="0.25">
      <c r="A210" t="s">
        <v>9021</v>
      </c>
      <c r="B210" t="s">
        <v>9454</v>
      </c>
      <c r="C210" t="s">
        <v>7706</v>
      </c>
      <c r="D210" t="s">
        <v>0</v>
      </c>
      <c r="E210">
        <v>38201</v>
      </c>
      <c r="F210" t="s">
        <v>1455</v>
      </c>
      <c r="G210" t="s">
        <v>1456</v>
      </c>
      <c r="H210" s="112">
        <v>8.9</v>
      </c>
      <c r="I210" s="112">
        <v>0</v>
      </c>
      <c r="J210" s="112">
        <v>0</v>
      </c>
      <c r="K210" s="15">
        <v>98.14</v>
      </c>
      <c r="L210" s="112">
        <v>0</v>
      </c>
      <c r="M210" s="112">
        <v>0</v>
      </c>
      <c r="N210" s="112">
        <v>0</v>
      </c>
      <c r="O210" s="112">
        <v>12.7582</v>
      </c>
      <c r="P210" s="112">
        <v>119.79820000000001</v>
      </c>
      <c r="Q210" t="s">
        <v>7868</v>
      </c>
      <c r="R210" t="s">
        <v>8045</v>
      </c>
      <c r="S210" s="112">
        <v>0</v>
      </c>
      <c r="T210" s="112">
        <v>0</v>
      </c>
      <c r="U210" s="112"/>
    </row>
    <row r="211" spans="1:21" hidden="1" x14ac:dyDescent="0.25">
      <c r="A211" t="s">
        <v>9021</v>
      </c>
      <c r="B211" t="s">
        <v>9454</v>
      </c>
      <c r="C211" t="s">
        <v>7706</v>
      </c>
      <c r="D211" t="s">
        <v>0</v>
      </c>
      <c r="E211">
        <v>38204</v>
      </c>
      <c r="F211" t="s">
        <v>1455</v>
      </c>
      <c r="G211" t="s">
        <v>1456</v>
      </c>
      <c r="H211" s="112">
        <v>2.37</v>
      </c>
      <c r="I211" s="112">
        <v>0</v>
      </c>
      <c r="J211" s="112">
        <v>0</v>
      </c>
      <c r="K211" s="15">
        <v>26.22</v>
      </c>
      <c r="L211" s="112">
        <v>0</v>
      </c>
      <c r="M211" s="112">
        <v>0</v>
      </c>
      <c r="N211" s="112">
        <v>0</v>
      </c>
      <c r="O211" s="112">
        <v>3.4085999999999999</v>
      </c>
      <c r="P211" s="112">
        <v>31.9986</v>
      </c>
      <c r="Q211" t="s">
        <v>7868</v>
      </c>
      <c r="R211" t="s">
        <v>8045</v>
      </c>
      <c r="S211" s="112">
        <v>0</v>
      </c>
      <c r="T211" s="112">
        <v>0</v>
      </c>
      <c r="U211" s="112"/>
    </row>
    <row r="212" spans="1:21" hidden="1" x14ac:dyDescent="0.25">
      <c r="A212" t="s">
        <v>9021</v>
      </c>
      <c r="B212" t="s">
        <v>9453</v>
      </c>
      <c r="C212" t="s">
        <v>7706</v>
      </c>
      <c r="D212" t="s">
        <v>0</v>
      </c>
      <c r="E212">
        <v>38445</v>
      </c>
      <c r="F212" t="s">
        <v>1455</v>
      </c>
      <c r="G212" t="s">
        <v>1456</v>
      </c>
      <c r="H212" s="112">
        <v>6.27</v>
      </c>
      <c r="I212" s="112">
        <v>0</v>
      </c>
      <c r="J212" s="112">
        <v>0</v>
      </c>
      <c r="K212" s="15">
        <v>69.19</v>
      </c>
      <c r="L212" s="112">
        <v>0</v>
      </c>
      <c r="M212" s="112">
        <v>0</v>
      </c>
      <c r="N212" s="112">
        <v>0</v>
      </c>
      <c r="O212" s="112">
        <v>8.9946999999999999</v>
      </c>
      <c r="P212" s="112">
        <v>84.454699999999988</v>
      </c>
      <c r="Q212" t="s">
        <v>7868</v>
      </c>
      <c r="R212" t="s">
        <v>8045</v>
      </c>
      <c r="S212" s="112">
        <v>0</v>
      </c>
      <c r="T212" s="112">
        <v>0</v>
      </c>
      <c r="U212" s="112"/>
    </row>
    <row r="213" spans="1:21" x14ac:dyDescent="0.25">
      <c r="A213" t="s">
        <v>9021</v>
      </c>
      <c r="B213" t="s">
        <v>9384</v>
      </c>
      <c r="C213" t="s">
        <v>7706</v>
      </c>
      <c r="D213" t="s">
        <v>0</v>
      </c>
      <c r="E213">
        <v>126</v>
      </c>
      <c r="F213" t="s">
        <v>9448</v>
      </c>
      <c r="G213" t="s">
        <v>9243</v>
      </c>
      <c r="H213" s="112">
        <v>0</v>
      </c>
      <c r="I213" s="112">
        <v>0</v>
      </c>
      <c r="J213" s="112">
        <v>0</v>
      </c>
      <c r="K213" s="15">
        <v>30.6</v>
      </c>
      <c r="L213" s="112">
        <v>0</v>
      </c>
      <c r="M213" s="112">
        <v>0</v>
      </c>
      <c r="N213" s="112">
        <v>0</v>
      </c>
      <c r="O213" s="112">
        <v>3.9780000000000002</v>
      </c>
      <c r="P213" s="112">
        <v>34.578000000000003</v>
      </c>
      <c r="Q213" t="s">
        <v>7868</v>
      </c>
      <c r="R213" t="s">
        <v>8045</v>
      </c>
      <c r="S213" s="112">
        <v>0</v>
      </c>
      <c r="T213" s="112">
        <v>0</v>
      </c>
      <c r="U213" s="112"/>
    </row>
    <row r="214" spans="1:21" x14ac:dyDescent="0.25">
      <c r="A214" t="s">
        <v>9020</v>
      </c>
      <c r="B214" t="s">
        <v>9450</v>
      </c>
      <c r="C214" t="s">
        <v>7706</v>
      </c>
      <c r="D214" t="s">
        <v>0</v>
      </c>
      <c r="E214">
        <v>2134</v>
      </c>
      <c r="F214" t="s">
        <v>9414</v>
      </c>
      <c r="G214" t="s">
        <v>9415</v>
      </c>
      <c r="H214" s="112">
        <v>0</v>
      </c>
      <c r="I214" s="112">
        <v>0</v>
      </c>
      <c r="J214" s="112">
        <v>0</v>
      </c>
      <c r="K214" s="15">
        <v>4.8600000000000003</v>
      </c>
      <c r="L214" s="112">
        <v>0</v>
      </c>
      <c r="M214" s="112">
        <v>0</v>
      </c>
      <c r="N214" s="112">
        <v>0</v>
      </c>
      <c r="O214" s="112">
        <v>0.63180000000000003</v>
      </c>
      <c r="P214" s="112">
        <v>5.4918000000000005</v>
      </c>
      <c r="Q214" t="s">
        <v>7868</v>
      </c>
      <c r="R214" t="s">
        <v>8045</v>
      </c>
      <c r="S214" s="112">
        <v>0</v>
      </c>
      <c r="T214" s="112">
        <v>0</v>
      </c>
      <c r="U214" s="112"/>
    </row>
    <row r="215" spans="1:21" x14ac:dyDescent="0.25">
      <c r="A215" t="s">
        <v>9020</v>
      </c>
      <c r="B215" t="s">
        <v>9388</v>
      </c>
      <c r="C215" t="s">
        <v>7706</v>
      </c>
      <c r="D215" t="s">
        <v>0</v>
      </c>
      <c r="E215">
        <v>2128</v>
      </c>
      <c r="F215" t="s">
        <v>9414</v>
      </c>
      <c r="G215" t="s">
        <v>9415</v>
      </c>
      <c r="H215" s="112">
        <v>0</v>
      </c>
      <c r="I215" s="112">
        <v>0</v>
      </c>
      <c r="J215" s="112">
        <v>0</v>
      </c>
      <c r="K215" s="15">
        <v>8.85</v>
      </c>
      <c r="L215" s="112">
        <v>0</v>
      </c>
      <c r="M215" s="112">
        <v>0</v>
      </c>
      <c r="N215" s="112">
        <v>0</v>
      </c>
      <c r="O215" s="112">
        <v>1.1505000000000001</v>
      </c>
      <c r="P215" s="112">
        <v>10.000499999999999</v>
      </c>
      <c r="Q215" t="s">
        <v>7868</v>
      </c>
      <c r="R215" t="s">
        <v>8045</v>
      </c>
      <c r="S215" s="112">
        <v>0</v>
      </c>
      <c r="T215" s="112">
        <v>0</v>
      </c>
      <c r="U215" s="112"/>
    </row>
    <row r="216" spans="1:21" x14ac:dyDescent="0.25">
      <c r="A216" t="s">
        <v>9020</v>
      </c>
      <c r="B216" t="s">
        <v>9449</v>
      </c>
      <c r="C216" t="s">
        <v>7706</v>
      </c>
      <c r="D216" t="s">
        <v>0</v>
      </c>
      <c r="E216">
        <v>212963</v>
      </c>
      <c r="F216" t="s">
        <v>1529</v>
      </c>
      <c r="G216" t="s">
        <v>1530</v>
      </c>
      <c r="H216" s="112">
        <v>0</v>
      </c>
      <c r="I216" s="112">
        <v>0</v>
      </c>
      <c r="J216" s="112">
        <v>0</v>
      </c>
      <c r="K216" s="15">
        <v>8.94</v>
      </c>
      <c r="L216" s="112">
        <v>0</v>
      </c>
      <c r="M216" s="112">
        <v>0</v>
      </c>
      <c r="N216" s="112">
        <v>0</v>
      </c>
      <c r="O216" s="112">
        <v>1.1621999999999999</v>
      </c>
      <c r="P216" s="112">
        <v>10.1022</v>
      </c>
      <c r="Q216" t="s">
        <v>7868</v>
      </c>
      <c r="R216" t="s">
        <v>8045</v>
      </c>
      <c r="S216" s="112">
        <v>0</v>
      </c>
      <c r="T216" s="112">
        <v>0</v>
      </c>
      <c r="U216" s="112"/>
    </row>
    <row r="217" spans="1:21" hidden="1" x14ac:dyDescent="0.25">
      <c r="A217" t="s">
        <v>9020</v>
      </c>
      <c r="B217" t="s">
        <v>9391</v>
      </c>
      <c r="C217" t="s">
        <v>7706</v>
      </c>
      <c r="D217" t="s">
        <v>0</v>
      </c>
      <c r="E217">
        <v>86929</v>
      </c>
      <c r="F217" t="s">
        <v>1338</v>
      </c>
      <c r="G217" t="s">
        <v>1339</v>
      </c>
      <c r="H217" s="112">
        <v>0</v>
      </c>
      <c r="I217" s="112">
        <v>0</v>
      </c>
      <c r="J217" s="112">
        <v>0</v>
      </c>
      <c r="K217" s="15">
        <v>5.65</v>
      </c>
      <c r="L217" s="112">
        <v>0</v>
      </c>
      <c r="M217" s="112">
        <v>0</v>
      </c>
      <c r="N217" s="112">
        <v>0</v>
      </c>
      <c r="O217" s="112">
        <v>0.73450000000000004</v>
      </c>
      <c r="P217" s="112">
        <v>6.3845000000000001</v>
      </c>
      <c r="Q217" t="s">
        <v>7868</v>
      </c>
      <c r="R217" t="s">
        <v>8045</v>
      </c>
      <c r="S217" s="112">
        <v>0</v>
      </c>
      <c r="T217" s="112">
        <v>0</v>
      </c>
      <c r="U217" s="112"/>
    </row>
    <row r="218" spans="1:21" x14ac:dyDescent="0.25">
      <c r="A218" t="s">
        <v>9020</v>
      </c>
      <c r="B218" t="s">
        <v>9364</v>
      </c>
      <c r="C218" t="s">
        <v>7706</v>
      </c>
      <c r="D218" t="s">
        <v>0</v>
      </c>
      <c r="E218">
        <v>718673</v>
      </c>
      <c r="F218" t="s">
        <v>1529</v>
      </c>
      <c r="G218" t="s">
        <v>1530</v>
      </c>
      <c r="H218" s="112">
        <v>0</v>
      </c>
      <c r="I218" s="112">
        <v>0</v>
      </c>
      <c r="J218" s="112">
        <v>0</v>
      </c>
      <c r="K218" s="15">
        <v>9.23</v>
      </c>
      <c r="L218" s="112">
        <v>0</v>
      </c>
      <c r="M218" s="112">
        <v>0</v>
      </c>
      <c r="N218" s="112">
        <v>0</v>
      </c>
      <c r="O218" s="112">
        <v>1.1999000000000002</v>
      </c>
      <c r="P218" s="112">
        <v>10.4299</v>
      </c>
      <c r="Q218" t="s">
        <v>7868</v>
      </c>
      <c r="R218" t="s">
        <v>8045</v>
      </c>
      <c r="S218" s="112">
        <v>0</v>
      </c>
      <c r="T218" s="112">
        <v>0</v>
      </c>
      <c r="U218" s="112"/>
    </row>
    <row r="219" spans="1:21" x14ac:dyDescent="0.25">
      <c r="A219" t="s">
        <v>9020</v>
      </c>
      <c r="B219" t="s">
        <v>9447</v>
      </c>
      <c r="C219" t="s">
        <v>7706</v>
      </c>
      <c r="D219" t="s">
        <v>0</v>
      </c>
      <c r="E219">
        <v>2103</v>
      </c>
      <c r="F219" t="s">
        <v>9414</v>
      </c>
      <c r="G219" t="s">
        <v>9415</v>
      </c>
      <c r="H219" s="112">
        <v>0</v>
      </c>
      <c r="I219" s="112">
        <v>0</v>
      </c>
      <c r="J219" s="112">
        <v>0</v>
      </c>
      <c r="K219" s="15">
        <v>4.8600000000000003</v>
      </c>
      <c r="L219" s="112">
        <v>0</v>
      </c>
      <c r="M219" s="112">
        <v>0</v>
      </c>
      <c r="N219" s="112">
        <v>0</v>
      </c>
      <c r="O219" s="112">
        <v>0.63180000000000003</v>
      </c>
      <c r="P219" s="112">
        <v>5.4918000000000005</v>
      </c>
      <c r="Q219" t="s">
        <v>7868</v>
      </c>
      <c r="R219" t="s">
        <v>8045</v>
      </c>
      <c r="S219" s="112">
        <v>0</v>
      </c>
      <c r="T219" s="112">
        <v>0</v>
      </c>
      <c r="U219" s="112"/>
    </row>
    <row r="220" spans="1:21" x14ac:dyDescent="0.25">
      <c r="A220" t="s">
        <v>9020</v>
      </c>
      <c r="B220" t="s">
        <v>9446</v>
      </c>
      <c r="C220" t="s">
        <v>7706</v>
      </c>
      <c r="D220" t="s">
        <v>0</v>
      </c>
      <c r="E220">
        <v>38</v>
      </c>
      <c r="F220" t="s">
        <v>1334</v>
      </c>
      <c r="G220" t="s">
        <v>1335</v>
      </c>
      <c r="H220" s="112">
        <v>0</v>
      </c>
      <c r="I220" s="112">
        <v>0</v>
      </c>
      <c r="J220" s="112">
        <v>0</v>
      </c>
      <c r="K220" s="15">
        <v>90</v>
      </c>
      <c r="L220" s="112">
        <v>0</v>
      </c>
      <c r="M220" s="112">
        <v>0</v>
      </c>
      <c r="N220" s="112">
        <v>0</v>
      </c>
      <c r="O220" s="112">
        <v>11.700000000000001</v>
      </c>
      <c r="P220" s="112">
        <v>101.7</v>
      </c>
      <c r="Q220" t="s">
        <v>7868</v>
      </c>
      <c r="R220" t="s">
        <v>8045</v>
      </c>
      <c r="S220" s="112">
        <v>0</v>
      </c>
      <c r="T220" s="112">
        <v>0</v>
      </c>
      <c r="U220" s="112"/>
    </row>
    <row r="221" spans="1:21" hidden="1" x14ac:dyDescent="0.25">
      <c r="A221" t="s">
        <v>9020</v>
      </c>
      <c r="B221" t="s">
        <v>9437</v>
      </c>
      <c r="C221" t="s">
        <v>7706</v>
      </c>
      <c r="D221" t="s">
        <v>0</v>
      </c>
      <c r="E221">
        <v>1006</v>
      </c>
      <c r="F221" t="s">
        <v>1322</v>
      </c>
      <c r="G221" t="s">
        <v>1323</v>
      </c>
      <c r="H221" s="112">
        <v>0</v>
      </c>
      <c r="I221" s="112">
        <v>0</v>
      </c>
      <c r="J221" s="112">
        <v>0</v>
      </c>
      <c r="K221" s="15">
        <v>15.04</v>
      </c>
      <c r="L221" s="112">
        <v>0</v>
      </c>
      <c r="M221" s="112">
        <v>0</v>
      </c>
      <c r="N221" s="112">
        <v>0</v>
      </c>
      <c r="O221" s="112">
        <v>1.9552</v>
      </c>
      <c r="P221" s="112">
        <v>16.995200000000001</v>
      </c>
      <c r="Q221" t="s">
        <v>7868</v>
      </c>
      <c r="R221" t="s">
        <v>8045</v>
      </c>
      <c r="S221" s="112">
        <v>0</v>
      </c>
      <c r="T221" s="112">
        <v>0</v>
      </c>
      <c r="U221" s="112"/>
    </row>
    <row r="222" spans="1:21" hidden="1" x14ac:dyDescent="0.25">
      <c r="A222" t="s">
        <v>9020</v>
      </c>
      <c r="B222" t="s">
        <v>9445</v>
      </c>
      <c r="C222" t="s">
        <v>7706</v>
      </c>
      <c r="D222" t="s">
        <v>0</v>
      </c>
      <c r="E222">
        <v>2939</v>
      </c>
      <c r="F222" t="s">
        <v>1317</v>
      </c>
      <c r="G222" t="s">
        <v>1318</v>
      </c>
      <c r="H222" s="112">
        <v>0</v>
      </c>
      <c r="I222" s="112">
        <v>0</v>
      </c>
      <c r="J222" s="112">
        <v>0</v>
      </c>
      <c r="K222" s="15">
        <v>30.04</v>
      </c>
      <c r="L222" s="112">
        <v>0</v>
      </c>
      <c r="M222" s="112">
        <v>0</v>
      </c>
      <c r="N222" s="112">
        <v>0</v>
      </c>
      <c r="O222" s="112">
        <v>3.9052000000000002</v>
      </c>
      <c r="P222" s="112">
        <v>33.9452</v>
      </c>
      <c r="Q222" t="s">
        <v>7868</v>
      </c>
      <c r="R222" t="s">
        <v>8045</v>
      </c>
      <c r="S222" s="112">
        <v>0</v>
      </c>
      <c r="T222" s="112">
        <v>0</v>
      </c>
      <c r="U222" s="112"/>
    </row>
    <row r="223" spans="1:21" hidden="1" x14ac:dyDescent="0.25">
      <c r="A223" t="s">
        <v>9020</v>
      </c>
      <c r="B223" t="s">
        <v>9439</v>
      </c>
      <c r="C223" t="s">
        <v>7706</v>
      </c>
      <c r="D223" t="s">
        <v>0</v>
      </c>
      <c r="E223">
        <v>1777</v>
      </c>
      <c r="F223" t="s">
        <v>1317</v>
      </c>
      <c r="G223" t="s">
        <v>1318</v>
      </c>
      <c r="H223" s="112">
        <v>0</v>
      </c>
      <c r="I223" s="112">
        <v>0</v>
      </c>
      <c r="J223" s="112">
        <v>0</v>
      </c>
      <c r="K223" s="15">
        <v>50.09</v>
      </c>
      <c r="L223" s="112">
        <v>0</v>
      </c>
      <c r="M223" s="112">
        <v>0</v>
      </c>
      <c r="N223" s="112">
        <v>0</v>
      </c>
      <c r="O223" s="112">
        <v>6.5117000000000003</v>
      </c>
      <c r="P223" s="112">
        <v>56.601700000000001</v>
      </c>
      <c r="Q223" t="s">
        <v>7868</v>
      </c>
      <c r="R223" t="s">
        <v>8045</v>
      </c>
      <c r="S223" s="112">
        <v>0</v>
      </c>
      <c r="T223" s="112">
        <v>0</v>
      </c>
      <c r="U223" s="112"/>
    </row>
    <row r="224" spans="1:21" hidden="1" x14ac:dyDescent="0.25">
      <c r="A224" t="s">
        <v>9020</v>
      </c>
      <c r="B224" t="s">
        <v>9436</v>
      </c>
      <c r="C224" t="s">
        <v>7706</v>
      </c>
      <c r="D224" t="s">
        <v>0</v>
      </c>
      <c r="E224">
        <v>5389</v>
      </c>
      <c r="F224" t="s">
        <v>9255</v>
      </c>
      <c r="G224" t="s">
        <v>9444</v>
      </c>
      <c r="H224" s="112">
        <v>0</v>
      </c>
      <c r="I224" s="112">
        <v>0</v>
      </c>
      <c r="J224" s="112">
        <v>0</v>
      </c>
      <c r="K224" s="15">
        <v>80.59</v>
      </c>
      <c r="L224" s="112">
        <v>0</v>
      </c>
      <c r="M224" s="112">
        <v>0</v>
      </c>
      <c r="N224" s="112">
        <v>0</v>
      </c>
      <c r="O224" s="112">
        <v>10.476700000000001</v>
      </c>
      <c r="P224" s="112">
        <v>91.066699999999997</v>
      </c>
      <c r="Q224" t="s">
        <v>7868</v>
      </c>
      <c r="R224" t="s">
        <v>8045</v>
      </c>
      <c r="S224" s="112">
        <v>0</v>
      </c>
      <c r="T224" s="112">
        <v>0</v>
      </c>
      <c r="U224" s="112"/>
    </row>
    <row r="225" spans="1:21" x14ac:dyDescent="0.25">
      <c r="A225" t="s">
        <v>9020</v>
      </c>
      <c r="B225" t="s">
        <v>9443</v>
      </c>
      <c r="C225" t="s">
        <v>7706</v>
      </c>
      <c r="D225" t="s">
        <v>0</v>
      </c>
      <c r="E225">
        <v>3568</v>
      </c>
      <c r="F225" t="s">
        <v>1674</v>
      </c>
      <c r="G225" t="s">
        <v>1675</v>
      </c>
      <c r="H225" s="112">
        <v>0</v>
      </c>
      <c r="I225" s="112">
        <v>0</v>
      </c>
      <c r="J225" s="112">
        <v>0</v>
      </c>
      <c r="K225" s="15">
        <v>286.66000000000003</v>
      </c>
      <c r="L225" s="112">
        <v>0</v>
      </c>
      <c r="M225" s="112">
        <v>0</v>
      </c>
      <c r="N225" s="112">
        <v>0</v>
      </c>
      <c r="O225" s="112">
        <v>37.265800000000006</v>
      </c>
      <c r="P225" s="112">
        <v>323.92580000000004</v>
      </c>
      <c r="Q225" t="s">
        <v>7868</v>
      </c>
      <c r="R225" t="s">
        <v>8045</v>
      </c>
      <c r="S225" s="112">
        <v>0</v>
      </c>
      <c r="T225" s="112">
        <v>0</v>
      </c>
      <c r="U225" s="112"/>
    </row>
    <row r="226" spans="1:21" x14ac:dyDescent="0.25">
      <c r="A226" t="s">
        <v>9020</v>
      </c>
      <c r="B226" t="s">
        <v>9439</v>
      </c>
      <c r="C226" t="s">
        <v>7706</v>
      </c>
      <c r="D226" t="s">
        <v>0</v>
      </c>
      <c r="E226">
        <v>9927</v>
      </c>
      <c r="F226" t="s">
        <v>3169</v>
      </c>
      <c r="G226" t="s">
        <v>3170</v>
      </c>
      <c r="H226" s="112">
        <v>0</v>
      </c>
      <c r="I226" s="112">
        <v>0</v>
      </c>
      <c r="J226" s="112">
        <v>0</v>
      </c>
      <c r="K226" s="15">
        <v>14</v>
      </c>
      <c r="L226" s="112">
        <v>0</v>
      </c>
      <c r="M226" s="112">
        <v>0</v>
      </c>
      <c r="N226" s="112">
        <v>0</v>
      </c>
      <c r="O226" s="112">
        <v>1.82</v>
      </c>
      <c r="P226" s="112">
        <v>15.82</v>
      </c>
      <c r="Q226" t="s">
        <v>7868</v>
      </c>
      <c r="R226" t="s">
        <v>8045</v>
      </c>
      <c r="S226" s="112">
        <v>0</v>
      </c>
      <c r="T226" s="112">
        <v>0</v>
      </c>
      <c r="U226" s="112"/>
    </row>
    <row r="227" spans="1:21" x14ac:dyDescent="0.25">
      <c r="A227" t="s">
        <v>9020</v>
      </c>
      <c r="B227" t="s">
        <v>9432</v>
      </c>
      <c r="C227" t="s">
        <v>7706</v>
      </c>
      <c r="D227" t="s">
        <v>0</v>
      </c>
      <c r="E227">
        <v>10150</v>
      </c>
      <c r="F227" t="s">
        <v>3169</v>
      </c>
      <c r="G227" t="s">
        <v>3170</v>
      </c>
      <c r="H227" s="112">
        <v>0</v>
      </c>
      <c r="I227" s="112">
        <v>0</v>
      </c>
      <c r="J227" s="112">
        <v>0</v>
      </c>
      <c r="K227" s="15">
        <v>14</v>
      </c>
      <c r="L227" s="112">
        <v>0</v>
      </c>
      <c r="M227" s="112">
        <v>0</v>
      </c>
      <c r="N227" s="112">
        <v>0</v>
      </c>
      <c r="O227" s="112">
        <v>1.82</v>
      </c>
      <c r="P227" s="112">
        <v>15.82</v>
      </c>
      <c r="Q227" t="s">
        <v>7868</v>
      </c>
      <c r="R227" t="s">
        <v>8045</v>
      </c>
      <c r="S227" s="112">
        <v>0</v>
      </c>
      <c r="T227" s="112">
        <v>0</v>
      </c>
      <c r="U227" s="112"/>
    </row>
    <row r="228" spans="1:21" x14ac:dyDescent="0.25">
      <c r="A228" t="s">
        <v>9020</v>
      </c>
      <c r="B228" t="s">
        <v>9437</v>
      </c>
      <c r="C228" t="s">
        <v>7706</v>
      </c>
      <c r="D228" t="s">
        <v>0</v>
      </c>
      <c r="E228">
        <v>10654</v>
      </c>
      <c r="F228" t="s">
        <v>3169</v>
      </c>
      <c r="G228" t="s">
        <v>3170</v>
      </c>
      <c r="H228" s="112">
        <v>0</v>
      </c>
      <c r="I228" s="112">
        <v>0</v>
      </c>
      <c r="J228" s="112">
        <v>0</v>
      </c>
      <c r="K228" s="15">
        <v>3</v>
      </c>
      <c r="L228" s="112">
        <v>0</v>
      </c>
      <c r="M228" s="112">
        <v>0</v>
      </c>
      <c r="N228" s="112">
        <v>0</v>
      </c>
      <c r="O228" s="112">
        <v>0.39</v>
      </c>
      <c r="P228" s="112">
        <v>3.39</v>
      </c>
      <c r="Q228" t="s">
        <v>7868</v>
      </c>
      <c r="R228" t="s">
        <v>8045</v>
      </c>
      <c r="S228" s="112">
        <v>0</v>
      </c>
      <c r="T228" s="112">
        <v>0</v>
      </c>
      <c r="U228" s="112"/>
    </row>
    <row r="229" spans="1:21" hidden="1" x14ac:dyDescent="0.25">
      <c r="A229" t="s">
        <v>9020</v>
      </c>
      <c r="B229" t="s">
        <v>9442</v>
      </c>
      <c r="C229" t="s">
        <v>7706</v>
      </c>
      <c r="D229" t="s">
        <v>0</v>
      </c>
      <c r="E229">
        <v>29057</v>
      </c>
      <c r="F229" t="s">
        <v>1455</v>
      </c>
      <c r="G229" t="s">
        <v>1456</v>
      </c>
      <c r="H229" s="112">
        <v>9.3000000000000007</v>
      </c>
      <c r="I229" s="112">
        <v>0</v>
      </c>
      <c r="J229" s="112">
        <v>0</v>
      </c>
      <c r="K229" s="15">
        <v>90.85</v>
      </c>
      <c r="L229" s="112">
        <v>0</v>
      </c>
      <c r="M229" s="112">
        <v>0</v>
      </c>
      <c r="N229" s="112">
        <v>0</v>
      </c>
      <c r="O229" s="112">
        <v>11.810499999999999</v>
      </c>
      <c r="P229" s="112">
        <v>111.9605</v>
      </c>
      <c r="Q229" t="s">
        <v>7868</v>
      </c>
      <c r="R229" t="s">
        <v>8045</v>
      </c>
      <c r="S229" s="112">
        <v>0</v>
      </c>
      <c r="T229" s="112">
        <v>0</v>
      </c>
      <c r="U229" s="112"/>
    </row>
    <row r="230" spans="1:21" hidden="1" x14ac:dyDescent="0.25">
      <c r="A230" t="s">
        <v>9020</v>
      </c>
      <c r="B230" t="s">
        <v>9441</v>
      </c>
      <c r="C230" t="s">
        <v>7706</v>
      </c>
      <c r="D230" t="s">
        <v>0</v>
      </c>
      <c r="E230">
        <v>29321</v>
      </c>
      <c r="F230" t="s">
        <v>1455</v>
      </c>
      <c r="G230" t="s">
        <v>1456</v>
      </c>
      <c r="H230" s="112">
        <v>1.9900000000000002</v>
      </c>
      <c r="I230" s="112">
        <v>0</v>
      </c>
      <c r="J230" s="112">
        <v>0</v>
      </c>
      <c r="K230" s="15">
        <v>19.47</v>
      </c>
      <c r="L230" s="112">
        <v>0</v>
      </c>
      <c r="M230" s="112">
        <v>0</v>
      </c>
      <c r="N230" s="112">
        <v>0</v>
      </c>
      <c r="O230" s="112">
        <v>2.5310999999999999</v>
      </c>
      <c r="P230" s="112">
        <v>23.991099999999999</v>
      </c>
      <c r="Q230" t="s">
        <v>7868</v>
      </c>
      <c r="R230" t="s">
        <v>8045</v>
      </c>
      <c r="S230" s="112">
        <v>0</v>
      </c>
      <c r="T230" s="112">
        <v>0</v>
      </c>
      <c r="U230" s="112"/>
    </row>
    <row r="231" spans="1:21" hidden="1" x14ac:dyDescent="0.25">
      <c r="A231" t="s">
        <v>9020</v>
      </c>
      <c r="B231" t="s">
        <v>9425</v>
      </c>
      <c r="C231" t="s">
        <v>7706</v>
      </c>
      <c r="D231" t="s">
        <v>0</v>
      </c>
      <c r="E231">
        <v>29753</v>
      </c>
      <c r="F231" t="s">
        <v>1455</v>
      </c>
      <c r="G231" t="s">
        <v>1456</v>
      </c>
      <c r="H231" s="112">
        <v>10.050000000000001</v>
      </c>
      <c r="I231" s="112">
        <v>0</v>
      </c>
      <c r="J231" s="112">
        <v>0</v>
      </c>
      <c r="K231" s="15">
        <v>98.15</v>
      </c>
      <c r="L231" s="112">
        <v>0</v>
      </c>
      <c r="M231" s="112">
        <v>0</v>
      </c>
      <c r="N231" s="112">
        <v>0</v>
      </c>
      <c r="O231" s="112">
        <v>12.759500000000001</v>
      </c>
      <c r="P231" s="112">
        <v>120.95950000000001</v>
      </c>
      <c r="Q231" t="s">
        <v>7868</v>
      </c>
      <c r="R231" t="s">
        <v>8045</v>
      </c>
      <c r="S231" s="112">
        <v>0</v>
      </c>
      <c r="T231" s="112">
        <v>0</v>
      </c>
      <c r="U231" s="112"/>
    </row>
    <row r="232" spans="1:21" hidden="1" x14ac:dyDescent="0.25">
      <c r="A232" t="s">
        <v>9020</v>
      </c>
      <c r="B232" t="s">
        <v>9440</v>
      </c>
      <c r="C232" t="s">
        <v>7706</v>
      </c>
      <c r="D232" t="s">
        <v>0</v>
      </c>
      <c r="E232">
        <v>20522</v>
      </c>
      <c r="F232" t="s">
        <v>1455</v>
      </c>
      <c r="G232" t="s">
        <v>1456</v>
      </c>
      <c r="H232" s="112">
        <v>9.1499999999999986</v>
      </c>
      <c r="I232" s="112">
        <v>0</v>
      </c>
      <c r="J232" s="112">
        <v>0</v>
      </c>
      <c r="K232" s="15">
        <v>89.33</v>
      </c>
      <c r="L232" s="112">
        <v>0</v>
      </c>
      <c r="M232" s="112">
        <v>0</v>
      </c>
      <c r="N232" s="112">
        <v>0</v>
      </c>
      <c r="O232" s="112">
        <v>11.6129</v>
      </c>
      <c r="P232" s="112">
        <v>110.09289999999999</v>
      </c>
      <c r="Q232" t="s">
        <v>7868</v>
      </c>
      <c r="R232" t="s">
        <v>8045</v>
      </c>
      <c r="S232" s="112">
        <v>0</v>
      </c>
      <c r="T232" s="112">
        <v>0</v>
      </c>
      <c r="U232" s="112"/>
    </row>
    <row r="233" spans="1:21" hidden="1" x14ac:dyDescent="0.25">
      <c r="A233" t="s">
        <v>9020</v>
      </c>
      <c r="B233" t="s">
        <v>9439</v>
      </c>
      <c r="C233" t="s">
        <v>7706</v>
      </c>
      <c r="D233" t="s">
        <v>0</v>
      </c>
      <c r="E233">
        <v>30858</v>
      </c>
      <c r="F233" t="s">
        <v>1455</v>
      </c>
      <c r="G233" t="s">
        <v>1456</v>
      </c>
      <c r="H233" s="112">
        <v>1.56</v>
      </c>
      <c r="I233" s="112">
        <v>0</v>
      </c>
      <c r="J233" s="112">
        <v>0</v>
      </c>
      <c r="K233" s="15">
        <v>15.44</v>
      </c>
      <c r="L233" s="112">
        <v>0</v>
      </c>
      <c r="M233" s="112">
        <v>0</v>
      </c>
      <c r="N233" s="112">
        <v>0</v>
      </c>
      <c r="O233" s="112">
        <v>2.0072000000000001</v>
      </c>
      <c r="P233" s="112">
        <v>19.007200000000001</v>
      </c>
      <c r="Q233" t="s">
        <v>7868</v>
      </c>
      <c r="R233" t="s">
        <v>8045</v>
      </c>
      <c r="S233" s="112">
        <v>0</v>
      </c>
      <c r="T233" s="112">
        <v>0</v>
      </c>
      <c r="U233" s="112"/>
    </row>
    <row r="234" spans="1:21" hidden="1" x14ac:dyDescent="0.25">
      <c r="A234" t="s">
        <v>9020</v>
      </c>
      <c r="B234" t="s">
        <v>9438</v>
      </c>
      <c r="C234" t="s">
        <v>7706</v>
      </c>
      <c r="D234" t="s">
        <v>0</v>
      </c>
      <c r="E234">
        <v>31528</v>
      </c>
      <c r="F234" t="s">
        <v>1455</v>
      </c>
      <c r="G234" t="s">
        <v>1456</v>
      </c>
      <c r="H234" s="112">
        <v>12.5</v>
      </c>
      <c r="I234" s="112">
        <v>0</v>
      </c>
      <c r="J234" s="112">
        <v>0</v>
      </c>
      <c r="K234" s="15">
        <v>123.94</v>
      </c>
      <c r="L234" s="112">
        <v>0</v>
      </c>
      <c r="M234" s="112">
        <v>0</v>
      </c>
      <c r="N234" s="112">
        <v>0</v>
      </c>
      <c r="O234" s="112">
        <v>16.112200000000001</v>
      </c>
      <c r="P234" s="112">
        <v>152.5522</v>
      </c>
      <c r="Q234" t="s">
        <v>7868</v>
      </c>
      <c r="R234" t="s">
        <v>8045</v>
      </c>
      <c r="S234" s="112">
        <v>0</v>
      </c>
      <c r="T234" s="112">
        <v>0</v>
      </c>
      <c r="U234" s="112"/>
    </row>
    <row r="235" spans="1:21" hidden="1" x14ac:dyDescent="0.25">
      <c r="A235" t="s">
        <v>9020</v>
      </c>
      <c r="B235" t="s">
        <v>9437</v>
      </c>
      <c r="C235" t="s">
        <v>7706</v>
      </c>
      <c r="D235" t="s">
        <v>0</v>
      </c>
      <c r="E235">
        <v>35462</v>
      </c>
      <c r="F235" t="s">
        <v>1455</v>
      </c>
      <c r="G235" t="s">
        <v>1456</v>
      </c>
      <c r="H235" s="112">
        <v>10.67</v>
      </c>
      <c r="I235" s="112">
        <v>0</v>
      </c>
      <c r="J235" s="112">
        <v>0</v>
      </c>
      <c r="K235" s="15">
        <v>108.89</v>
      </c>
      <c r="L235" s="112">
        <v>0</v>
      </c>
      <c r="M235" s="112">
        <v>0</v>
      </c>
      <c r="N235" s="112">
        <v>0</v>
      </c>
      <c r="O235" s="112">
        <v>14.155700000000001</v>
      </c>
      <c r="P235" s="112">
        <v>133.7157</v>
      </c>
      <c r="Q235" t="s">
        <v>7868</v>
      </c>
      <c r="R235" t="s">
        <v>8045</v>
      </c>
      <c r="S235" s="112">
        <v>0</v>
      </c>
      <c r="T235" s="112">
        <v>0</v>
      </c>
      <c r="U235" s="112"/>
    </row>
    <row r="236" spans="1:21" hidden="1" x14ac:dyDescent="0.25">
      <c r="A236" t="s">
        <v>9020</v>
      </c>
      <c r="B236" t="s">
        <v>9437</v>
      </c>
      <c r="C236" t="s">
        <v>7706</v>
      </c>
      <c r="D236" t="s">
        <v>0</v>
      </c>
      <c r="E236">
        <v>35544</v>
      </c>
      <c r="F236" t="s">
        <v>1455</v>
      </c>
      <c r="G236" t="s">
        <v>1456</v>
      </c>
      <c r="H236" s="112">
        <v>1.83</v>
      </c>
      <c r="I236" s="112">
        <v>0</v>
      </c>
      <c r="J236" s="112">
        <v>0</v>
      </c>
      <c r="K236" s="15">
        <v>18.73</v>
      </c>
      <c r="L236" s="112">
        <v>0</v>
      </c>
      <c r="M236" s="112">
        <v>0</v>
      </c>
      <c r="N236" s="112">
        <v>0</v>
      </c>
      <c r="O236" s="112">
        <v>2.4349000000000003</v>
      </c>
      <c r="P236" s="112">
        <v>22.994900000000001</v>
      </c>
      <c r="Q236" t="s">
        <v>7868</v>
      </c>
      <c r="R236" t="s">
        <v>8045</v>
      </c>
      <c r="S236" s="112">
        <v>0</v>
      </c>
      <c r="T236" s="112">
        <v>0</v>
      </c>
      <c r="U236" s="112"/>
    </row>
    <row r="237" spans="1:21" hidden="1" x14ac:dyDescent="0.25">
      <c r="A237" t="s">
        <v>9020</v>
      </c>
      <c r="B237" t="s">
        <v>9436</v>
      </c>
      <c r="C237" t="s">
        <v>7706</v>
      </c>
      <c r="D237" t="s">
        <v>0</v>
      </c>
      <c r="E237">
        <v>35203</v>
      </c>
      <c r="F237" t="s">
        <v>1455</v>
      </c>
      <c r="G237" t="s">
        <v>1456</v>
      </c>
      <c r="H237" s="112">
        <v>8.2799999999999994</v>
      </c>
      <c r="I237" s="112">
        <v>0</v>
      </c>
      <c r="J237" s="112">
        <v>0</v>
      </c>
      <c r="K237" s="15">
        <v>84.52</v>
      </c>
      <c r="L237" s="112">
        <v>0</v>
      </c>
      <c r="M237" s="112">
        <v>0</v>
      </c>
      <c r="N237" s="112">
        <v>0</v>
      </c>
      <c r="O237" s="112">
        <v>10.9876</v>
      </c>
      <c r="P237" s="112">
        <v>103.7876</v>
      </c>
      <c r="Q237" t="s">
        <v>7868</v>
      </c>
      <c r="R237" t="s">
        <v>8045</v>
      </c>
      <c r="S237" s="112">
        <v>0</v>
      </c>
      <c r="T237" s="112">
        <v>0</v>
      </c>
      <c r="U237" s="112"/>
    </row>
    <row r="238" spans="1:21" hidden="1" x14ac:dyDescent="0.25">
      <c r="A238" t="s">
        <v>9020</v>
      </c>
      <c r="B238" t="s">
        <v>9435</v>
      </c>
      <c r="C238" t="s">
        <v>7706</v>
      </c>
      <c r="D238" t="s">
        <v>0</v>
      </c>
      <c r="E238">
        <v>34679</v>
      </c>
      <c r="F238" t="s">
        <v>1455</v>
      </c>
      <c r="G238" t="s">
        <v>1456</v>
      </c>
      <c r="H238" s="112">
        <v>1.83</v>
      </c>
      <c r="I238" s="112">
        <v>0</v>
      </c>
      <c r="J238" s="112">
        <v>0</v>
      </c>
      <c r="K238" s="15">
        <v>18.73</v>
      </c>
      <c r="L238" s="112">
        <v>0</v>
      </c>
      <c r="M238" s="112">
        <v>0</v>
      </c>
      <c r="N238" s="112">
        <v>0</v>
      </c>
      <c r="O238" s="112">
        <v>2.4349000000000003</v>
      </c>
      <c r="P238" s="112">
        <v>22.994900000000001</v>
      </c>
      <c r="Q238" t="s">
        <v>7868</v>
      </c>
      <c r="R238" t="s">
        <v>8045</v>
      </c>
      <c r="S238" s="112">
        <v>0</v>
      </c>
      <c r="T238" s="112">
        <v>0</v>
      </c>
      <c r="U238" s="112"/>
    </row>
    <row r="239" spans="1:21" hidden="1" x14ac:dyDescent="0.25">
      <c r="A239" t="s">
        <v>9020</v>
      </c>
      <c r="B239" t="s">
        <v>9435</v>
      </c>
      <c r="C239" t="s">
        <v>7706</v>
      </c>
      <c r="D239" t="s">
        <v>0</v>
      </c>
      <c r="E239">
        <v>34615</v>
      </c>
      <c r="F239" t="s">
        <v>1455</v>
      </c>
      <c r="G239" t="s">
        <v>1456</v>
      </c>
      <c r="H239" s="112">
        <v>9.41</v>
      </c>
      <c r="I239" s="112">
        <v>0</v>
      </c>
      <c r="J239" s="112">
        <v>0</v>
      </c>
      <c r="K239" s="15">
        <v>96.09</v>
      </c>
      <c r="L239" s="112">
        <v>0</v>
      </c>
      <c r="M239" s="112">
        <v>0</v>
      </c>
      <c r="N239" s="112">
        <v>0</v>
      </c>
      <c r="O239" s="112">
        <v>12.491700000000002</v>
      </c>
      <c r="P239" s="112">
        <v>117.99170000000001</v>
      </c>
      <c r="Q239" t="s">
        <v>7868</v>
      </c>
      <c r="R239" t="s">
        <v>8045</v>
      </c>
      <c r="S239" s="112">
        <v>0</v>
      </c>
      <c r="T239" s="112">
        <v>0</v>
      </c>
      <c r="U239" s="112"/>
    </row>
    <row r="240" spans="1:21" hidden="1" x14ac:dyDescent="0.25">
      <c r="A240" t="s">
        <v>9020</v>
      </c>
      <c r="B240" t="s">
        <v>9434</v>
      </c>
      <c r="C240" t="s">
        <v>7706</v>
      </c>
      <c r="D240" t="s">
        <v>0</v>
      </c>
      <c r="E240">
        <v>33845</v>
      </c>
      <c r="F240" t="s">
        <v>1455</v>
      </c>
      <c r="G240" t="s">
        <v>1456</v>
      </c>
      <c r="H240" s="112">
        <v>8.25</v>
      </c>
      <c r="I240" s="112">
        <v>0</v>
      </c>
      <c r="J240" s="112">
        <v>0</v>
      </c>
      <c r="K240" s="15">
        <v>81.760000000000005</v>
      </c>
      <c r="L240" s="112">
        <v>0</v>
      </c>
      <c r="M240" s="112">
        <v>0</v>
      </c>
      <c r="N240" s="112">
        <v>0</v>
      </c>
      <c r="O240" s="112">
        <v>10.628800000000002</v>
      </c>
      <c r="P240" s="112">
        <v>100.6388</v>
      </c>
      <c r="Q240" t="s">
        <v>7868</v>
      </c>
      <c r="R240" t="s">
        <v>8045</v>
      </c>
      <c r="S240" s="112">
        <v>0</v>
      </c>
      <c r="T240" s="112">
        <v>0</v>
      </c>
      <c r="U240" s="112"/>
    </row>
    <row r="241" spans="1:21" hidden="1" x14ac:dyDescent="0.25">
      <c r="A241" t="s">
        <v>9020</v>
      </c>
      <c r="B241" t="s">
        <v>9434</v>
      </c>
      <c r="C241" t="s">
        <v>7706</v>
      </c>
      <c r="D241" t="s">
        <v>0</v>
      </c>
      <c r="E241">
        <v>33864</v>
      </c>
      <c r="F241" t="s">
        <v>1455</v>
      </c>
      <c r="G241" t="s">
        <v>1456</v>
      </c>
      <c r="H241" s="112">
        <v>1.7199999999999998</v>
      </c>
      <c r="I241" s="112">
        <v>0</v>
      </c>
      <c r="J241" s="112">
        <v>0</v>
      </c>
      <c r="K241" s="15">
        <v>17.059999999999999</v>
      </c>
      <c r="L241" s="112">
        <v>0</v>
      </c>
      <c r="M241" s="112">
        <v>0</v>
      </c>
      <c r="N241" s="112">
        <v>0</v>
      </c>
      <c r="O241" s="112">
        <v>2.2178</v>
      </c>
      <c r="P241" s="112">
        <v>20.997799999999998</v>
      </c>
      <c r="Q241" t="s">
        <v>7868</v>
      </c>
      <c r="R241" t="s">
        <v>8045</v>
      </c>
      <c r="S241" s="112">
        <v>0</v>
      </c>
      <c r="T241" s="112">
        <v>0</v>
      </c>
      <c r="U241" s="112"/>
    </row>
    <row r="242" spans="1:21" hidden="1" x14ac:dyDescent="0.25">
      <c r="A242" t="s">
        <v>9020</v>
      </c>
      <c r="B242" t="s">
        <v>9426</v>
      </c>
      <c r="C242" t="s">
        <v>7706</v>
      </c>
      <c r="D242" t="s">
        <v>0</v>
      </c>
      <c r="E242">
        <v>33158</v>
      </c>
      <c r="F242" t="s">
        <v>1455</v>
      </c>
      <c r="G242" t="s">
        <v>1456</v>
      </c>
      <c r="H242" s="112">
        <v>8.7099999999999991</v>
      </c>
      <c r="I242" s="112">
        <v>0</v>
      </c>
      <c r="J242" s="112">
        <v>0</v>
      </c>
      <c r="K242" s="15">
        <v>86.47</v>
      </c>
      <c r="L242" s="112">
        <v>0</v>
      </c>
      <c r="M242" s="112">
        <v>0</v>
      </c>
      <c r="N242" s="112">
        <v>0</v>
      </c>
      <c r="O242" s="112">
        <v>11.241099999999999</v>
      </c>
      <c r="P242" s="112">
        <v>106.4211</v>
      </c>
      <c r="Q242" t="s">
        <v>7868</v>
      </c>
      <c r="R242" t="s">
        <v>8045</v>
      </c>
      <c r="S242" s="112">
        <v>0</v>
      </c>
      <c r="T242" s="112">
        <v>0</v>
      </c>
      <c r="U242" s="112"/>
    </row>
    <row r="243" spans="1:21" hidden="1" x14ac:dyDescent="0.25">
      <c r="A243" t="s">
        <v>9020</v>
      </c>
      <c r="B243" t="s">
        <v>9433</v>
      </c>
      <c r="C243" t="s">
        <v>7706</v>
      </c>
      <c r="D243" t="s">
        <v>0</v>
      </c>
      <c r="E243">
        <v>32455</v>
      </c>
      <c r="F243" t="s">
        <v>1455</v>
      </c>
      <c r="G243" t="s">
        <v>1456</v>
      </c>
      <c r="H243" s="112">
        <v>10.8</v>
      </c>
      <c r="I243" s="112">
        <v>0</v>
      </c>
      <c r="J243" s="112">
        <v>0</v>
      </c>
      <c r="K243" s="15">
        <v>107.07</v>
      </c>
      <c r="L243" s="112">
        <v>0</v>
      </c>
      <c r="M243" s="112">
        <v>0</v>
      </c>
      <c r="N243" s="112">
        <v>0</v>
      </c>
      <c r="O243" s="112">
        <v>13.9191</v>
      </c>
      <c r="P243" s="112">
        <v>131.78909999999999</v>
      </c>
      <c r="Q243" t="s">
        <v>7868</v>
      </c>
      <c r="R243" t="s">
        <v>8045</v>
      </c>
      <c r="S243" s="112">
        <v>0</v>
      </c>
      <c r="T243" s="112">
        <v>0</v>
      </c>
      <c r="U243" s="112"/>
    </row>
    <row r="244" spans="1:21" hidden="1" x14ac:dyDescent="0.25">
      <c r="A244" t="s">
        <v>9020</v>
      </c>
      <c r="B244" t="s">
        <v>9432</v>
      </c>
      <c r="C244" t="s">
        <v>7706</v>
      </c>
      <c r="D244" t="s">
        <v>0</v>
      </c>
      <c r="E244">
        <v>32341</v>
      </c>
      <c r="F244" t="s">
        <v>1455</v>
      </c>
      <c r="G244" t="s">
        <v>1456</v>
      </c>
      <c r="H244" s="112">
        <v>1.06</v>
      </c>
      <c r="I244" s="112">
        <v>0</v>
      </c>
      <c r="J244" s="112">
        <v>0</v>
      </c>
      <c r="K244" s="15">
        <v>10.56</v>
      </c>
      <c r="L244" s="112">
        <v>0</v>
      </c>
      <c r="M244" s="112">
        <v>0</v>
      </c>
      <c r="N244" s="112">
        <v>0</v>
      </c>
      <c r="O244" s="112">
        <v>1.3728</v>
      </c>
      <c r="P244" s="112">
        <v>12.992800000000001</v>
      </c>
      <c r="Q244" t="s">
        <v>7868</v>
      </c>
      <c r="R244" t="s">
        <v>8045</v>
      </c>
      <c r="S244" s="112">
        <v>0</v>
      </c>
      <c r="T244" s="112">
        <v>0</v>
      </c>
      <c r="U244" s="112"/>
    </row>
    <row r="245" spans="1:21" hidden="1" x14ac:dyDescent="0.25">
      <c r="A245" t="s">
        <v>8489</v>
      </c>
      <c r="B245" t="s">
        <v>9400</v>
      </c>
      <c r="C245" t="s">
        <v>7706</v>
      </c>
      <c r="D245" t="s">
        <v>0</v>
      </c>
      <c r="E245">
        <v>4</v>
      </c>
      <c r="F245" t="s">
        <v>9417</v>
      </c>
      <c r="G245" t="s">
        <v>9418</v>
      </c>
      <c r="H245" s="112">
        <v>0</v>
      </c>
      <c r="I245" s="112">
        <v>0</v>
      </c>
      <c r="J245" s="112">
        <v>0</v>
      </c>
      <c r="K245" s="15">
        <v>50</v>
      </c>
      <c r="L245" s="112">
        <v>0</v>
      </c>
      <c r="M245" s="112">
        <v>0</v>
      </c>
      <c r="N245" s="112">
        <v>0</v>
      </c>
      <c r="O245" s="112">
        <v>6.5</v>
      </c>
      <c r="P245" s="112">
        <v>56.5</v>
      </c>
      <c r="Q245" t="s">
        <v>7868</v>
      </c>
      <c r="R245" t="s">
        <v>8045</v>
      </c>
      <c r="S245" s="112">
        <v>0</v>
      </c>
      <c r="T245" s="112">
        <v>0</v>
      </c>
      <c r="U245" s="112"/>
    </row>
    <row r="246" spans="1:21" x14ac:dyDescent="0.25">
      <c r="A246" t="s">
        <v>8489</v>
      </c>
      <c r="B246" t="s">
        <v>9354</v>
      </c>
      <c r="C246" t="s">
        <v>7706</v>
      </c>
      <c r="D246" t="s">
        <v>0</v>
      </c>
      <c r="E246">
        <v>422605</v>
      </c>
      <c r="F246" t="s">
        <v>1529</v>
      </c>
      <c r="G246" t="s">
        <v>1530</v>
      </c>
      <c r="H246" s="112">
        <v>0</v>
      </c>
      <c r="I246" s="112">
        <v>0</v>
      </c>
      <c r="J246" s="112">
        <v>0</v>
      </c>
      <c r="K246" s="15">
        <v>8.94</v>
      </c>
      <c r="L246" s="112">
        <v>0</v>
      </c>
      <c r="M246" s="112">
        <v>0</v>
      </c>
      <c r="N246" s="112">
        <v>0</v>
      </c>
      <c r="O246" s="112">
        <v>1.1621999999999999</v>
      </c>
      <c r="P246" s="112">
        <v>10.1022</v>
      </c>
      <c r="Q246" t="s">
        <v>7868</v>
      </c>
      <c r="R246" t="s">
        <v>8045</v>
      </c>
      <c r="S246" s="112">
        <v>0</v>
      </c>
      <c r="T246" s="112">
        <v>0</v>
      </c>
      <c r="U246" s="112"/>
    </row>
    <row r="247" spans="1:21" x14ac:dyDescent="0.25">
      <c r="A247" t="s">
        <v>8489</v>
      </c>
      <c r="B247" t="s">
        <v>9357</v>
      </c>
      <c r="C247" t="s">
        <v>7706</v>
      </c>
      <c r="D247" t="s">
        <v>0</v>
      </c>
      <c r="E247">
        <v>2066</v>
      </c>
      <c r="F247" t="s">
        <v>9414</v>
      </c>
      <c r="G247" t="s">
        <v>9415</v>
      </c>
      <c r="H247" s="112">
        <v>0</v>
      </c>
      <c r="I247" s="112">
        <v>0</v>
      </c>
      <c r="J247" s="112">
        <v>0</v>
      </c>
      <c r="K247" s="15">
        <v>4.8600000000000003</v>
      </c>
      <c r="L247" s="112">
        <v>0</v>
      </c>
      <c r="M247" s="112">
        <v>0</v>
      </c>
      <c r="N247" s="112">
        <v>0</v>
      </c>
      <c r="O247" s="112">
        <v>0.63180000000000003</v>
      </c>
      <c r="P247" s="112">
        <v>5.4918000000000005</v>
      </c>
      <c r="Q247" t="s">
        <v>7868</v>
      </c>
      <c r="R247" t="s">
        <v>8045</v>
      </c>
      <c r="S247" s="112">
        <v>0</v>
      </c>
      <c r="T247" s="112">
        <v>0</v>
      </c>
      <c r="U247" s="112"/>
    </row>
    <row r="248" spans="1:21" hidden="1" x14ac:dyDescent="0.25">
      <c r="A248" t="s">
        <v>8489</v>
      </c>
      <c r="B248" t="s">
        <v>9416</v>
      </c>
      <c r="C248" t="s">
        <v>7706</v>
      </c>
      <c r="D248" t="s">
        <v>0</v>
      </c>
      <c r="E248">
        <v>325010</v>
      </c>
      <c r="F248" t="s">
        <v>1326</v>
      </c>
      <c r="G248" t="s">
        <v>1327</v>
      </c>
      <c r="H248" s="112">
        <v>0</v>
      </c>
      <c r="I248" s="112">
        <v>0</v>
      </c>
      <c r="J248" s="112">
        <v>0</v>
      </c>
      <c r="K248" s="15">
        <v>14.16</v>
      </c>
      <c r="L248" s="112">
        <v>0</v>
      </c>
      <c r="M248" s="112">
        <v>0</v>
      </c>
      <c r="N248" s="112">
        <v>0</v>
      </c>
      <c r="O248" s="112">
        <v>1.8408</v>
      </c>
      <c r="P248" s="112">
        <v>16.000800000000002</v>
      </c>
      <c r="Q248" t="s">
        <v>7868</v>
      </c>
      <c r="R248" t="s">
        <v>8045</v>
      </c>
      <c r="S248" s="112">
        <v>0</v>
      </c>
      <c r="T248" s="112">
        <v>0</v>
      </c>
      <c r="U248" s="112"/>
    </row>
    <row r="249" spans="1:21" hidden="1" x14ac:dyDescent="0.25">
      <c r="A249" t="s">
        <v>8489</v>
      </c>
      <c r="B249" t="s">
        <v>9416</v>
      </c>
      <c r="C249" t="s">
        <v>7706</v>
      </c>
      <c r="D249" t="s">
        <v>0</v>
      </c>
      <c r="E249">
        <v>247731</v>
      </c>
      <c r="F249" t="s">
        <v>1338</v>
      </c>
      <c r="G249" t="s">
        <v>1339</v>
      </c>
      <c r="H249" s="112">
        <v>0</v>
      </c>
      <c r="I249" s="112">
        <v>0</v>
      </c>
      <c r="J249" s="112">
        <v>0</v>
      </c>
      <c r="K249" s="15">
        <v>9.73</v>
      </c>
      <c r="L249" s="112">
        <v>0</v>
      </c>
      <c r="M249" s="112">
        <v>0</v>
      </c>
      <c r="N249" s="112">
        <v>0</v>
      </c>
      <c r="O249" s="112">
        <v>1.2649000000000001</v>
      </c>
      <c r="P249" s="112">
        <v>10.994900000000001</v>
      </c>
      <c r="Q249" t="s">
        <v>7868</v>
      </c>
      <c r="R249" t="s">
        <v>8045</v>
      </c>
      <c r="S249" s="112">
        <v>0</v>
      </c>
      <c r="T249" s="112">
        <v>0</v>
      </c>
      <c r="U249" s="112"/>
    </row>
    <row r="250" spans="1:21" x14ac:dyDescent="0.25">
      <c r="A250" t="s">
        <v>8489</v>
      </c>
      <c r="B250" t="s">
        <v>9343</v>
      </c>
      <c r="C250" t="s">
        <v>7706</v>
      </c>
      <c r="D250" t="s">
        <v>0</v>
      </c>
      <c r="E250">
        <v>2050</v>
      </c>
      <c r="F250" t="s">
        <v>9414</v>
      </c>
      <c r="G250" t="s">
        <v>9415</v>
      </c>
      <c r="H250" s="112">
        <v>0</v>
      </c>
      <c r="I250" s="112">
        <v>0</v>
      </c>
      <c r="J250" s="112">
        <v>0</v>
      </c>
      <c r="K250" s="15">
        <v>7.29</v>
      </c>
      <c r="L250" s="112">
        <v>0</v>
      </c>
      <c r="M250" s="112">
        <v>0</v>
      </c>
      <c r="N250" s="112">
        <v>0</v>
      </c>
      <c r="O250" s="112">
        <v>0.94769999999999999</v>
      </c>
      <c r="P250" s="112">
        <v>8.2377000000000002</v>
      </c>
      <c r="Q250" t="s">
        <v>7868</v>
      </c>
      <c r="R250" t="s">
        <v>8045</v>
      </c>
      <c r="S250" s="112">
        <v>0</v>
      </c>
      <c r="T250" s="112">
        <v>0</v>
      </c>
      <c r="U250" s="112"/>
    </row>
    <row r="251" spans="1:21" x14ac:dyDescent="0.25">
      <c r="A251" t="s">
        <v>8489</v>
      </c>
      <c r="B251" t="s">
        <v>9353</v>
      </c>
      <c r="C251" t="s">
        <v>7706</v>
      </c>
      <c r="D251" t="s">
        <v>0</v>
      </c>
      <c r="E251">
        <v>423825</v>
      </c>
      <c r="F251" t="s">
        <v>1529</v>
      </c>
      <c r="G251" t="s">
        <v>1530</v>
      </c>
      <c r="H251" s="112">
        <v>0</v>
      </c>
      <c r="I251" s="112">
        <v>0</v>
      </c>
      <c r="J251" s="112">
        <v>0</v>
      </c>
      <c r="K251" s="15">
        <v>8.98</v>
      </c>
      <c r="L251" s="112">
        <v>0</v>
      </c>
      <c r="M251" s="112">
        <v>0</v>
      </c>
      <c r="N251" s="112">
        <v>0</v>
      </c>
      <c r="O251" s="112">
        <v>1.1674</v>
      </c>
      <c r="P251" s="112">
        <v>10.147400000000001</v>
      </c>
      <c r="Q251" t="s">
        <v>7868</v>
      </c>
      <c r="R251" t="s">
        <v>8045</v>
      </c>
      <c r="S251" s="112">
        <v>0</v>
      </c>
      <c r="T251" s="112">
        <v>0</v>
      </c>
      <c r="U251" s="112"/>
    </row>
    <row r="252" spans="1:21" hidden="1" x14ac:dyDescent="0.25">
      <c r="A252" t="s">
        <v>8489</v>
      </c>
      <c r="B252" t="s">
        <v>9390</v>
      </c>
      <c r="C252" t="s">
        <v>7706</v>
      </c>
      <c r="D252" t="s">
        <v>0</v>
      </c>
      <c r="E252">
        <v>254</v>
      </c>
      <c r="F252" t="s">
        <v>9300</v>
      </c>
      <c r="G252" t="s">
        <v>9413</v>
      </c>
      <c r="H252" s="112">
        <v>0</v>
      </c>
      <c r="I252" s="112">
        <v>0</v>
      </c>
      <c r="J252" s="112">
        <v>0</v>
      </c>
      <c r="K252" s="15">
        <v>198.23</v>
      </c>
      <c r="L252" s="112">
        <v>0</v>
      </c>
      <c r="M252" s="112">
        <v>0</v>
      </c>
      <c r="N252" s="112">
        <v>0</v>
      </c>
      <c r="O252" s="112">
        <v>25.7699</v>
      </c>
      <c r="P252" s="112">
        <v>223.9999</v>
      </c>
      <c r="Q252" t="s">
        <v>7868</v>
      </c>
      <c r="R252" t="s">
        <v>8045</v>
      </c>
      <c r="S252" s="112">
        <v>0</v>
      </c>
      <c r="T252" s="112">
        <v>0</v>
      </c>
      <c r="U252" s="112"/>
    </row>
    <row r="253" spans="1:21" hidden="1" x14ac:dyDescent="0.25">
      <c r="A253" t="s">
        <v>8489</v>
      </c>
      <c r="B253" t="s">
        <v>9410</v>
      </c>
      <c r="C253" t="s">
        <v>7706</v>
      </c>
      <c r="D253" t="s">
        <v>0</v>
      </c>
      <c r="E253">
        <v>463</v>
      </c>
      <c r="F253" t="s">
        <v>9411</v>
      </c>
      <c r="G253" t="s">
        <v>9412</v>
      </c>
      <c r="H253" s="112">
        <v>0</v>
      </c>
      <c r="I253" s="112">
        <v>0</v>
      </c>
      <c r="J253" s="112">
        <v>0</v>
      </c>
      <c r="K253" s="15">
        <v>168.14</v>
      </c>
      <c r="L253" s="112">
        <v>0</v>
      </c>
      <c r="M253" s="112">
        <v>0</v>
      </c>
      <c r="N253" s="112">
        <v>0</v>
      </c>
      <c r="O253" s="112">
        <v>21.8582</v>
      </c>
      <c r="P253" s="112">
        <v>189.9982</v>
      </c>
      <c r="Q253" t="s">
        <v>7868</v>
      </c>
      <c r="R253" t="s">
        <v>8045</v>
      </c>
      <c r="S253" s="112">
        <v>0</v>
      </c>
      <c r="T253" s="112">
        <v>0</v>
      </c>
      <c r="U253" s="112"/>
    </row>
    <row r="254" spans="1:21" hidden="1" x14ac:dyDescent="0.25">
      <c r="A254" t="s">
        <v>8489</v>
      </c>
      <c r="B254" t="s">
        <v>9364</v>
      </c>
      <c r="C254" t="s">
        <v>7706</v>
      </c>
      <c r="D254" t="s">
        <v>0</v>
      </c>
      <c r="E254">
        <v>28</v>
      </c>
      <c r="F254" t="s">
        <v>9408</v>
      </c>
      <c r="G254" t="s">
        <v>9409</v>
      </c>
      <c r="H254" s="112">
        <v>0</v>
      </c>
      <c r="I254" s="112">
        <v>0</v>
      </c>
      <c r="J254" s="112">
        <v>0</v>
      </c>
      <c r="K254" s="15">
        <v>20</v>
      </c>
      <c r="L254" s="112">
        <v>0</v>
      </c>
      <c r="M254" s="112">
        <v>0</v>
      </c>
      <c r="N254" s="112">
        <v>0</v>
      </c>
      <c r="O254" s="112">
        <v>2.6</v>
      </c>
      <c r="P254" s="112">
        <v>22.6</v>
      </c>
      <c r="Q254" t="s">
        <v>7868</v>
      </c>
      <c r="R254" t="s">
        <v>8045</v>
      </c>
      <c r="S254" s="112">
        <v>0</v>
      </c>
      <c r="T254" s="112">
        <v>0</v>
      </c>
      <c r="U254" s="112"/>
    </row>
    <row r="255" spans="1:21" hidden="1" x14ac:dyDescent="0.25">
      <c r="A255" t="s">
        <v>8489</v>
      </c>
      <c r="B255" t="s">
        <v>9364</v>
      </c>
      <c r="C255" t="s">
        <v>7706</v>
      </c>
      <c r="D255" t="s">
        <v>0</v>
      </c>
      <c r="E255">
        <v>29</v>
      </c>
      <c r="F255" t="s">
        <v>9408</v>
      </c>
      <c r="G255" t="s">
        <v>9409</v>
      </c>
      <c r="H255" s="112">
        <v>0</v>
      </c>
      <c r="I255" s="112">
        <v>0</v>
      </c>
      <c r="J255" s="112">
        <v>0</v>
      </c>
      <c r="K255" s="15">
        <v>80</v>
      </c>
      <c r="L255" s="112">
        <v>0</v>
      </c>
      <c r="M255" s="112">
        <v>0</v>
      </c>
      <c r="N255" s="112">
        <v>0</v>
      </c>
      <c r="O255" s="112">
        <v>10.4</v>
      </c>
      <c r="P255" s="112">
        <v>90.4</v>
      </c>
      <c r="Q255" t="s">
        <v>7868</v>
      </c>
      <c r="R255" t="s">
        <v>8045</v>
      </c>
      <c r="S255" s="112">
        <v>0</v>
      </c>
      <c r="T255" s="112">
        <v>0</v>
      </c>
      <c r="U255" s="112"/>
    </row>
    <row r="256" spans="1:21" hidden="1" x14ac:dyDescent="0.25">
      <c r="A256" t="s">
        <v>8489</v>
      </c>
      <c r="B256" t="s">
        <v>9380</v>
      </c>
      <c r="C256" t="s">
        <v>7706</v>
      </c>
      <c r="D256" t="s">
        <v>0</v>
      </c>
      <c r="E256">
        <v>452</v>
      </c>
      <c r="F256" t="s">
        <v>9406</v>
      </c>
      <c r="G256" t="s">
        <v>9407</v>
      </c>
      <c r="H256" s="112">
        <v>0</v>
      </c>
      <c r="I256" s="112">
        <v>0</v>
      </c>
      <c r="J256" s="112">
        <v>0</v>
      </c>
      <c r="K256" s="15">
        <v>17.05</v>
      </c>
      <c r="L256" s="112">
        <v>0</v>
      </c>
      <c r="M256" s="112">
        <v>0</v>
      </c>
      <c r="N256" s="112">
        <v>0</v>
      </c>
      <c r="O256" s="112">
        <v>2.2200000000000002</v>
      </c>
      <c r="P256" s="112">
        <v>19.27</v>
      </c>
      <c r="Q256" t="s">
        <v>7868</v>
      </c>
      <c r="R256" t="s">
        <v>8045</v>
      </c>
      <c r="S256" s="112">
        <v>0</v>
      </c>
      <c r="T256" s="112">
        <v>0</v>
      </c>
      <c r="U256" s="112"/>
    </row>
    <row r="257" spans="1:21" x14ac:dyDescent="0.25">
      <c r="A257" t="s">
        <v>8489</v>
      </c>
      <c r="B257" t="s">
        <v>9394</v>
      </c>
      <c r="C257" t="s">
        <v>7706</v>
      </c>
      <c r="D257" t="s">
        <v>0</v>
      </c>
      <c r="E257">
        <v>173</v>
      </c>
      <c r="F257" t="s">
        <v>9272</v>
      </c>
      <c r="G257" t="s">
        <v>9405</v>
      </c>
      <c r="H257" s="112">
        <v>0</v>
      </c>
      <c r="I257" s="112">
        <v>0</v>
      </c>
      <c r="J257" s="112">
        <v>0</v>
      </c>
      <c r="K257" s="15">
        <v>7.52</v>
      </c>
      <c r="L257" s="112">
        <v>0</v>
      </c>
      <c r="M257" s="112">
        <v>0</v>
      </c>
      <c r="N257" s="112">
        <v>0</v>
      </c>
      <c r="O257" s="112">
        <v>0.97760000000000002</v>
      </c>
      <c r="P257" s="112">
        <v>8.4976000000000003</v>
      </c>
      <c r="Q257" t="s">
        <v>7868</v>
      </c>
      <c r="R257" t="s">
        <v>8045</v>
      </c>
      <c r="S257" s="112">
        <v>0</v>
      </c>
      <c r="T257" s="112">
        <v>0</v>
      </c>
      <c r="U257" s="112"/>
    </row>
    <row r="258" spans="1:21" x14ac:dyDescent="0.25">
      <c r="A258" t="s">
        <v>8489</v>
      </c>
      <c r="B258" t="s">
        <v>9398</v>
      </c>
      <c r="C258" t="s">
        <v>7706</v>
      </c>
      <c r="D258" t="s">
        <v>0</v>
      </c>
      <c r="E258">
        <v>94</v>
      </c>
      <c r="F258" t="s">
        <v>9278</v>
      </c>
      <c r="G258" t="s">
        <v>9404</v>
      </c>
      <c r="H258" s="112">
        <v>0</v>
      </c>
      <c r="I258" s="112">
        <v>0</v>
      </c>
      <c r="J258" s="112">
        <v>0</v>
      </c>
      <c r="K258" s="15">
        <v>27.4</v>
      </c>
      <c r="L258" s="112">
        <v>0</v>
      </c>
      <c r="M258" s="112">
        <v>0</v>
      </c>
      <c r="N258" s="112">
        <v>0</v>
      </c>
      <c r="O258" s="112">
        <v>3.5619999999999998</v>
      </c>
      <c r="P258" s="112">
        <v>30.962</v>
      </c>
      <c r="Q258" t="s">
        <v>7868</v>
      </c>
      <c r="R258" t="s">
        <v>8045</v>
      </c>
      <c r="S258" s="112">
        <v>0</v>
      </c>
      <c r="T258" s="112">
        <v>0</v>
      </c>
      <c r="U258" s="112"/>
    </row>
    <row r="259" spans="1:21" hidden="1" x14ac:dyDescent="0.25">
      <c r="A259" t="s">
        <v>8489</v>
      </c>
      <c r="B259" t="s">
        <v>9395</v>
      </c>
      <c r="C259" t="s">
        <v>7706</v>
      </c>
      <c r="D259" t="s">
        <v>0</v>
      </c>
      <c r="E259">
        <v>1493281</v>
      </c>
      <c r="F259" t="s">
        <v>1317</v>
      </c>
      <c r="G259" t="s">
        <v>1318</v>
      </c>
      <c r="H259" s="112">
        <v>0</v>
      </c>
      <c r="I259" s="112">
        <v>0</v>
      </c>
      <c r="J259" s="112">
        <v>0</v>
      </c>
      <c r="K259" s="15">
        <v>35.58</v>
      </c>
      <c r="L259" s="112">
        <v>0</v>
      </c>
      <c r="M259" s="112">
        <v>0</v>
      </c>
      <c r="N259" s="112">
        <v>0</v>
      </c>
      <c r="O259" s="112">
        <v>4.6254</v>
      </c>
      <c r="P259" s="112">
        <v>40.205399999999997</v>
      </c>
      <c r="Q259" t="s">
        <v>7868</v>
      </c>
      <c r="R259" t="s">
        <v>8045</v>
      </c>
      <c r="S259" s="112">
        <v>0</v>
      </c>
      <c r="T259" s="112">
        <v>0</v>
      </c>
      <c r="U259" s="112"/>
    </row>
    <row r="260" spans="1:21" hidden="1" x14ac:dyDescent="0.25">
      <c r="A260" t="s">
        <v>8489</v>
      </c>
      <c r="B260" t="s">
        <v>9316</v>
      </c>
      <c r="C260" t="s">
        <v>7706</v>
      </c>
      <c r="D260" t="s">
        <v>0</v>
      </c>
      <c r="E260">
        <v>94</v>
      </c>
      <c r="F260" t="s">
        <v>9402</v>
      </c>
      <c r="G260" t="s">
        <v>9403</v>
      </c>
      <c r="H260" s="112">
        <v>0</v>
      </c>
      <c r="I260" s="112">
        <v>0</v>
      </c>
      <c r="J260" s="112">
        <v>0</v>
      </c>
      <c r="K260" s="15">
        <v>66.38</v>
      </c>
      <c r="L260" s="112">
        <v>0</v>
      </c>
      <c r="M260" s="112">
        <v>0</v>
      </c>
      <c r="N260" s="112">
        <v>0</v>
      </c>
      <c r="O260" s="112">
        <v>8.6294000000000004</v>
      </c>
      <c r="P260" s="112">
        <v>75.009399999999999</v>
      </c>
      <c r="Q260" t="s">
        <v>7868</v>
      </c>
      <c r="R260" t="s">
        <v>8045</v>
      </c>
      <c r="S260" s="112">
        <v>0</v>
      </c>
      <c r="T260" s="112">
        <v>0</v>
      </c>
      <c r="U260" s="112"/>
    </row>
    <row r="261" spans="1:21" hidden="1" x14ac:dyDescent="0.25">
      <c r="A261" t="s">
        <v>8489</v>
      </c>
      <c r="B261" t="s">
        <v>9401</v>
      </c>
      <c r="C261" t="s">
        <v>7706</v>
      </c>
      <c r="D261" t="s">
        <v>0</v>
      </c>
      <c r="E261">
        <v>880926</v>
      </c>
      <c r="F261" t="s">
        <v>2612</v>
      </c>
      <c r="G261" t="s">
        <v>2613</v>
      </c>
      <c r="H261" s="112">
        <v>0</v>
      </c>
      <c r="I261" s="112">
        <v>0</v>
      </c>
      <c r="J261" s="112">
        <v>0</v>
      </c>
      <c r="K261" s="15">
        <v>16.5</v>
      </c>
      <c r="L261" s="112">
        <v>0</v>
      </c>
      <c r="M261" s="112">
        <v>0</v>
      </c>
      <c r="N261" s="112">
        <v>0</v>
      </c>
      <c r="O261" s="112">
        <v>2.145</v>
      </c>
      <c r="P261" s="112">
        <v>18.645</v>
      </c>
      <c r="Q261" t="s">
        <v>7868</v>
      </c>
      <c r="R261" t="s">
        <v>8045</v>
      </c>
      <c r="S261" s="112">
        <v>0</v>
      </c>
      <c r="T261" s="112">
        <v>0</v>
      </c>
      <c r="U261" s="112"/>
    </row>
    <row r="262" spans="1:21" x14ac:dyDescent="0.25">
      <c r="A262" t="s">
        <v>8489</v>
      </c>
      <c r="B262" t="s">
        <v>9400</v>
      </c>
      <c r="C262" t="s">
        <v>7706</v>
      </c>
      <c r="D262" t="s">
        <v>0</v>
      </c>
      <c r="E262">
        <v>18332</v>
      </c>
      <c r="F262" t="s">
        <v>6961</v>
      </c>
      <c r="G262" t="s">
        <v>6962</v>
      </c>
      <c r="H262" s="112">
        <v>0</v>
      </c>
      <c r="I262" s="112">
        <v>0</v>
      </c>
      <c r="J262" s="112">
        <v>0</v>
      </c>
      <c r="K262" s="15">
        <v>180</v>
      </c>
      <c r="L262" s="112">
        <v>0</v>
      </c>
      <c r="M262" s="112">
        <v>0</v>
      </c>
      <c r="N262" s="112">
        <v>0</v>
      </c>
      <c r="O262" s="112">
        <v>23.400000000000002</v>
      </c>
      <c r="P262" s="112">
        <v>203.4</v>
      </c>
      <c r="Q262" t="s">
        <v>7868</v>
      </c>
      <c r="R262" t="s">
        <v>8045</v>
      </c>
      <c r="S262" s="112">
        <v>0</v>
      </c>
      <c r="T262" s="112">
        <v>0</v>
      </c>
      <c r="U262" s="112"/>
    </row>
    <row r="263" spans="1:21" hidden="1" x14ac:dyDescent="0.25">
      <c r="A263" t="s">
        <v>8489</v>
      </c>
      <c r="B263" t="s">
        <v>9382</v>
      </c>
      <c r="C263" t="s">
        <v>7706</v>
      </c>
      <c r="D263" t="s">
        <v>0</v>
      </c>
      <c r="E263">
        <v>6050703</v>
      </c>
      <c r="F263" t="s">
        <v>2226</v>
      </c>
      <c r="G263" t="s">
        <v>2227</v>
      </c>
      <c r="H263" s="112">
        <v>0</v>
      </c>
      <c r="I263" s="112">
        <v>0</v>
      </c>
      <c r="J263" s="112">
        <v>0</v>
      </c>
      <c r="K263" s="15">
        <v>196.29</v>
      </c>
      <c r="L263" s="112">
        <v>0</v>
      </c>
      <c r="M263" s="112">
        <v>0</v>
      </c>
      <c r="N263" s="112">
        <v>0</v>
      </c>
      <c r="O263" s="112">
        <v>25.517700000000001</v>
      </c>
      <c r="P263" s="112">
        <v>221.80769999999998</v>
      </c>
      <c r="Q263" t="s">
        <v>7868</v>
      </c>
      <c r="R263" t="s">
        <v>8045</v>
      </c>
      <c r="S263" s="112">
        <v>0</v>
      </c>
      <c r="T263" s="112">
        <v>0</v>
      </c>
      <c r="U263" s="112"/>
    </row>
    <row r="264" spans="1:21" hidden="1" x14ac:dyDescent="0.25">
      <c r="A264" t="s">
        <v>8489</v>
      </c>
      <c r="B264" t="s">
        <v>9399</v>
      </c>
      <c r="C264" t="s">
        <v>7706</v>
      </c>
      <c r="D264" t="s">
        <v>0</v>
      </c>
      <c r="E264">
        <v>22420</v>
      </c>
      <c r="F264" t="s">
        <v>2457</v>
      </c>
      <c r="G264" t="s">
        <v>2458</v>
      </c>
      <c r="H264" s="112">
        <v>0</v>
      </c>
      <c r="I264" s="112">
        <v>0</v>
      </c>
      <c r="J264" s="112">
        <v>0</v>
      </c>
      <c r="K264" s="15">
        <v>73.37</v>
      </c>
      <c r="L264" s="112">
        <v>0</v>
      </c>
      <c r="M264" s="112">
        <v>0</v>
      </c>
      <c r="N264" s="112">
        <v>0</v>
      </c>
      <c r="O264" s="112">
        <v>9.5381000000000018</v>
      </c>
      <c r="P264" s="112">
        <v>82.908100000000005</v>
      </c>
      <c r="Q264" t="s">
        <v>7868</v>
      </c>
      <c r="R264" t="s">
        <v>8045</v>
      </c>
      <c r="S264" s="112">
        <v>0</v>
      </c>
      <c r="T264" s="112">
        <v>0</v>
      </c>
      <c r="U264" s="112"/>
    </row>
    <row r="265" spans="1:21" x14ac:dyDescent="0.25">
      <c r="A265" t="s">
        <v>8489</v>
      </c>
      <c r="B265" t="s">
        <v>9389</v>
      </c>
      <c r="C265" t="s">
        <v>7706</v>
      </c>
      <c r="D265" t="s">
        <v>0</v>
      </c>
      <c r="E265">
        <v>1945</v>
      </c>
      <c r="F265" t="s">
        <v>3169</v>
      </c>
      <c r="G265" t="s">
        <v>3170</v>
      </c>
      <c r="H265" s="112">
        <v>0</v>
      </c>
      <c r="I265" s="112">
        <v>0</v>
      </c>
      <c r="J265" s="112">
        <v>0</v>
      </c>
      <c r="K265" s="15">
        <v>5</v>
      </c>
      <c r="L265" s="112">
        <v>0</v>
      </c>
      <c r="M265" s="112">
        <v>0</v>
      </c>
      <c r="N265" s="112">
        <v>0</v>
      </c>
      <c r="O265" s="112">
        <v>0.65</v>
      </c>
      <c r="P265" s="112">
        <v>5.65</v>
      </c>
      <c r="Q265" t="s">
        <v>7868</v>
      </c>
      <c r="R265" t="s">
        <v>8045</v>
      </c>
      <c r="S265" s="112">
        <v>0</v>
      </c>
      <c r="T265" s="112">
        <v>0</v>
      </c>
      <c r="U265" s="112"/>
    </row>
    <row r="266" spans="1:21" hidden="1" x14ac:dyDescent="0.25">
      <c r="A266" t="s">
        <v>8489</v>
      </c>
      <c r="B266" t="s">
        <v>9389</v>
      </c>
      <c r="C266" t="s">
        <v>7706</v>
      </c>
      <c r="D266" t="s">
        <v>0</v>
      </c>
      <c r="E266">
        <v>47554</v>
      </c>
      <c r="F266" t="s">
        <v>1340</v>
      </c>
      <c r="G266" t="s">
        <v>1341</v>
      </c>
      <c r="H266" s="112">
        <v>0</v>
      </c>
      <c r="I266" s="112">
        <v>0</v>
      </c>
      <c r="J266" s="112">
        <v>0</v>
      </c>
      <c r="K266" s="15">
        <v>28.27</v>
      </c>
      <c r="L266" s="112">
        <v>0</v>
      </c>
      <c r="M266" s="112">
        <v>0</v>
      </c>
      <c r="N266" s="112">
        <v>0</v>
      </c>
      <c r="O266" s="112">
        <v>3.6751</v>
      </c>
      <c r="P266" s="112">
        <v>31.9451</v>
      </c>
      <c r="Q266" t="s">
        <v>7868</v>
      </c>
      <c r="R266" t="s">
        <v>8045</v>
      </c>
      <c r="S266" s="112">
        <v>0</v>
      </c>
      <c r="T266" s="112">
        <v>0</v>
      </c>
      <c r="U266" s="112"/>
    </row>
    <row r="267" spans="1:21" hidden="1" x14ac:dyDescent="0.25">
      <c r="A267" t="s">
        <v>8489</v>
      </c>
      <c r="B267" t="s">
        <v>9398</v>
      </c>
      <c r="C267" t="s">
        <v>7706</v>
      </c>
      <c r="D267" t="s">
        <v>0</v>
      </c>
      <c r="E267">
        <v>36838</v>
      </c>
      <c r="F267" t="s">
        <v>1340</v>
      </c>
      <c r="G267" t="s">
        <v>1341</v>
      </c>
      <c r="H267" s="112">
        <v>0</v>
      </c>
      <c r="I267" s="112">
        <v>0</v>
      </c>
      <c r="J267" s="112">
        <v>0</v>
      </c>
      <c r="K267" s="15">
        <v>6.72</v>
      </c>
      <c r="L267" s="112">
        <v>0</v>
      </c>
      <c r="M267" s="112">
        <v>0</v>
      </c>
      <c r="N267" s="112">
        <v>0</v>
      </c>
      <c r="O267" s="112">
        <v>0.87360000000000004</v>
      </c>
      <c r="P267" s="112">
        <v>7.5935999999999995</v>
      </c>
      <c r="Q267" t="s">
        <v>7868</v>
      </c>
      <c r="R267" t="s">
        <v>8045</v>
      </c>
      <c r="S267" s="112">
        <v>0</v>
      </c>
      <c r="T267" s="112">
        <v>0</v>
      </c>
      <c r="U267" s="112"/>
    </row>
    <row r="268" spans="1:21" hidden="1" x14ac:dyDescent="0.25">
      <c r="A268" t="s">
        <v>8489</v>
      </c>
      <c r="B268" t="s">
        <v>9391</v>
      </c>
      <c r="C268" t="s">
        <v>7706</v>
      </c>
      <c r="D268" t="s">
        <v>0</v>
      </c>
      <c r="E268">
        <v>43221</v>
      </c>
      <c r="F268" t="s">
        <v>1340</v>
      </c>
      <c r="G268" t="s">
        <v>1341</v>
      </c>
      <c r="H268" s="112">
        <v>0</v>
      </c>
      <c r="I268" s="112">
        <v>0</v>
      </c>
      <c r="J268" s="112">
        <v>0</v>
      </c>
      <c r="K268" s="15">
        <v>61.28</v>
      </c>
      <c r="L268" s="112">
        <v>0</v>
      </c>
      <c r="M268" s="112">
        <v>0</v>
      </c>
      <c r="N268" s="112">
        <v>0</v>
      </c>
      <c r="O268" s="112">
        <v>7.9664000000000001</v>
      </c>
      <c r="P268" s="112">
        <v>69.246399999999994</v>
      </c>
      <c r="Q268" t="s">
        <v>7868</v>
      </c>
      <c r="R268" t="s">
        <v>8045</v>
      </c>
      <c r="S268" s="112">
        <v>0</v>
      </c>
      <c r="T268" s="112">
        <v>0</v>
      </c>
      <c r="U268" s="112"/>
    </row>
    <row r="269" spans="1:21" x14ac:dyDescent="0.25">
      <c r="A269" t="s">
        <v>8489</v>
      </c>
      <c r="B269" t="s">
        <v>9397</v>
      </c>
      <c r="C269" t="s">
        <v>7706</v>
      </c>
      <c r="D269" t="s">
        <v>0</v>
      </c>
      <c r="E269">
        <v>1790</v>
      </c>
      <c r="F269" t="s">
        <v>3169</v>
      </c>
      <c r="G269" t="s">
        <v>3170</v>
      </c>
      <c r="H269" s="112">
        <v>0</v>
      </c>
      <c r="I269" s="112">
        <v>0</v>
      </c>
      <c r="J269" s="112">
        <v>0</v>
      </c>
      <c r="K269" s="15">
        <v>30</v>
      </c>
      <c r="L269" s="112">
        <v>0</v>
      </c>
      <c r="M269" s="112">
        <v>0</v>
      </c>
      <c r="N269" s="112">
        <v>0</v>
      </c>
      <c r="O269" s="112">
        <v>3.9000000000000004</v>
      </c>
      <c r="P269" s="112">
        <v>33.9</v>
      </c>
      <c r="Q269" t="s">
        <v>7868</v>
      </c>
      <c r="R269" t="s">
        <v>8045</v>
      </c>
      <c r="S269" s="112">
        <v>0</v>
      </c>
      <c r="T269" s="112">
        <v>0</v>
      </c>
      <c r="U269" s="112"/>
    </row>
    <row r="270" spans="1:21" x14ac:dyDescent="0.25">
      <c r="A270" t="s">
        <v>8489</v>
      </c>
      <c r="B270" t="s">
        <v>9397</v>
      </c>
      <c r="C270" t="s">
        <v>7706</v>
      </c>
      <c r="D270" t="s">
        <v>0</v>
      </c>
      <c r="E270">
        <v>1798</v>
      </c>
      <c r="F270" t="s">
        <v>3169</v>
      </c>
      <c r="G270" t="s">
        <v>3170</v>
      </c>
      <c r="H270" s="112">
        <v>0</v>
      </c>
      <c r="I270" s="112">
        <v>0</v>
      </c>
      <c r="J270" s="112">
        <v>0</v>
      </c>
      <c r="K270" s="15">
        <v>16</v>
      </c>
      <c r="L270" s="112">
        <v>0</v>
      </c>
      <c r="M270" s="112">
        <v>0</v>
      </c>
      <c r="N270" s="112">
        <v>0</v>
      </c>
      <c r="O270" s="112">
        <v>2.08</v>
      </c>
      <c r="P270" s="112">
        <v>18.079999999999998</v>
      </c>
      <c r="Q270" t="s">
        <v>7868</v>
      </c>
      <c r="R270" t="s">
        <v>8045</v>
      </c>
      <c r="S270" s="112">
        <v>0</v>
      </c>
      <c r="T270" s="112">
        <v>0</v>
      </c>
      <c r="U270" s="112"/>
    </row>
    <row r="271" spans="1:21" x14ac:dyDescent="0.25">
      <c r="A271" t="s">
        <v>8489</v>
      </c>
      <c r="B271" t="s">
        <v>9394</v>
      </c>
      <c r="C271" t="s">
        <v>7706</v>
      </c>
      <c r="D271" t="s">
        <v>0</v>
      </c>
      <c r="E271">
        <v>8535</v>
      </c>
      <c r="F271" t="s">
        <v>3169</v>
      </c>
      <c r="G271" t="s">
        <v>3170</v>
      </c>
      <c r="H271" s="112">
        <v>0</v>
      </c>
      <c r="I271" s="112">
        <v>0</v>
      </c>
      <c r="J271" s="112">
        <v>0</v>
      </c>
      <c r="K271" s="15">
        <v>28</v>
      </c>
      <c r="L271" s="112">
        <v>0</v>
      </c>
      <c r="M271" s="112">
        <v>0</v>
      </c>
      <c r="N271" s="112">
        <v>0</v>
      </c>
      <c r="O271" s="112">
        <v>3.64</v>
      </c>
      <c r="P271" s="112">
        <v>31.64</v>
      </c>
      <c r="Q271" t="s">
        <v>7868</v>
      </c>
      <c r="R271" t="s">
        <v>8045</v>
      </c>
      <c r="S271" s="112">
        <v>0</v>
      </c>
      <c r="T271" s="112">
        <v>0</v>
      </c>
      <c r="U271" s="112"/>
    </row>
    <row r="272" spans="1:21" x14ac:dyDescent="0.25">
      <c r="A272" t="s">
        <v>8489</v>
      </c>
      <c r="B272" t="s">
        <v>9381</v>
      </c>
      <c r="C272" t="s">
        <v>7706</v>
      </c>
      <c r="D272" t="s">
        <v>0</v>
      </c>
      <c r="E272">
        <v>8818</v>
      </c>
      <c r="F272" t="s">
        <v>3169</v>
      </c>
      <c r="G272" t="s">
        <v>3170</v>
      </c>
      <c r="H272" s="112">
        <v>0</v>
      </c>
      <c r="I272" s="112">
        <v>0</v>
      </c>
      <c r="J272" s="112">
        <v>0</v>
      </c>
      <c r="K272" s="15">
        <v>40</v>
      </c>
      <c r="L272" s="112">
        <v>0</v>
      </c>
      <c r="M272" s="112">
        <v>0</v>
      </c>
      <c r="N272" s="112">
        <v>0</v>
      </c>
      <c r="O272" s="112">
        <v>5.2</v>
      </c>
      <c r="P272" s="112">
        <v>45.2</v>
      </c>
      <c r="Q272" t="s">
        <v>7868</v>
      </c>
      <c r="R272" t="s">
        <v>8045</v>
      </c>
      <c r="S272" s="112">
        <v>0</v>
      </c>
      <c r="T272" s="112">
        <v>0</v>
      </c>
      <c r="U272" s="112"/>
    </row>
    <row r="273" spans="1:21" hidden="1" x14ac:dyDescent="0.25">
      <c r="A273" t="s">
        <v>8489</v>
      </c>
      <c r="B273" t="s">
        <v>9396</v>
      </c>
      <c r="C273" t="s">
        <v>7706</v>
      </c>
      <c r="D273" t="s">
        <v>0</v>
      </c>
      <c r="E273">
        <v>61820</v>
      </c>
      <c r="F273" t="s">
        <v>1317</v>
      </c>
      <c r="G273" t="s">
        <v>1318</v>
      </c>
      <c r="H273" s="112">
        <v>0</v>
      </c>
      <c r="I273" s="112">
        <v>0</v>
      </c>
      <c r="J273" s="112">
        <v>0</v>
      </c>
      <c r="K273" s="15">
        <v>38.75</v>
      </c>
      <c r="L273" s="112">
        <v>0</v>
      </c>
      <c r="M273" s="112">
        <v>0</v>
      </c>
      <c r="N273" s="112">
        <v>0</v>
      </c>
      <c r="O273" s="112">
        <v>5.0375000000000005</v>
      </c>
      <c r="P273" s="112">
        <v>43.787500000000001</v>
      </c>
      <c r="Q273" t="s">
        <v>7868</v>
      </c>
      <c r="R273" t="s">
        <v>8045</v>
      </c>
      <c r="S273" s="112">
        <v>0</v>
      </c>
      <c r="T273" s="112">
        <v>0</v>
      </c>
      <c r="U273" s="112"/>
    </row>
    <row r="274" spans="1:21" hidden="1" x14ac:dyDescent="0.25">
      <c r="A274" t="s">
        <v>8489</v>
      </c>
      <c r="B274" t="s">
        <v>9395</v>
      </c>
      <c r="C274" t="s">
        <v>7706</v>
      </c>
      <c r="D274" t="s">
        <v>0</v>
      </c>
      <c r="E274">
        <v>21596</v>
      </c>
      <c r="F274" t="s">
        <v>1455</v>
      </c>
      <c r="G274" t="s">
        <v>1456</v>
      </c>
      <c r="H274" s="112">
        <v>1.26</v>
      </c>
      <c r="I274" s="112">
        <v>0</v>
      </c>
      <c r="J274" s="112">
        <v>0</v>
      </c>
      <c r="K274" s="15">
        <v>12.17</v>
      </c>
      <c r="L274" s="112">
        <v>0</v>
      </c>
      <c r="M274" s="112">
        <v>0</v>
      </c>
      <c r="N274" s="112">
        <v>0</v>
      </c>
      <c r="O274" s="112">
        <v>1.5821000000000001</v>
      </c>
      <c r="P274" s="112">
        <v>15.0121</v>
      </c>
      <c r="Q274" t="s">
        <v>7868</v>
      </c>
      <c r="R274" t="s">
        <v>8045</v>
      </c>
      <c r="S274" s="112">
        <v>0</v>
      </c>
      <c r="T274" s="112">
        <v>0</v>
      </c>
      <c r="U274" s="112"/>
    </row>
    <row r="275" spans="1:21" hidden="1" x14ac:dyDescent="0.25">
      <c r="A275" t="s">
        <v>8489</v>
      </c>
      <c r="B275" t="s">
        <v>9394</v>
      </c>
      <c r="C275" t="s">
        <v>7706</v>
      </c>
      <c r="D275" t="s">
        <v>0</v>
      </c>
      <c r="E275">
        <v>21914</v>
      </c>
      <c r="F275" t="s">
        <v>1455</v>
      </c>
      <c r="G275" t="s">
        <v>1456</v>
      </c>
      <c r="H275" s="112">
        <v>9.4599999999999991</v>
      </c>
      <c r="I275" s="112">
        <v>0</v>
      </c>
      <c r="J275" s="112">
        <v>0</v>
      </c>
      <c r="K275" s="15">
        <v>91.96</v>
      </c>
      <c r="L275" s="112">
        <v>0</v>
      </c>
      <c r="M275" s="112">
        <v>0</v>
      </c>
      <c r="N275" s="112">
        <v>0</v>
      </c>
      <c r="O275" s="112">
        <v>11.954799999999999</v>
      </c>
      <c r="P275" s="112">
        <v>113.37479999999999</v>
      </c>
      <c r="Q275" t="s">
        <v>7868</v>
      </c>
      <c r="R275" t="s">
        <v>8045</v>
      </c>
      <c r="S275" s="112">
        <v>0</v>
      </c>
      <c r="T275" s="112">
        <v>0</v>
      </c>
      <c r="U275" s="112"/>
    </row>
    <row r="276" spans="1:21" hidden="1" x14ac:dyDescent="0.25">
      <c r="A276" t="s">
        <v>8489</v>
      </c>
      <c r="B276" t="s">
        <v>9380</v>
      </c>
      <c r="C276" t="s">
        <v>7706</v>
      </c>
      <c r="D276" t="s">
        <v>0</v>
      </c>
      <c r="E276">
        <v>22744</v>
      </c>
      <c r="F276" t="s">
        <v>1455</v>
      </c>
      <c r="G276" t="s">
        <v>1456</v>
      </c>
      <c r="H276" s="112">
        <v>9.879999999999999</v>
      </c>
      <c r="I276" s="112">
        <v>0</v>
      </c>
      <c r="J276" s="112">
        <v>0</v>
      </c>
      <c r="K276" s="15">
        <v>95.98</v>
      </c>
      <c r="L276" s="112">
        <v>0</v>
      </c>
      <c r="M276" s="112">
        <v>0</v>
      </c>
      <c r="N276" s="112">
        <v>0</v>
      </c>
      <c r="O276" s="112">
        <v>12.477400000000001</v>
      </c>
      <c r="P276" s="112">
        <v>118.3374</v>
      </c>
      <c r="Q276" t="s">
        <v>7868</v>
      </c>
      <c r="R276" t="s">
        <v>8045</v>
      </c>
      <c r="S276" s="112">
        <v>0</v>
      </c>
      <c r="T276" s="112">
        <v>0</v>
      </c>
      <c r="U276" s="112"/>
    </row>
    <row r="277" spans="1:21" hidden="1" x14ac:dyDescent="0.25">
      <c r="A277" t="s">
        <v>8489</v>
      </c>
      <c r="B277" t="s">
        <v>9393</v>
      </c>
      <c r="C277" t="s">
        <v>7706</v>
      </c>
      <c r="D277" t="s">
        <v>0</v>
      </c>
      <c r="E277">
        <v>22994</v>
      </c>
      <c r="F277" t="s">
        <v>1455</v>
      </c>
      <c r="G277" t="s">
        <v>1456</v>
      </c>
      <c r="H277" s="112">
        <v>1.6700000000000002</v>
      </c>
      <c r="I277" s="112">
        <v>0</v>
      </c>
      <c r="J277" s="112">
        <v>0</v>
      </c>
      <c r="K277" s="15">
        <v>16.22</v>
      </c>
      <c r="L277" s="112">
        <v>0</v>
      </c>
      <c r="M277" s="112">
        <v>0</v>
      </c>
      <c r="N277" s="112">
        <v>0</v>
      </c>
      <c r="O277" s="112">
        <v>2.1086</v>
      </c>
      <c r="P277" s="112">
        <v>19.9986</v>
      </c>
      <c r="Q277" t="s">
        <v>7868</v>
      </c>
      <c r="R277" t="s">
        <v>8045</v>
      </c>
      <c r="S277" s="112">
        <v>0</v>
      </c>
      <c r="T277" s="112">
        <v>0</v>
      </c>
      <c r="U277" s="112"/>
    </row>
    <row r="278" spans="1:21" hidden="1" x14ac:dyDescent="0.25">
      <c r="A278" t="s">
        <v>8489</v>
      </c>
      <c r="B278" t="s">
        <v>9381</v>
      </c>
      <c r="C278" t="s">
        <v>7706</v>
      </c>
      <c r="D278" t="s">
        <v>0</v>
      </c>
      <c r="E278">
        <v>23524</v>
      </c>
      <c r="F278" t="s">
        <v>1455</v>
      </c>
      <c r="G278" t="s">
        <v>1456</v>
      </c>
      <c r="H278" s="112">
        <v>10.93</v>
      </c>
      <c r="I278" s="112">
        <v>0</v>
      </c>
      <c r="J278" s="112">
        <v>0</v>
      </c>
      <c r="K278" s="15">
        <v>106.22</v>
      </c>
      <c r="L278" s="112">
        <v>0</v>
      </c>
      <c r="M278" s="112">
        <v>0</v>
      </c>
      <c r="N278" s="112">
        <v>0</v>
      </c>
      <c r="O278" s="112">
        <v>13.8086</v>
      </c>
      <c r="P278" s="112">
        <v>130.95860000000002</v>
      </c>
      <c r="Q278" t="s">
        <v>7868</v>
      </c>
      <c r="R278" t="s">
        <v>8045</v>
      </c>
      <c r="S278" s="112">
        <v>0</v>
      </c>
      <c r="T278" s="112">
        <v>0</v>
      </c>
      <c r="U278" s="112"/>
    </row>
    <row r="279" spans="1:21" hidden="1" x14ac:dyDescent="0.25">
      <c r="A279" t="s">
        <v>8489</v>
      </c>
      <c r="B279" t="s">
        <v>9392</v>
      </c>
      <c r="C279" t="s">
        <v>7706</v>
      </c>
      <c r="D279" t="s">
        <v>0</v>
      </c>
      <c r="E279">
        <v>24499</v>
      </c>
      <c r="F279" t="s">
        <v>1455</v>
      </c>
      <c r="G279" t="s">
        <v>1456</v>
      </c>
      <c r="H279" s="112">
        <v>9.9599999999999991</v>
      </c>
      <c r="I279" s="112">
        <v>0</v>
      </c>
      <c r="J279" s="112">
        <v>0</v>
      </c>
      <c r="K279" s="15">
        <v>96.43</v>
      </c>
      <c r="L279" s="112">
        <v>0</v>
      </c>
      <c r="M279" s="112">
        <v>0</v>
      </c>
      <c r="N279" s="112">
        <v>0</v>
      </c>
      <c r="O279" s="112">
        <v>12.535900000000002</v>
      </c>
      <c r="P279" s="112">
        <v>118.9259</v>
      </c>
      <c r="Q279" t="s">
        <v>7868</v>
      </c>
      <c r="R279" t="s">
        <v>8045</v>
      </c>
      <c r="S279" s="112">
        <v>0</v>
      </c>
      <c r="T279" s="112">
        <v>0</v>
      </c>
      <c r="U279" s="112"/>
    </row>
    <row r="280" spans="1:21" hidden="1" x14ac:dyDescent="0.25">
      <c r="A280" t="s">
        <v>8489</v>
      </c>
      <c r="B280" t="s">
        <v>9391</v>
      </c>
      <c r="C280" t="s">
        <v>7706</v>
      </c>
      <c r="D280" t="s">
        <v>0</v>
      </c>
      <c r="E280">
        <v>24730</v>
      </c>
      <c r="F280" t="s">
        <v>1455</v>
      </c>
      <c r="G280" t="s">
        <v>1456</v>
      </c>
      <c r="H280" s="112">
        <v>2.68</v>
      </c>
      <c r="I280" s="112">
        <v>0</v>
      </c>
      <c r="J280" s="112">
        <v>0</v>
      </c>
      <c r="K280" s="15">
        <v>25.95</v>
      </c>
      <c r="L280" s="112">
        <v>0</v>
      </c>
      <c r="M280" s="112">
        <v>0</v>
      </c>
      <c r="N280" s="112">
        <v>0</v>
      </c>
      <c r="O280" s="112">
        <v>3.3734999999999999</v>
      </c>
      <c r="P280" s="112">
        <v>32.003500000000003</v>
      </c>
      <c r="Q280" t="s">
        <v>7868</v>
      </c>
      <c r="R280" t="s">
        <v>8045</v>
      </c>
      <c r="S280" s="112">
        <v>0</v>
      </c>
      <c r="T280" s="112">
        <v>0</v>
      </c>
      <c r="U280" s="112"/>
    </row>
    <row r="281" spans="1:21" hidden="1" x14ac:dyDescent="0.25">
      <c r="A281" t="s">
        <v>8489</v>
      </c>
      <c r="B281" t="s">
        <v>9390</v>
      </c>
      <c r="C281" t="s">
        <v>7706</v>
      </c>
      <c r="D281" t="s">
        <v>0</v>
      </c>
      <c r="E281">
        <v>25256</v>
      </c>
      <c r="F281" t="s">
        <v>1455</v>
      </c>
      <c r="G281" t="s">
        <v>1456</v>
      </c>
      <c r="H281" s="112">
        <v>9.68</v>
      </c>
      <c r="I281" s="112">
        <v>0</v>
      </c>
      <c r="J281" s="112">
        <v>0</v>
      </c>
      <c r="K281" s="15">
        <v>93.64</v>
      </c>
      <c r="L281" s="112">
        <v>0</v>
      </c>
      <c r="M281" s="112">
        <v>0</v>
      </c>
      <c r="N281" s="112">
        <v>0</v>
      </c>
      <c r="O281" s="112">
        <v>12.173200000000001</v>
      </c>
      <c r="P281" s="112">
        <v>115.4932</v>
      </c>
      <c r="Q281" t="s">
        <v>7868</v>
      </c>
      <c r="R281" t="s">
        <v>8045</v>
      </c>
      <c r="S281" s="112">
        <v>0</v>
      </c>
      <c r="T281" s="112">
        <v>0</v>
      </c>
      <c r="U281" s="112"/>
    </row>
    <row r="282" spans="1:21" hidden="1" x14ac:dyDescent="0.25">
      <c r="A282" t="s">
        <v>8489</v>
      </c>
      <c r="B282" t="s">
        <v>9389</v>
      </c>
      <c r="C282" t="s">
        <v>7706</v>
      </c>
      <c r="D282" t="s">
        <v>0</v>
      </c>
      <c r="E282">
        <v>26089</v>
      </c>
      <c r="F282" t="s">
        <v>1455</v>
      </c>
      <c r="G282" t="s">
        <v>1456</v>
      </c>
      <c r="H282" s="112">
        <v>10.050000000000001</v>
      </c>
      <c r="I282" s="112">
        <v>0</v>
      </c>
      <c r="J282" s="112">
        <v>0</v>
      </c>
      <c r="K282" s="15">
        <v>97.22</v>
      </c>
      <c r="L282" s="112">
        <v>0</v>
      </c>
      <c r="M282" s="112">
        <v>0</v>
      </c>
      <c r="N282" s="112">
        <v>0</v>
      </c>
      <c r="O282" s="112">
        <v>12.6386</v>
      </c>
      <c r="P282" s="112">
        <v>119.90859999999999</v>
      </c>
      <c r="Q282" t="s">
        <v>7868</v>
      </c>
      <c r="R282" t="s">
        <v>8045</v>
      </c>
      <c r="S282" s="112">
        <v>0</v>
      </c>
      <c r="T282" s="112">
        <v>0</v>
      </c>
      <c r="U282" s="112"/>
    </row>
    <row r="283" spans="1:21" hidden="1" x14ac:dyDescent="0.25">
      <c r="A283" t="s">
        <v>8489</v>
      </c>
      <c r="B283" t="s">
        <v>9388</v>
      </c>
      <c r="C283" t="s">
        <v>7706</v>
      </c>
      <c r="D283" t="s">
        <v>0</v>
      </c>
      <c r="E283">
        <v>26268</v>
      </c>
      <c r="F283" t="s">
        <v>1455</v>
      </c>
      <c r="G283" t="s">
        <v>1456</v>
      </c>
      <c r="H283" s="112">
        <v>2.52</v>
      </c>
      <c r="I283" s="112">
        <v>0</v>
      </c>
      <c r="J283" s="112">
        <v>0</v>
      </c>
      <c r="K283" s="15">
        <v>24.32</v>
      </c>
      <c r="L283" s="112">
        <v>0</v>
      </c>
      <c r="M283" s="112">
        <v>0</v>
      </c>
      <c r="N283" s="112">
        <v>0</v>
      </c>
      <c r="O283" s="112">
        <v>3.1616</v>
      </c>
      <c r="P283" s="112">
        <v>30.0016</v>
      </c>
      <c r="Q283" t="s">
        <v>7868</v>
      </c>
      <c r="R283" t="s">
        <v>8045</v>
      </c>
      <c r="S283" s="112">
        <v>0</v>
      </c>
      <c r="T283" s="112">
        <v>0</v>
      </c>
      <c r="U283" s="112"/>
    </row>
    <row r="284" spans="1:21" hidden="1" x14ac:dyDescent="0.25">
      <c r="A284" t="s">
        <v>8489</v>
      </c>
      <c r="B284" t="s">
        <v>9387</v>
      </c>
      <c r="C284" t="s">
        <v>7706</v>
      </c>
      <c r="D284" t="s">
        <v>0</v>
      </c>
      <c r="E284">
        <v>26765</v>
      </c>
      <c r="F284" t="s">
        <v>1455</v>
      </c>
      <c r="G284" t="s">
        <v>1456</v>
      </c>
      <c r="H284" s="112">
        <v>9.36</v>
      </c>
      <c r="I284" s="112">
        <v>0</v>
      </c>
      <c r="J284" s="112">
        <v>0</v>
      </c>
      <c r="K284" s="15">
        <v>90.56</v>
      </c>
      <c r="L284" s="112">
        <v>0</v>
      </c>
      <c r="M284" s="112">
        <v>0</v>
      </c>
      <c r="N284" s="112">
        <v>0</v>
      </c>
      <c r="O284" s="112">
        <v>11.7728</v>
      </c>
      <c r="P284" s="112">
        <v>111.69280000000001</v>
      </c>
      <c r="Q284" t="s">
        <v>7868</v>
      </c>
      <c r="R284" t="s">
        <v>8045</v>
      </c>
      <c r="S284" s="112">
        <v>0</v>
      </c>
      <c r="T284" s="112">
        <v>0</v>
      </c>
      <c r="U284" s="112"/>
    </row>
    <row r="285" spans="1:21" hidden="1" x14ac:dyDescent="0.25">
      <c r="A285" t="s">
        <v>8489</v>
      </c>
      <c r="B285" t="s">
        <v>9386</v>
      </c>
      <c r="C285" t="s">
        <v>7706</v>
      </c>
      <c r="D285" t="s">
        <v>0</v>
      </c>
      <c r="E285">
        <v>27445</v>
      </c>
      <c r="F285" t="s">
        <v>1455</v>
      </c>
      <c r="G285" t="s">
        <v>1456</v>
      </c>
      <c r="H285" s="112">
        <v>6.49</v>
      </c>
      <c r="I285" s="112">
        <v>0</v>
      </c>
      <c r="J285" s="112">
        <v>0</v>
      </c>
      <c r="K285" s="15">
        <v>62.82</v>
      </c>
      <c r="L285" s="112">
        <v>0</v>
      </c>
      <c r="M285" s="112">
        <v>0</v>
      </c>
      <c r="N285" s="112">
        <v>0</v>
      </c>
      <c r="O285" s="112">
        <v>8.1666000000000007</v>
      </c>
      <c r="P285" s="112">
        <v>77.476600000000005</v>
      </c>
      <c r="Q285" t="s">
        <v>7868</v>
      </c>
      <c r="R285" t="s">
        <v>8045</v>
      </c>
      <c r="S285" s="112">
        <v>0</v>
      </c>
      <c r="T285" s="112">
        <v>0</v>
      </c>
      <c r="U285" s="112"/>
    </row>
    <row r="286" spans="1:21" hidden="1" x14ac:dyDescent="0.25">
      <c r="A286" t="s">
        <v>8489</v>
      </c>
      <c r="B286" t="s">
        <v>9386</v>
      </c>
      <c r="C286" t="s">
        <v>7706</v>
      </c>
      <c r="D286" t="s">
        <v>0</v>
      </c>
      <c r="E286">
        <v>27507</v>
      </c>
      <c r="F286" t="s">
        <v>1455</v>
      </c>
      <c r="G286" t="s">
        <v>1456</v>
      </c>
      <c r="H286" s="112">
        <v>1.0699999999999998</v>
      </c>
      <c r="I286" s="112">
        <v>0</v>
      </c>
      <c r="J286" s="112">
        <v>0</v>
      </c>
      <c r="K286" s="15">
        <v>10.31</v>
      </c>
      <c r="L286" s="112">
        <v>0</v>
      </c>
      <c r="M286" s="112">
        <v>0</v>
      </c>
      <c r="N286" s="112">
        <v>0</v>
      </c>
      <c r="O286" s="112">
        <v>1.3403</v>
      </c>
      <c r="P286" s="112">
        <v>12.720300000000002</v>
      </c>
      <c r="Q286" t="s">
        <v>7868</v>
      </c>
      <c r="R286" t="s">
        <v>8045</v>
      </c>
      <c r="S286" s="112">
        <v>0</v>
      </c>
      <c r="T286" s="112">
        <v>0</v>
      </c>
      <c r="U286" s="112"/>
    </row>
    <row r="287" spans="1:21" hidden="1" x14ac:dyDescent="0.25">
      <c r="A287" t="s">
        <v>8489</v>
      </c>
      <c r="B287" t="s">
        <v>9385</v>
      </c>
      <c r="C287" t="s">
        <v>7706</v>
      </c>
      <c r="D287" t="s">
        <v>0</v>
      </c>
      <c r="E287">
        <v>28335</v>
      </c>
      <c r="F287" t="s">
        <v>1455</v>
      </c>
      <c r="G287" t="s">
        <v>1456</v>
      </c>
      <c r="H287" s="112">
        <v>10.23</v>
      </c>
      <c r="I287" s="112">
        <v>0</v>
      </c>
      <c r="J287" s="112">
        <v>0</v>
      </c>
      <c r="K287" s="15">
        <v>99.88</v>
      </c>
      <c r="L287" s="112">
        <v>0</v>
      </c>
      <c r="M287" s="112">
        <v>0</v>
      </c>
      <c r="N287" s="112">
        <v>0</v>
      </c>
      <c r="O287" s="112">
        <v>12.984399999999999</v>
      </c>
      <c r="P287" s="112">
        <v>123.09439999999999</v>
      </c>
      <c r="Q287" t="s">
        <v>7868</v>
      </c>
      <c r="R287" t="s">
        <v>8045</v>
      </c>
      <c r="S287" s="112">
        <v>0</v>
      </c>
      <c r="T287" s="112">
        <v>0</v>
      </c>
      <c r="U287" s="112"/>
    </row>
    <row r="288" spans="1:21" x14ac:dyDescent="0.25">
      <c r="A288" t="s">
        <v>8490</v>
      </c>
      <c r="B288" t="s">
        <v>9364</v>
      </c>
      <c r="C288" t="s">
        <v>7706</v>
      </c>
      <c r="D288" t="s">
        <v>0</v>
      </c>
      <c r="E288">
        <v>5554241</v>
      </c>
      <c r="F288" t="s">
        <v>1796</v>
      </c>
      <c r="G288" t="s">
        <v>1797</v>
      </c>
      <c r="H288" s="112">
        <v>0</v>
      </c>
      <c r="I288" s="112">
        <v>0</v>
      </c>
      <c r="J288" s="112">
        <v>0</v>
      </c>
      <c r="K288" s="15">
        <v>3</v>
      </c>
      <c r="L288" s="112">
        <v>0</v>
      </c>
      <c r="M288" s="112">
        <v>0</v>
      </c>
      <c r="N288" s="112">
        <v>0</v>
      </c>
      <c r="O288" s="112">
        <v>0.39</v>
      </c>
      <c r="P288" s="112">
        <v>3.39</v>
      </c>
      <c r="Q288" t="s">
        <v>7868</v>
      </c>
      <c r="R288" t="s">
        <v>8045</v>
      </c>
      <c r="S288" s="112">
        <v>0</v>
      </c>
      <c r="T288" s="112">
        <v>0</v>
      </c>
      <c r="U288" s="112"/>
    </row>
    <row r="289" spans="1:21" x14ac:dyDescent="0.25">
      <c r="A289" t="s">
        <v>8490</v>
      </c>
      <c r="B289" t="s">
        <v>9257</v>
      </c>
      <c r="C289" t="s">
        <v>7706</v>
      </c>
      <c r="D289" t="s">
        <v>0</v>
      </c>
      <c r="E289">
        <v>5519454</v>
      </c>
      <c r="F289" t="s">
        <v>1796</v>
      </c>
      <c r="G289" t="s">
        <v>1797</v>
      </c>
      <c r="H289" s="112">
        <v>0</v>
      </c>
      <c r="I289" s="112">
        <v>0</v>
      </c>
      <c r="J289" s="112">
        <v>0</v>
      </c>
      <c r="K289" s="15">
        <v>1.2</v>
      </c>
      <c r="L289" s="112">
        <v>0</v>
      </c>
      <c r="M289" s="112">
        <v>0</v>
      </c>
      <c r="N289" s="112">
        <v>0</v>
      </c>
      <c r="O289" s="112">
        <v>0.156</v>
      </c>
      <c r="P289" s="112">
        <v>1.3559999999999999</v>
      </c>
      <c r="Q289" t="s">
        <v>7868</v>
      </c>
      <c r="R289" t="s">
        <v>8045</v>
      </c>
      <c r="S289" s="112">
        <v>0</v>
      </c>
      <c r="T289" s="112">
        <v>0</v>
      </c>
      <c r="U289" s="112"/>
    </row>
    <row r="290" spans="1:21" x14ac:dyDescent="0.25">
      <c r="A290" t="s">
        <v>8490</v>
      </c>
      <c r="B290" t="s">
        <v>9219</v>
      </c>
      <c r="C290" t="s">
        <v>7706</v>
      </c>
      <c r="D290" t="s">
        <v>0</v>
      </c>
      <c r="E290">
        <v>5536623</v>
      </c>
      <c r="F290" t="s">
        <v>1796</v>
      </c>
      <c r="G290" t="s">
        <v>1797</v>
      </c>
      <c r="H290" s="112">
        <v>0</v>
      </c>
      <c r="I290" s="112">
        <v>0</v>
      </c>
      <c r="J290" s="112">
        <v>0</v>
      </c>
      <c r="K290" s="15">
        <v>1.2</v>
      </c>
      <c r="L290" s="112">
        <v>0</v>
      </c>
      <c r="M290" s="112">
        <v>0</v>
      </c>
      <c r="N290" s="112">
        <v>0</v>
      </c>
      <c r="O290" s="112">
        <v>0.156</v>
      </c>
      <c r="P290" s="112">
        <v>1.3559999999999999</v>
      </c>
      <c r="Q290" t="s">
        <v>7868</v>
      </c>
      <c r="R290" t="s">
        <v>8045</v>
      </c>
      <c r="S290" s="112">
        <v>0</v>
      </c>
      <c r="T290" s="112">
        <v>0</v>
      </c>
      <c r="U290" s="112"/>
    </row>
    <row r="291" spans="1:21" x14ac:dyDescent="0.25">
      <c r="A291" t="s">
        <v>8490</v>
      </c>
      <c r="B291" t="s">
        <v>9240</v>
      </c>
      <c r="C291" t="s">
        <v>7706</v>
      </c>
      <c r="D291" t="s">
        <v>0</v>
      </c>
      <c r="E291">
        <v>5502059</v>
      </c>
      <c r="F291" t="s">
        <v>1796</v>
      </c>
      <c r="G291" t="s">
        <v>1797</v>
      </c>
      <c r="H291" s="112">
        <v>0</v>
      </c>
      <c r="I291" s="112">
        <v>0</v>
      </c>
      <c r="J291" s="112">
        <v>0</v>
      </c>
      <c r="K291" s="15">
        <v>1.2</v>
      </c>
      <c r="L291" s="112">
        <v>0</v>
      </c>
      <c r="M291" s="112">
        <v>0</v>
      </c>
      <c r="N291" s="112">
        <v>0</v>
      </c>
      <c r="O291" s="112">
        <v>0.156</v>
      </c>
      <c r="P291" s="112">
        <v>1.3559999999999999</v>
      </c>
      <c r="Q291" t="s">
        <v>7868</v>
      </c>
      <c r="R291" t="s">
        <v>8045</v>
      </c>
      <c r="S291" s="112">
        <v>0</v>
      </c>
      <c r="T291" s="112">
        <v>0</v>
      </c>
      <c r="U291" s="112"/>
    </row>
    <row r="292" spans="1:21" x14ac:dyDescent="0.25">
      <c r="A292" t="s">
        <v>8490</v>
      </c>
      <c r="B292" t="s">
        <v>9357</v>
      </c>
      <c r="C292" t="s">
        <v>7706</v>
      </c>
      <c r="D292" t="s">
        <v>0</v>
      </c>
      <c r="E292">
        <v>5510398</v>
      </c>
      <c r="F292" t="s">
        <v>1796</v>
      </c>
      <c r="G292" t="s">
        <v>1797</v>
      </c>
      <c r="H292" s="112">
        <v>0</v>
      </c>
      <c r="I292" s="112">
        <v>0</v>
      </c>
      <c r="J292" s="112">
        <v>0</v>
      </c>
      <c r="K292" s="15">
        <v>1.2</v>
      </c>
      <c r="L292" s="112">
        <v>0</v>
      </c>
      <c r="M292" s="112">
        <v>0</v>
      </c>
      <c r="N292" s="112">
        <v>0</v>
      </c>
      <c r="O292" s="112">
        <v>0.156</v>
      </c>
      <c r="P292" s="112">
        <v>1.3559999999999999</v>
      </c>
      <c r="Q292" t="s">
        <v>7868</v>
      </c>
      <c r="R292" t="s">
        <v>8045</v>
      </c>
      <c r="S292" s="112">
        <v>0</v>
      </c>
      <c r="T292" s="112">
        <v>0</v>
      </c>
      <c r="U292" s="112"/>
    </row>
    <row r="293" spans="1:21" x14ac:dyDescent="0.25">
      <c r="A293" t="s">
        <v>8490</v>
      </c>
      <c r="B293" t="s">
        <v>9357</v>
      </c>
      <c r="C293" t="s">
        <v>7706</v>
      </c>
      <c r="D293" t="s">
        <v>0</v>
      </c>
      <c r="E293">
        <v>5544778</v>
      </c>
      <c r="F293" t="s">
        <v>1796</v>
      </c>
      <c r="G293" t="s">
        <v>1797</v>
      </c>
      <c r="H293" s="112">
        <v>0</v>
      </c>
      <c r="I293" s="112">
        <v>0</v>
      </c>
      <c r="J293" s="112">
        <v>0</v>
      </c>
      <c r="K293" s="15">
        <v>1.2</v>
      </c>
      <c r="L293" s="112">
        <v>0</v>
      </c>
      <c r="M293" s="112">
        <v>0</v>
      </c>
      <c r="N293" s="112">
        <v>0</v>
      </c>
      <c r="O293" s="112">
        <v>0.156</v>
      </c>
      <c r="P293" s="112">
        <v>1.3559999999999999</v>
      </c>
      <c r="Q293" t="s">
        <v>7868</v>
      </c>
      <c r="R293" t="s">
        <v>8045</v>
      </c>
      <c r="S293" s="112">
        <v>0</v>
      </c>
      <c r="T293" s="112">
        <v>0</v>
      </c>
      <c r="U293" s="112"/>
    </row>
    <row r="294" spans="1:21" hidden="1" x14ac:dyDescent="0.25">
      <c r="A294" t="s">
        <v>8490</v>
      </c>
      <c r="B294" t="s">
        <v>9349</v>
      </c>
      <c r="C294" t="s">
        <v>7706</v>
      </c>
      <c r="D294" t="s">
        <v>0</v>
      </c>
      <c r="E294">
        <v>18396</v>
      </c>
      <c r="F294" t="s">
        <v>1455</v>
      </c>
      <c r="G294" t="s">
        <v>1456</v>
      </c>
      <c r="H294" s="112">
        <v>10.51</v>
      </c>
      <c r="I294" s="112">
        <v>0</v>
      </c>
      <c r="J294" s="112">
        <v>0</v>
      </c>
      <c r="K294" s="15">
        <v>103.84</v>
      </c>
      <c r="L294" s="112">
        <v>0</v>
      </c>
      <c r="M294" s="112">
        <v>0</v>
      </c>
      <c r="N294" s="112">
        <v>0</v>
      </c>
      <c r="O294" s="112">
        <v>13.4992</v>
      </c>
      <c r="P294" s="112">
        <v>127.84920000000001</v>
      </c>
      <c r="Q294" t="s">
        <v>7868</v>
      </c>
      <c r="R294" t="s">
        <v>8045</v>
      </c>
      <c r="S294" s="112">
        <v>0</v>
      </c>
      <c r="T294" s="112">
        <v>0</v>
      </c>
      <c r="U294" s="112"/>
    </row>
    <row r="295" spans="1:21" hidden="1" x14ac:dyDescent="0.25">
      <c r="A295" t="s">
        <v>8490</v>
      </c>
      <c r="B295" t="s">
        <v>9349</v>
      </c>
      <c r="C295" t="s">
        <v>7706</v>
      </c>
      <c r="D295" t="s">
        <v>0</v>
      </c>
      <c r="E295">
        <v>18449</v>
      </c>
      <c r="F295" t="s">
        <v>1455</v>
      </c>
      <c r="G295" t="s">
        <v>1456</v>
      </c>
      <c r="H295" s="112">
        <v>1.7999999999999998</v>
      </c>
      <c r="I295" s="112">
        <v>0</v>
      </c>
      <c r="J295" s="112">
        <v>0</v>
      </c>
      <c r="K295" s="15">
        <v>17.87</v>
      </c>
      <c r="L295" s="112">
        <v>0</v>
      </c>
      <c r="M295" s="112">
        <v>0</v>
      </c>
      <c r="N295" s="112">
        <v>0</v>
      </c>
      <c r="O295" s="112">
        <v>2.3231000000000002</v>
      </c>
      <c r="P295" s="112">
        <v>21.993100000000002</v>
      </c>
      <c r="Q295" t="s">
        <v>7868</v>
      </c>
      <c r="R295" t="s">
        <v>8045</v>
      </c>
      <c r="S295" s="112">
        <v>0</v>
      </c>
      <c r="T295" s="112">
        <v>0</v>
      </c>
      <c r="U295" s="112"/>
    </row>
    <row r="296" spans="1:21" hidden="1" x14ac:dyDescent="0.25">
      <c r="A296" t="s">
        <v>8490</v>
      </c>
      <c r="B296" t="s">
        <v>9363</v>
      </c>
      <c r="C296" t="s">
        <v>7706</v>
      </c>
      <c r="D296" t="s">
        <v>0</v>
      </c>
      <c r="E296">
        <v>19287</v>
      </c>
      <c r="F296" t="s">
        <v>1455</v>
      </c>
      <c r="G296" t="s">
        <v>1456</v>
      </c>
      <c r="H296" s="112">
        <v>10.02</v>
      </c>
      <c r="I296" s="112">
        <v>0</v>
      </c>
      <c r="J296" s="112">
        <v>0</v>
      </c>
      <c r="K296" s="15">
        <v>99.01</v>
      </c>
      <c r="L296" s="112">
        <v>0</v>
      </c>
      <c r="M296" s="112">
        <v>0</v>
      </c>
      <c r="N296" s="112">
        <v>0</v>
      </c>
      <c r="O296" s="112">
        <v>12.871300000000002</v>
      </c>
      <c r="P296" s="112">
        <v>121.90130000000001</v>
      </c>
      <c r="Q296" t="s">
        <v>7868</v>
      </c>
      <c r="R296" t="s">
        <v>8045</v>
      </c>
      <c r="S296" s="112">
        <v>0</v>
      </c>
      <c r="T296" s="112">
        <v>0</v>
      </c>
      <c r="U296" s="112"/>
    </row>
    <row r="297" spans="1:21" hidden="1" x14ac:dyDescent="0.25">
      <c r="A297" t="s">
        <v>8490</v>
      </c>
      <c r="B297" t="s">
        <v>9363</v>
      </c>
      <c r="C297" t="s">
        <v>7706</v>
      </c>
      <c r="D297" t="s">
        <v>0</v>
      </c>
      <c r="E297">
        <v>19354</v>
      </c>
      <c r="F297" t="s">
        <v>1455</v>
      </c>
      <c r="G297" t="s">
        <v>1456</v>
      </c>
      <c r="H297" s="112">
        <v>1.39</v>
      </c>
      <c r="I297" s="112">
        <v>0</v>
      </c>
      <c r="J297" s="112">
        <v>0</v>
      </c>
      <c r="K297" s="15">
        <v>13.81</v>
      </c>
      <c r="L297" s="112">
        <v>0</v>
      </c>
      <c r="M297" s="112">
        <v>0</v>
      </c>
      <c r="N297" s="112">
        <v>0</v>
      </c>
      <c r="O297" s="112">
        <v>1.7953000000000001</v>
      </c>
      <c r="P297" s="112">
        <v>16.9953</v>
      </c>
      <c r="Q297" t="s">
        <v>7868</v>
      </c>
      <c r="R297" t="s">
        <v>8045</v>
      </c>
      <c r="S297" s="112">
        <v>0</v>
      </c>
      <c r="T297" s="112">
        <v>0</v>
      </c>
      <c r="U297" s="112"/>
    </row>
    <row r="298" spans="1:21" hidden="1" x14ac:dyDescent="0.25">
      <c r="A298" t="s">
        <v>8490</v>
      </c>
      <c r="B298" t="s">
        <v>9362</v>
      </c>
      <c r="C298" t="s">
        <v>7706</v>
      </c>
      <c r="D298" t="s">
        <v>0</v>
      </c>
      <c r="E298">
        <v>20309</v>
      </c>
      <c r="F298" t="s">
        <v>1455</v>
      </c>
      <c r="G298" t="s">
        <v>1456</v>
      </c>
      <c r="H298" s="112">
        <v>12.100000000000001</v>
      </c>
      <c r="I298" s="112">
        <v>0</v>
      </c>
      <c r="J298" s="112">
        <v>0</v>
      </c>
      <c r="K298" s="15">
        <v>119.65</v>
      </c>
      <c r="L298" s="112">
        <v>0</v>
      </c>
      <c r="M298" s="112">
        <v>0</v>
      </c>
      <c r="N298" s="112">
        <v>0</v>
      </c>
      <c r="O298" s="112">
        <v>15.554500000000001</v>
      </c>
      <c r="P298" s="112">
        <v>147.30449999999999</v>
      </c>
      <c r="Q298" t="s">
        <v>7868</v>
      </c>
      <c r="R298" t="s">
        <v>8045</v>
      </c>
      <c r="S298" s="112">
        <v>0</v>
      </c>
      <c r="T298" s="112">
        <v>0</v>
      </c>
      <c r="U298" s="112"/>
    </row>
    <row r="299" spans="1:21" hidden="1" x14ac:dyDescent="0.25">
      <c r="A299" t="s">
        <v>8490</v>
      </c>
      <c r="B299" t="s">
        <v>9361</v>
      </c>
      <c r="C299" t="s">
        <v>7706</v>
      </c>
      <c r="D299" t="s">
        <v>0</v>
      </c>
      <c r="E299">
        <v>20945</v>
      </c>
      <c r="F299" t="s">
        <v>1455</v>
      </c>
      <c r="G299" t="s">
        <v>1456</v>
      </c>
      <c r="H299" s="112">
        <v>1.96</v>
      </c>
      <c r="I299" s="112">
        <v>0</v>
      </c>
      <c r="J299" s="112">
        <v>0</v>
      </c>
      <c r="K299" s="15">
        <v>19.489999999999998</v>
      </c>
      <c r="L299" s="112">
        <v>0</v>
      </c>
      <c r="M299" s="112">
        <v>0</v>
      </c>
      <c r="N299" s="112">
        <v>0</v>
      </c>
      <c r="O299" s="112">
        <v>2.5337000000000001</v>
      </c>
      <c r="P299" s="112">
        <v>23.983699999999999</v>
      </c>
      <c r="Q299" t="s">
        <v>7868</v>
      </c>
      <c r="R299" t="s">
        <v>8045</v>
      </c>
      <c r="S299" s="112">
        <v>0</v>
      </c>
      <c r="T299" s="112">
        <v>0</v>
      </c>
      <c r="U299" s="112"/>
    </row>
    <row r="300" spans="1:21" hidden="1" x14ac:dyDescent="0.25">
      <c r="A300" t="s">
        <v>8490</v>
      </c>
      <c r="B300" t="s">
        <v>9360</v>
      </c>
      <c r="C300" t="s">
        <v>7706</v>
      </c>
      <c r="D300" t="s">
        <v>0</v>
      </c>
      <c r="E300">
        <v>21183</v>
      </c>
      <c r="F300" t="s">
        <v>1455</v>
      </c>
      <c r="G300" t="s">
        <v>1456</v>
      </c>
      <c r="H300" s="112">
        <v>9.98</v>
      </c>
      <c r="I300" s="112">
        <v>0</v>
      </c>
      <c r="J300" s="112">
        <v>0</v>
      </c>
      <c r="K300" s="15">
        <v>96.91</v>
      </c>
      <c r="L300" s="112">
        <v>0</v>
      </c>
      <c r="M300" s="112">
        <v>0</v>
      </c>
      <c r="N300" s="112">
        <v>0</v>
      </c>
      <c r="O300" s="112">
        <v>12.5983</v>
      </c>
      <c r="P300" s="112">
        <v>119.4883</v>
      </c>
      <c r="Q300" t="s">
        <v>7868</v>
      </c>
      <c r="R300" t="s">
        <v>8045</v>
      </c>
      <c r="S300" s="112">
        <v>0</v>
      </c>
      <c r="T300" s="112">
        <v>0</v>
      </c>
      <c r="U300" s="112"/>
    </row>
    <row r="301" spans="1:21" hidden="1" x14ac:dyDescent="0.25">
      <c r="A301" t="s">
        <v>8490</v>
      </c>
      <c r="B301" t="s">
        <v>9359</v>
      </c>
      <c r="C301" t="s">
        <v>7706</v>
      </c>
      <c r="D301" t="s">
        <v>0</v>
      </c>
      <c r="E301">
        <v>14820</v>
      </c>
      <c r="F301" t="s">
        <v>1455</v>
      </c>
      <c r="G301" t="s">
        <v>1456</v>
      </c>
      <c r="H301" s="112">
        <v>13.080000000000002</v>
      </c>
      <c r="I301" s="112">
        <v>0</v>
      </c>
      <c r="J301" s="112">
        <v>0</v>
      </c>
      <c r="K301" s="15">
        <v>136.35</v>
      </c>
      <c r="L301" s="112">
        <v>0</v>
      </c>
      <c r="M301" s="112">
        <v>0</v>
      </c>
      <c r="N301" s="112">
        <v>0</v>
      </c>
      <c r="O301" s="112">
        <v>17.7255</v>
      </c>
      <c r="P301" s="112">
        <v>167.15550000000002</v>
      </c>
      <c r="Q301" t="s">
        <v>7868</v>
      </c>
      <c r="R301" t="s">
        <v>8045</v>
      </c>
      <c r="S301" s="112">
        <v>0</v>
      </c>
      <c r="T301" s="112">
        <v>0</v>
      </c>
      <c r="U301" s="112"/>
    </row>
    <row r="302" spans="1:21" hidden="1" x14ac:dyDescent="0.25">
      <c r="A302" t="s">
        <v>8490</v>
      </c>
      <c r="B302" t="s">
        <v>9358</v>
      </c>
      <c r="C302" t="s">
        <v>7706</v>
      </c>
      <c r="D302" t="s">
        <v>0</v>
      </c>
      <c r="E302">
        <v>14962</v>
      </c>
      <c r="F302" t="s">
        <v>1455</v>
      </c>
      <c r="G302" t="s">
        <v>1456</v>
      </c>
      <c r="H302" s="112">
        <v>1.33</v>
      </c>
      <c r="I302" s="112">
        <v>0</v>
      </c>
      <c r="J302" s="112">
        <v>0</v>
      </c>
      <c r="K302" s="15">
        <v>13.88</v>
      </c>
      <c r="L302" s="112">
        <v>0</v>
      </c>
      <c r="M302" s="112">
        <v>0</v>
      </c>
      <c r="N302" s="112">
        <v>0</v>
      </c>
      <c r="O302" s="112">
        <v>1.8044000000000002</v>
      </c>
      <c r="P302" s="112">
        <v>17.014400000000002</v>
      </c>
      <c r="Q302" t="s">
        <v>7868</v>
      </c>
      <c r="R302" t="s">
        <v>8045</v>
      </c>
      <c r="S302" s="112">
        <v>0</v>
      </c>
      <c r="T302" s="112">
        <v>0</v>
      </c>
      <c r="U302" s="112"/>
    </row>
    <row r="303" spans="1:21" hidden="1" x14ac:dyDescent="0.25">
      <c r="A303" t="s">
        <v>8490</v>
      </c>
      <c r="B303" t="s">
        <v>9358</v>
      </c>
      <c r="C303" t="s">
        <v>7706</v>
      </c>
      <c r="D303" t="s">
        <v>0</v>
      </c>
      <c r="E303">
        <v>15735</v>
      </c>
      <c r="F303" t="s">
        <v>1455</v>
      </c>
      <c r="G303" t="s">
        <v>1456</v>
      </c>
      <c r="H303" s="112">
        <v>11.27</v>
      </c>
      <c r="I303" s="112">
        <v>0</v>
      </c>
      <c r="J303" s="112">
        <v>0</v>
      </c>
      <c r="K303" s="15">
        <v>117.45</v>
      </c>
      <c r="L303" s="112">
        <v>0</v>
      </c>
      <c r="M303" s="112">
        <v>0</v>
      </c>
      <c r="N303" s="112">
        <v>0</v>
      </c>
      <c r="O303" s="112">
        <v>15.268500000000001</v>
      </c>
      <c r="P303" s="112">
        <v>143.98849999999999</v>
      </c>
      <c r="Q303" t="s">
        <v>7868</v>
      </c>
      <c r="R303" t="s">
        <v>8045</v>
      </c>
      <c r="S303" s="112">
        <v>0</v>
      </c>
      <c r="T303" s="112">
        <v>0</v>
      </c>
      <c r="U303" s="112"/>
    </row>
    <row r="304" spans="1:21" hidden="1" x14ac:dyDescent="0.25">
      <c r="A304" t="s">
        <v>8490</v>
      </c>
      <c r="B304" t="s">
        <v>9358</v>
      </c>
      <c r="C304" t="s">
        <v>7706</v>
      </c>
      <c r="D304" t="s">
        <v>0</v>
      </c>
      <c r="E304">
        <v>16052</v>
      </c>
      <c r="F304" t="s">
        <v>1455</v>
      </c>
      <c r="G304" t="s">
        <v>1456</v>
      </c>
      <c r="H304" s="112">
        <v>1.59</v>
      </c>
      <c r="I304" s="112">
        <v>0</v>
      </c>
      <c r="J304" s="112">
        <v>0</v>
      </c>
      <c r="K304" s="15">
        <v>19.87</v>
      </c>
      <c r="L304" s="112">
        <v>0</v>
      </c>
      <c r="M304" s="112">
        <v>0</v>
      </c>
      <c r="N304" s="112">
        <v>0</v>
      </c>
      <c r="O304" s="112">
        <v>2.5831000000000004</v>
      </c>
      <c r="P304" s="112">
        <v>24.043100000000003</v>
      </c>
      <c r="Q304" t="s">
        <v>7868</v>
      </c>
      <c r="R304" t="s">
        <v>8045</v>
      </c>
      <c r="S304" s="112">
        <v>0</v>
      </c>
      <c r="T304" s="112">
        <v>0</v>
      </c>
      <c r="U304" s="112"/>
    </row>
    <row r="305" spans="1:21" hidden="1" x14ac:dyDescent="0.25">
      <c r="A305" t="s">
        <v>8490</v>
      </c>
      <c r="B305" t="s">
        <v>9357</v>
      </c>
      <c r="C305" t="s">
        <v>7706</v>
      </c>
      <c r="D305" t="s">
        <v>0</v>
      </c>
      <c r="E305">
        <v>16708</v>
      </c>
      <c r="F305" t="s">
        <v>1455</v>
      </c>
      <c r="G305" t="s">
        <v>1456</v>
      </c>
      <c r="H305" s="112">
        <v>11.58</v>
      </c>
      <c r="I305" s="112">
        <v>0</v>
      </c>
      <c r="J305" s="112">
        <v>0</v>
      </c>
      <c r="K305" s="15">
        <v>120.55</v>
      </c>
      <c r="L305" s="112">
        <v>0</v>
      </c>
      <c r="M305" s="112">
        <v>0</v>
      </c>
      <c r="N305" s="112">
        <v>0</v>
      </c>
      <c r="O305" s="112">
        <v>15.6715</v>
      </c>
      <c r="P305" s="112">
        <v>147.8015</v>
      </c>
      <c r="Q305" t="s">
        <v>7868</v>
      </c>
      <c r="R305" t="s">
        <v>8045</v>
      </c>
      <c r="S305" s="112">
        <v>0</v>
      </c>
      <c r="T305" s="112">
        <v>0</v>
      </c>
      <c r="U305" s="112"/>
    </row>
    <row r="306" spans="1:21" hidden="1" x14ac:dyDescent="0.25">
      <c r="A306" t="s">
        <v>8490</v>
      </c>
      <c r="B306" t="s">
        <v>9357</v>
      </c>
      <c r="C306" t="s">
        <v>7706</v>
      </c>
      <c r="D306" t="s">
        <v>0</v>
      </c>
      <c r="E306">
        <v>17611</v>
      </c>
      <c r="F306" t="s">
        <v>1455</v>
      </c>
      <c r="G306" t="s">
        <v>1456</v>
      </c>
      <c r="H306" s="112">
        <v>9.75</v>
      </c>
      <c r="I306" s="112">
        <v>0</v>
      </c>
      <c r="J306" s="112">
        <v>0</v>
      </c>
      <c r="K306" s="15">
        <v>101.55</v>
      </c>
      <c r="L306" s="112">
        <v>0</v>
      </c>
      <c r="M306" s="112">
        <v>0</v>
      </c>
      <c r="N306" s="112">
        <v>0</v>
      </c>
      <c r="O306" s="112">
        <v>13.201499999999999</v>
      </c>
      <c r="P306" s="112">
        <v>124.50149999999999</v>
      </c>
      <c r="Q306" t="s">
        <v>7868</v>
      </c>
      <c r="R306" t="s">
        <v>8045</v>
      </c>
      <c r="S306" s="112">
        <v>0</v>
      </c>
      <c r="T306" s="112">
        <v>0</v>
      </c>
      <c r="U306" s="112"/>
    </row>
    <row r="307" spans="1:21" hidden="1" x14ac:dyDescent="0.25">
      <c r="A307" t="s">
        <v>8490</v>
      </c>
      <c r="B307" t="s">
        <v>9357</v>
      </c>
      <c r="C307" t="s">
        <v>7706</v>
      </c>
      <c r="D307" t="s">
        <v>0</v>
      </c>
      <c r="E307">
        <v>17574</v>
      </c>
      <c r="F307" t="s">
        <v>1455</v>
      </c>
      <c r="G307" t="s">
        <v>1456</v>
      </c>
      <c r="H307" s="112">
        <v>1.96</v>
      </c>
      <c r="I307" s="112">
        <v>0</v>
      </c>
      <c r="J307" s="112">
        <v>0</v>
      </c>
      <c r="K307" s="15">
        <v>20.39</v>
      </c>
      <c r="L307" s="112">
        <v>0</v>
      </c>
      <c r="M307" s="112">
        <v>0</v>
      </c>
      <c r="N307" s="112">
        <v>0</v>
      </c>
      <c r="O307" s="112">
        <v>2.6507000000000001</v>
      </c>
      <c r="P307" s="112">
        <v>25.000700000000002</v>
      </c>
      <c r="Q307" t="s">
        <v>7868</v>
      </c>
      <c r="R307" t="s">
        <v>8045</v>
      </c>
      <c r="S307" s="112">
        <v>0</v>
      </c>
      <c r="T307" s="112">
        <v>0</v>
      </c>
      <c r="U307" s="112"/>
    </row>
    <row r="308" spans="1:21" hidden="1" x14ac:dyDescent="0.25">
      <c r="A308" t="s">
        <v>8490</v>
      </c>
      <c r="B308" t="s">
        <v>9347</v>
      </c>
      <c r="C308" t="s">
        <v>7706</v>
      </c>
      <c r="D308" t="s">
        <v>0</v>
      </c>
      <c r="E308">
        <v>519303</v>
      </c>
      <c r="F308" t="s">
        <v>2404</v>
      </c>
      <c r="G308" t="s">
        <v>2405</v>
      </c>
      <c r="H308" s="112">
        <v>0</v>
      </c>
      <c r="I308" s="112">
        <v>0</v>
      </c>
      <c r="J308" s="112">
        <v>0</v>
      </c>
      <c r="K308" s="15">
        <v>5.26</v>
      </c>
      <c r="L308" s="112">
        <v>0</v>
      </c>
      <c r="M308" s="112">
        <v>0</v>
      </c>
      <c r="N308" s="112">
        <v>0</v>
      </c>
      <c r="O308" s="112">
        <v>0.68379999999999996</v>
      </c>
      <c r="P308" s="112">
        <v>5.9437999999999995</v>
      </c>
      <c r="Q308" t="s">
        <v>7868</v>
      </c>
      <c r="R308" t="s">
        <v>8045</v>
      </c>
      <c r="S308" s="112">
        <v>0</v>
      </c>
      <c r="T308" s="112">
        <v>0</v>
      </c>
      <c r="U308" s="112"/>
    </row>
    <row r="309" spans="1:21" hidden="1" x14ac:dyDescent="0.25">
      <c r="A309" t="s">
        <v>8490</v>
      </c>
      <c r="B309" t="s">
        <v>9354</v>
      </c>
      <c r="C309" t="s">
        <v>7706</v>
      </c>
      <c r="D309" t="s">
        <v>0</v>
      </c>
      <c r="E309">
        <v>95740</v>
      </c>
      <c r="F309" t="s">
        <v>1523</v>
      </c>
      <c r="G309" t="s">
        <v>1524</v>
      </c>
      <c r="H309" s="112">
        <v>0</v>
      </c>
      <c r="I309" s="112">
        <v>0</v>
      </c>
      <c r="J309" s="112">
        <v>0</v>
      </c>
      <c r="K309" s="15">
        <v>162.83000000000001</v>
      </c>
      <c r="L309" s="112">
        <v>0</v>
      </c>
      <c r="M309" s="112">
        <v>0</v>
      </c>
      <c r="N309" s="112">
        <v>0</v>
      </c>
      <c r="O309" s="112">
        <v>21.167900000000003</v>
      </c>
      <c r="P309" s="112">
        <v>183.99790000000002</v>
      </c>
      <c r="Q309" t="s">
        <v>7868</v>
      </c>
      <c r="R309" t="s">
        <v>8045</v>
      </c>
      <c r="S309" s="112">
        <v>0</v>
      </c>
      <c r="T309" s="112">
        <v>0</v>
      </c>
      <c r="U309" s="112"/>
    </row>
    <row r="310" spans="1:21" hidden="1" x14ac:dyDescent="0.25">
      <c r="A310" t="s">
        <v>8490</v>
      </c>
      <c r="B310" t="s">
        <v>9354</v>
      </c>
      <c r="C310" t="s">
        <v>7706</v>
      </c>
      <c r="D310" t="s">
        <v>0</v>
      </c>
      <c r="E310">
        <v>4599</v>
      </c>
      <c r="F310" t="s">
        <v>9355</v>
      </c>
      <c r="G310" t="s">
        <v>9356</v>
      </c>
      <c r="H310" s="112">
        <v>0</v>
      </c>
      <c r="I310" s="112">
        <v>0</v>
      </c>
      <c r="J310" s="112">
        <v>0</v>
      </c>
      <c r="K310" s="15">
        <v>199.12</v>
      </c>
      <c r="L310" s="112">
        <v>0</v>
      </c>
      <c r="M310" s="112">
        <v>0</v>
      </c>
      <c r="N310" s="112">
        <v>0</v>
      </c>
      <c r="O310" s="112">
        <v>25.8856</v>
      </c>
      <c r="P310" s="112">
        <v>225.00560000000002</v>
      </c>
      <c r="Q310" t="s">
        <v>7868</v>
      </c>
      <c r="R310" t="s">
        <v>8045</v>
      </c>
      <c r="S310" s="112">
        <v>0</v>
      </c>
      <c r="T310" s="112">
        <v>0</v>
      </c>
      <c r="U310" s="112"/>
    </row>
    <row r="311" spans="1:21" hidden="1" x14ac:dyDescent="0.25">
      <c r="A311" t="s">
        <v>8490</v>
      </c>
      <c r="B311" t="s">
        <v>9219</v>
      </c>
      <c r="C311" t="s">
        <v>7706</v>
      </c>
      <c r="D311" t="s">
        <v>0</v>
      </c>
      <c r="E311">
        <v>1191790</v>
      </c>
      <c r="F311" t="s">
        <v>1317</v>
      </c>
      <c r="G311" t="s">
        <v>1318</v>
      </c>
      <c r="H311" s="112">
        <v>0</v>
      </c>
      <c r="I311" s="112">
        <v>0</v>
      </c>
      <c r="J311" s="112">
        <v>0</v>
      </c>
      <c r="K311" s="15">
        <v>22.57</v>
      </c>
      <c r="L311" s="112">
        <v>0</v>
      </c>
      <c r="M311" s="112">
        <v>0</v>
      </c>
      <c r="N311" s="112">
        <v>0</v>
      </c>
      <c r="O311" s="112">
        <v>2.9340999999999999</v>
      </c>
      <c r="P311" s="112">
        <v>25.504100000000001</v>
      </c>
      <c r="Q311" t="s">
        <v>7868</v>
      </c>
      <c r="R311" t="s">
        <v>8045</v>
      </c>
      <c r="S311" s="112">
        <v>0</v>
      </c>
      <c r="T311" s="112">
        <v>0</v>
      </c>
      <c r="U311" s="112"/>
    </row>
    <row r="312" spans="1:21" hidden="1" x14ac:dyDescent="0.25">
      <c r="A312" t="s">
        <v>8490</v>
      </c>
      <c r="B312" t="s">
        <v>9219</v>
      </c>
      <c r="C312" t="s">
        <v>7706</v>
      </c>
      <c r="D312" t="s">
        <v>0</v>
      </c>
      <c r="E312">
        <v>518069</v>
      </c>
      <c r="F312" t="s">
        <v>2404</v>
      </c>
      <c r="G312" t="s">
        <v>2405</v>
      </c>
      <c r="H312" s="112">
        <v>0</v>
      </c>
      <c r="I312" s="112">
        <v>0</v>
      </c>
      <c r="J312" s="112">
        <v>0</v>
      </c>
      <c r="K312" s="15">
        <v>144.59</v>
      </c>
      <c r="L312" s="112">
        <v>0</v>
      </c>
      <c r="M312" s="112">
        <v>0</v>
      </c>
      <c r="N312" s="112">
        <v>0</v>
      </c>
      <c r="O312" s="112">
        <v>18.796700000000001</v>
      </c>
      <c r="P312" s="112">
        <v>163.38670000000002</v>
      </c>
      <c r="Q312" t="s">
        <v>7868</v>
      </c>
      <c r="R312" t="s">
        <v>8045</v>
      </c>
      <c r="S312" s="112">
        <v>0</v>
      </c>
      <c r="T312" s="112">
        <v>0</v>
      </c>
      <c r="U312" s="112"/>
    </row>
    <row r="313" spans="1:21" hidden="1" x14ac:dyDescent="0.25">
      <c r="A313" t="s">
        <v>8490</v>
      </c>
      <c r="B313" t="s">
        <v>9353</v>
      </c>
      <c r="C313" t="s">
        <v>7706</v>
      </c>
      <c r="D313" t="s">
        <v>0</v>
      </c>
      <c r="E313">
        <v>519309</v>
      </c>
      <c r="F313" t="s">
        <v>2404</v>
      </c>
      <c r="G313" t="s">
        <v>2405</v>
      </c>
      <c r="H313" s="112">
        <v>0</v>
      </c>
      <c r="I313" s="112">
        <v>0</v>
      </c>
      <c r="J313" s="112">
        <v>0</v>
      </c>
      <c r="K313" s="15">
        <v>8.7100000000000009</v>
      </c>
      <c r="L313" s="112">
        <v>0</v>
      </c>
      <c r="M313" s="112">
        <v>0</v>
      </c>
      <c r="N313" s="112">
        <v>0</v>
      </c>
      <c r="O313" s="112">
        <v>1.1323000000000001</v>
      </c>
      <c r="P313" s="112">
        <v>9.8423000000000016</v>
      </c>
      <c r="Q313" t="s">
        <v>7868</v>
      </c>
      <c r="R313" t="s">
        <v>8045</v>
      </c>
      <c r="S313" s="112">
        <v>0</v>
      </c>
      <c r="T313" s="112">
        <v>0</v>
      </c>
      <c r="U313" s="112"/>
    </row>
    <row r="314" spans="1:21" x14ac:dyDescent="0.25">
      <c r="A314" t="s">
        <v>8490</v>
      </c>
      <c r="B314" t="s">
        <v>9353</v>
      </c>
      <c r="C314" t="s">
        <v>7706</v>
      </c>
      <c r="D314" t="s">
        <v>0</v>
      </c>
      <c r="E314">
        <v>7255</v>
      </c>
      <c r="F314" t="s">
        <v>3169</v>
      </c>
      <c r="G314" t="s">
        <v>3170</v>
      </c>
      <c r="H314" s="112">
        <v>0</v>
      </c>
      <c r="I314" s="112">
        <v>0</v>
      </c>
      <c r="J314" s="112">
        <v>0</v>
      </c>
      <c r="K314" s="15">
        <v>41</v>
      </c>
      <c r="L314" s="112">
        <v>0</v>
      </c>
      <c r="M314" s="112">
        <v>0</v>
      </c>
      <c r="N314" s="112">
        <v>0</v>
      </c>
      <c r="O314" s="112">
        <v>5.33</v>
      </c>
      <c r="P314" s="112">
        <v>46.33</v>
      </c>
      <c r="Q314" t="s">
        <v>7868</v>
      </c>
      <c r="R314" t="s">
        <v>8045</v>
      </c>
      <c r="S314" s="112">
        <v>0</v>
      </c>
      <c r="T314" s="112">
        <v>0</v>
      </c>
      <c r="U314" s="112"/>
    </row>
    <row r="315" spans="1:21" x14ac:dyDescent="0.25">
      <c r="A315" t="s">
        <v>8490</v>
      </c>
      <c r="B315" t="s">
        <v>9352</v>
      </c>
      <c r="C315" t="s">
        <v>7706</v>
      </c>
      <c r="D315" t="s">
        <v>0</v>
      </c>
      <c r="E315">
        <v>7420</v>
      </c>
      <c r="F315" t="s">
        <v>3169</v>
      </c>
      <c r="G315" t="s">
        <v>3170</v>
      </c>
      <c r="H315" s="112">
        <v>0</v>
      </c>
      <c r="I315" s="112">
        <v>0</v>
      </c>
      <c r="J315" s="112">
        <v>0</v>
      </c>
      <c r="K315" s="15">
        <v>194</v>
      </c>
      <c r="L315" s="112">
        <v>0</v>
      </c>
      <c r="M315" s="112">
        <v>0</v>
      </c>
      <c r="N315" s="112">
        <v>0</v>
      </c>
      <c r="O315" s="112">
        <v>25.220000000000002</v>
      </c>
      <c r="P315" s="112">
        <v>219.22</v>
      </c>
      <c r="Q315" t="s">
        <v>7868</v>
      </c>
      <c r="R315" t="s">
        <v>8045</v>
      </c>
      <c r="S315" s="112">
        <v>0</v>
      </c>
      <c r="T315" s="112">
        <v>0</v>
      </c>
      <c r="U315" s="112"/>
    </row>
    <row r="316" spans="1:21" hidden="1" x14ac:dyDescent="0.25">
      <c r="A316" t="s">
        <v>8490</v>
      </c>
      <c r="B316" t="s">
        <v>9219</v>
      </c>
      <c r="C316" t="s">
        <v>7706</v>
      </c>
      <c r="D316" t="s">
        <v>0</v>
      </c>
      <c r="E316">
        <v>5880</v>
      </c>
      <c r="F316" t="s">
        <v>9350</v>
      </c>
      <c r="G316" t="s">
        <v>9351</v>
      </c>
      <c r="H316" s="112">
        <v>0</v>
      </c>
      <c r="I316" s="112">
        <v>0</v>
      </c>
      <c r="J316" s="112">
        <v>0</v>
      </c>
      <c r="K316" s="15">
        <v>54.42</v>
      </c>
      <c r="L316" s="112">
        <v>0</v>
      </c>
      <c r="M316" s="112">
        <v>0</v>
      </c>
      <c r="N316" s="112">
        <v>0</v>
      </c>
      <c r="O316" s="112">
        <v>7.0746000000000002</v>
      </c>
      <c r="P316" s="112">
        <v>61.494600000000005</v>
      </c>
      <c r="Q316" t="s">
        <v>7868</v>
      </c>
      <c r="R316" t="s">
        <v>8045</v>
      </c>
      <c r="S316" s="112">
        <v>0</v>
      </c>
      <c r="T316" s="112">
        <v>0</v>
      </c>
      <c r="U316" s="112"/>
    </row>
    <row r="317" spans="1:21" hidden="1" x14ac:dyDescent="0.25">
      <c r="A317" t="s">
        <v>8490</v>
      </c>
      <c r="B317" t="s">
        <v>9347</v>
      </c>
      <c r="C317" t="s">
        <v>7706</v>
      </c>
      <c r="D317" t="s">
        <v>0</v>
      </c>
      <c r="E317">
        <v>1493816</v>
      </c>
      <c r="F317" t="s">
        <v>1317</v>
      </c>
      <c r="G317" t="s">
        <v>1318</v>
      </c>
      <c r="H317" s="112">
        <v>0</v>
      </c>
      <c r="I317" s="112">
        <v>0</v>
      </c>
      <c r="J317" s="112">
        <v>0</v>
      </c>
      <c r="K317" s="15">
        <v>86.67</v>
      </c>
      <c r="L317" s="112">
        <v>0</v>
      </c>
      <c r="M317" s="112">
        <v>0</v>
      </c>
      <c r="N317" s="112">
        <v>0</v>
      </c>
      <c r="O317" s="112">
        <v>11.267100000000001</v>
      </c>
      <c r="P317" s="112">
        <v>97.937100000000001</v>
      </c>
      <c r="Q317" t="s">
        <v>7868</v>
      </c>
      <c r="R317" t="s">
        <v>8045</v>
      </c>
      <c r="S317" s="112">
        <v>0</v>
      </c>
      <c r="T317" s="112">
        <v>0</v>
      </c>
      <c r="U317" s="112"/>
    </row>
    <row r="318" spans="1:21" hidden="1" x14ac:dyDescent="0.25">
      <c r="A318" t="s">
        <v>8490</v>
      </c>
      <c r="B318" t="s">
        <v>9349</v>
      </c>
      <c r="C318" t="s">
        <v>7706</v>
      </c>
      <c r="D318" t="s">
        <v>0</v>
      </c>
      <c r="E318">
        <v>1128783</v>
      </c>
      <c r="F318" t="s">
        <v>1317</v>
      </c>
      <c r="G318" t="s">
        <v>1318</v>
      </c>
      <c r="H318" s="112">
        <v>0</v>
      </c>
      <c r="I318" s="112">
        <v>0</v>
      </c>
      <c r="J318" s="112">
        <v>0</v>
      </c>
      <c r="K318" s="15">
        <v>12.21</v>
      </c>
      <c r="L318" s="112">
        <v>0</v>
      </c>
      <c r="M318" s="112">
        <v>0</v>
      </c>
      <c r="N318" s="112">
        <v>0</v>
      </c>
      <c r="O318" s="112">
        <v>1.5873000000000002</v>
      </c>
      <c r="P318" s="112">
        <v>13.797300000000002</v>
      </c>
      <c r="Q318" t="s">
        <v>7868</v>
      </c>
      <c r="R318" t="s">
        <v>8045</v>
      </c>
      <c r="S318" s="112">
        <v>0</v>
      </c>
      <c r="T318" s="112">
        <v>0</v>
      </c>
      <c r="U318" s="112"/>
    </row>
    <row r="319" spans="1:21" hidden="1" x14ac:dyDescent="0.25">
      <c r="A319" t="s">
        <v>8490</v>
      </c>
      <c r="B319" t="s">
        <v>9348</v>
      </c>
      <c r="C319" t="s">
        <v>7706</v>
      </c>
      <c r="D319" t="s">
        <v>0</v>
      </c>
      <c r="E319">
        <v>1128568</v>
      </c>
      <c r="F319" t="s">
        <v>1317</v>
      </c>
      <c r="G319" t="s">
        <v>1318</v>
      </c>
      <c r="H319" s="112">
        <v>0</v>
      </c>
      <c r="I319" s="112">
        <v>0</v>
      </c>
      <c r="J319" s="112">
        <v>0</v>
      </c>
      <c r="K319" s="15">
        <v>31.73</v>
      </c>
      <c r="L319" s="112">
        <v>0</v>
      </c>
      <c r="M319" s="112">
        <v>0</v>
      </c>
      <c r="N319" s="112">
        <v>0</v>
      </c>
      <c r="O319" s="112">
        <v>4.1249000000000002</v>
      </c>
      <c r="P319" s="112">
        <v>35.854900000000001</v>
      </c>
      <c r="Q319" t="s">
        <v>7868</v>
      </c>
      <c r="R319" t="s">
        <v>8045</v>
      </c>
      <c r="S319" s="112">
        <v>0</v>
      </c>
      <c r="T319" s="112">
        <v>0</v>
      </c>
      <c r="U319" s="112"/>
    </row>
    <row r="320" spans="1:21" hidden="1" x14ac:dyDescent="0.25">
      <c r="A320" t="s">
        <v>8490</v>
      </c>
      <c r="B320" t="s">
        <v>9347</v>
      </c>
      <c r="C320" t="s">
        <v>7706</v>
      </c>
      <c r="D320" t="s">
        <v>0</v>
      </c>
      <c r="E320">
        <v>1129046</v>
      </c>
      <c r="F320" t="s">
        <v>1317</v>
      </c>
      <c r="G320" t="s">
        <v>1318</v>
      </c>
      <c r="H320" s="112">
        <v>0</v>
      </c>
      <c r="I320" s="112">
        <v>0</v>
      </c>
      <c r="J320" s="112">
        <v>0</v>
      </c>
      <c r="K320" s="15">
        <v>10.039999999999999</v>
      </c>
      <c r="L320" s="112">
        <v>0</v>
      </c>
      <c r="M320" s="112">
        <v>0</v>
      </c>
      <c r="N320" s="112">
        <v>0</v>
      </c>
      <c r="O320" s="112">
        <v>1.3051999999999999</v>
      </c>
      <c r="P320" s="112">
        <v>11.345199999999998</v>
      </c>
      <c r="Q320" t="s">
        <v>7868</v>
      </c>
      <c r="R320" t="s">
        <v>8045</v>
      </c>
      <c r="S320" s="112">
        <v>0</v>
      </c>
      <c r="T320" s="112">
        <v>0</v>
      </c>
      <c r="U320" s="112"/>
    </row>
    <row r="321" spans="1:21" x14ac:dyDescent="0.25">
      <c r="A321" t="s">
        <v>8265</v>
      </c>
      <c r="B321" t="s">
        <v>9211</v>
      </c>
      <c r="C321" t="s">
        <v>1</v>
      </c>
      <c r="D321" t="s">
        <v>0</v>
      </c>
      <c r="E321">
        <v>14</v>
      </c>
      <c r="F321" t="s">
        <v>1334</v>
      </c>
      <c r="G321" t="s">
        <v>1335</v>
      </c>
      <c r="H321" s="112">
        <v>0</v>
      </c>
      <c r="I321" s="112">
        <v>0</v>
      </c>
      <c r="J321" s="112">
        <v>0</v>
      </c>
      <c r="K321" s="112">
        <v>250</v>
      </c>
      <c r="L321" s="112">
        <v>0</v>
      </c>
      <c r="M321" s="112">
        <v>0</v>
      </c>
      <c r="N321" s="112">
        <v>0</v>
      </c>
      <c r="O321" s="112">
        <v>32.5</v>
      </c>
      <c r="P321" s="112">
        <v>282.5</v>
      </c>
      <c r="R321">
        <v>3</v>
      </c>
      <c r="U321" s="112"/>
    </row>
    <row r="322" spans="1:21" hidden="1" x14ac:dyDescent="0.25">
      <c r="A322" t="s">
        <v>8265</v>
      </c>
      <c r="B322" t="s">
        <v>9212</v>
      </c>
      <c r="C322" t="s">
        <v>1</v>
      </c>
      <c r="D322" t="s">
        <v>0</v>
      </c>
      <c r="E322">
        <v>107071</v>
      </c>
      <c r="F322" t="s">
        <v>2796</v>
      </c>
      <c r="G322" t="s">
        <v>9213</v>
      </c>
      <c r="H322" s="112">
        <v>0</v>
      </c>
      <c r="I322" s="112">
        <v>0</v>
      </c>
      <c r="J322" s="112">
        <v>0</v>
      </c>
      <c r="K322" s="112">
        <v>47</v>
      </c>
      <c r="L322" s="112">
        <v>0</v>
      </c>
      <c r="M322" s="112">
        <v>0</v>
      </c>
      <c r="N322" s="112">
        <v>0</v>
      </c>
      <c r="O322" s="112">
        <v>6.11</v>
      </c>
      <c r="P322" s="112">
        <v>53.11</v>
      </c>
      <c r="R322">
        <v>3</v>
      </c>
      <c r="T322" s="112"/>
    </row>
    <row r="323" spans="1:21" hidden="1" x14ac:dyDescent="0.25">
      <c r="A323" t="s">
        <v>8265</v>
      </c>
      <c r="B323" t="s">
        <v>9214</v>
      </c>
      <c r="C323" t="s">
        <v>1</v>
      </c>
      <c r="D323" t="s">
        <v>0</v>
      </c>
      <c r="E323">
        <v>106225</v>
      </c>
      <c r="F323" t="s">
        <v>2796</v>
      </c>
      <c r="G323" t="s">
        <v>9213</v>
      </c>
      <c r="H323" s="112">
        <v>0</v>
      </c>
      <c r="I323" s="112">
        <v>0</v>
      </c>
      <c r="J323" s="112">
        <v>0</v>
      </c>
      <c r="K323" s="112">
        <v>18.02</v>
      </c>
      <c r="L323" s="112">
        <v>0</v>
      </c>
      <c r="M323" s="112">
        <v>0</v>
      </c>
      <c r="N323" s="112">
        <v>0</v>
      </c>
      <c r="O323" s="112">
        <v>2.3426</v>
      </c>
      <c r="P323" s="112">
        <v>20.3626</v>
      </c>
      <c r="R323">
        <v>3</v>
      </c>
      <c r="T323" s="112"/>
      <c r="U323" s="112"/>
    </row>
    <row r="324" spans="1:21" hidden="1" x14ac:dyDescent="0.25">
      <c r="A324" t="s">
        <v>8265</v>
      </c>
      <c r="B324" t="s">
        <v>9215</v>
      </c>
      <c r="C324" t="s">
        <v>1</v>
      </c>
      <c r="D324" t="s">
        <v>0</v>
      </c>
      <c r="E324">
        <v>127349</v>
      </c>
      <c r="F324" t="s">
        <v>637</v>
      </c>
      <c r="G324" t="s">
        <v>9216</v>
      </c>
      <c r="H324" s="112">
        <v>0</v>
      </c>
      <c r="I324" s="112">
        <v>0</v>
      </c>
      <c r="J324" s="112">
        <v>0</v>
      </c>
      <c r="K324" s="112">
        <v>42.05</v>
      </c>
      <c r="L324" s="112">
        <v>0</v>
      </c>
      <c r="M324" s="112">
        <v>0</v>
      </c>
      <c r="N324" s="112">
        <v>0</v>
      </c>
      <c r="O324" s="112">
        <v>5.4664999999999999</v>
      </c>
      <c r="P324" s="112">
        <v>47.516499999999994</v>
      </c>
      <c r="R324">
        <v>3</v>
      </c>
      <c r="T324" s="112"/>
      <c r="U324" s="112"/>
    </row>
    <row r="325" spans="1:21" hidden="1" x14ac:dyDescent="0.25">
      <c r="A325" t="s">
        <v>8265</v>
      </c>
      <c r="B325" t="s">
        <v>9217</v>
      </c>
      <c r="C325" t="s">
        <v>1</v>
      </c>
      <c r="D325" t="s">
        <v>0</v>
      </c>
      <c r="E325">
        <v>123977</v>
      </c>
      <c r="F325" t="s">
        <v>637</v>
      </c>
      <c r="G325" t="s">
        <v>9216</v>
      </c>
      <c r="H325" s="112">
        <v>0</v>
      </c>
      <c r="I325" s="112">
        <v>0</v>
      </c>
      <c r="J325" s="112">
        <v>0</v>
      </c>
      <c r="K325" s="112">
        <v>23.35</v>
      </c>
      <c r="L325" s="112">
        <v>0</v>
      </c>
      <c r="M325" s="112">
        <v>0</v>
      </c>
      <c r="N325" s="112">
        <v>0</v>
      </c>
      <c r="O325" s="112">
        <v>3.0355000000000003</v>
      </c>
      <c r="P325" s="112">
        <v>26.3855</v>
      </c>
      <c r="R325">
        <v>3</v>
      </c>
      <c r="T325" s="112"/>
      <c r="U325" s="112"/>
    </row>
    <row r="326" spans="1:21" hidden="1" x14ac:dyDescent="0.25">
      <c r="A326" t="s">
        <v>8265</v>
      </c>
      <c r="B326" t="s">
        <v>9212</v>
      </c>
      <c r="C326" t="s">
        <v>1</v>
      </c>
      <c r="D326" t="s">
        <v>0</v>
      </c>
      <c r="E326">
        <v>1420</v>
      </c>
      <c r="F326" t="s">
        <v>2701</v>
      </c>
      <c r="G326" t="s">
        <v>9218</v>
      </c>
      <c r="H326" s="112">
        <v>0</v>
      </c>
      <c r="I326" s="112">
        <v>0</v>
      </c>
      <c r="J326" s="112">
        <v>0</v>
      </c>
      <c r="K326" s="112">
        <v>58.18</v>
      </c>
      <c r="L326" s="112">
        <v>0</v>
      </c>
      <c r="M326" s="112">
        <v>0</v>
      </c>
      <c r="N326" s="112">
        <v>0</v>
      </c>
      <c r="O326" s="112">
        <v>7.5634000000000006</v>
      </c>
      <c r="P326" s="112">
        <v>65.743399999999994</v>
      </c>
      <c r="R326">
        <v>3</v>
      </c>
      <c r="T326" s="112"/>
      <c r="U326" s="112"/>
    </row>
    <row r="327" spans="1:21" hidden="1" x14ac:dyDescent="0.25">
      <c r="A327" t="s">
        <v>8265</v>
      </c>
      <c r="B327" t="s">
        <v>9219</v>
      </c>
      <c r="C327" t="s">
        <v>1</v>
      </c>
      <c r="D327" t="s">
        <v>0</v>
      </c>
      <c r="E327">
        <v>267442</v>
      </c>
      <c r="F327" t="s">
        <v>1340</v>
      </c>
      <c r="G327" t="s">
        <v>9220</v>
      </c>
      <c r="H327" s="112">
        <v>0</v>
      </c>
      <c r="I327" s="112">
        <v>0</v>
      </c>
      <c r="J327" s="112">
        <v>0</v>
      </c>
      <c r="K327" s="112">
        <v>61.45</v>
      </c>
      <c r="L327" s="112">
        <v>0</v>
      </c>
      <c r="M327" s="112">
        <v>0</v>
      </c>
      <c r="N327" s="112">
        <v>0</v>
      </c>
      <c r="O327" s="112">
        <v>7.988500000000001</v>
      </c>
      <c r="P327" s="112">
        <v>69.438500000000005</v>
      </c>
      <c r="R327">
        <v>3</v>
      </c>
      <c r="T327" s="112"/>
      <c r="U327" s="112"/>
    </row>
    <row r="328" spans="1:21" hidden="1" x14ac:dyDescent="0.25">
      <c r="A328" t="s">
        <v>8265</v>
      </c>
      <c r="B328" t="s">
        <v>9221</v>
      </c>
      <c r="C328" t="s">
        <v>1</v>
      </c>
      <c r="D328" t="s">
        <v>0</v>
      </c>
      <c r="E328">
        <v>267325</v>
      </c>
      <c r="F328" t="s">
        <v>1340</v>
      </c>
      <c r="G328" t="s">
        <v>9220</v>
      </c>
      <c r="H328" s="112">
        <v>0</v>
      </c>
      <c r="I328" s="112">
        <v>0</v>
      </c>
      <c r="J328" s="112">
        <v>0</v>
      </c>
      <c r="K328" s="112">
        <v>43.27</v>
      </c>
      <c r="L328" s="112">
        <v>0</v>
      </c>
      <c r="M328" s="112">
        <v>0</v>
      </c>
      <c r="N328" s="112">
        <v>0</v>
      </c>
      <c r="O328" s="112">
        <v>5.6251000000000007</v>
      </c>
      <c r="P328" s="112">
        <v>48.895100000000006</v>
      </c>
      <c r="R328">
        <v>3</v>
      </c>
      <c r="T328" s="112"/>
      <c r="U328" s="112"/>
    </row>
    <row r="329" spans="1:21" hidden="1" x14ac:dyDescent="0.25">
      <c r="A329" t="s">
        <v>8265</v>
      </c>
      <c r="B329" t="s">
        <v>9217</v>
      </c>
      <c r="C329" t="s">
        <v>1</v>
      </c>
      <c r="D329" t="s">
        <v>0</v>
      </c>
      <c r="E329">
        <v>1164434</v>
      </c>
      <c r="F329" t="s">
        <v>1340</v>
      </c>
      <c r="G329" t="s">
        <v>9220</v>
      </c>
      <c r="H329" s="112">
        <v>0</v>
      </c>
      <c r="I329" s="112">
        <v>0</v>
      </c>
      <c r="J329" s="112">
        <v>0</v>
      </c>
      <c r="K329" s="112">
        <v>41.15</v>
      </c>
      <c r="L329" s="112">
        <v>0</v>
      </c>
      <c r="M329" s="112">
        <v>0</v>
      </c>
      <c r="N329" s="112">
        <v>0</v>
      </c>
      <c r="O329" s="112">
        <v>5.3494999999999999</v>
      </c>
      <c r="P329" s="112">
        <v>46.499499999999998</v>
      </c>
      <c r="R329">
        <v>3</v>
      </c>
      <c r="T329" s="112"/>
      <c r="U329" s="112"/>
    </row>
    <row r="330" spans="1:21" hidden="1" x14ac:dyDescent="0.25">
      <c r="A330" t="s">
        <v>8265</v>
      </c>
      <c r="B330" t="s">
        <v>9212</v>
      </c>
      <c r="C330" t="s">
        <v>1</v>
      </c>
      <c r="D330" t="s">
        <v>0</v>
      </c>
      <c r="E330">
        <v>900501</v>
      </c>
      <c r="F330" t="s">
        <v>1320</v>
      </c>
      <c r="G330" t="s">
        <v>9222</v>
      </c>
      <c r="H330" s="112">
        <v>0</v>
      </c>
      <c r="I330" s="112">
        <v>0</v>
      </c>
      <c r="J330" s="112">
        <v>0</v>
      </c>
      <c r="K330" s="112">
        <v>165.68</v>
      </c>
      <c r="L330" s="112">
        <v>0</v>
      </c>
      <c r="M330" s="112">
        <v>0</v>
      </c>
      <c r="N330" s="112">
        <v>0</v>
      </c>
      <c r="O330" s="112">
        <v>21.538400000000003</v>
      </c>
      <c r="P330" s="112">
        <v>187.2184</v>
      </c>
      <c r="R330">
        <v>3</v>
      </c>
      <c r="T330" s="112"/>
      <c r="U330" s="112"/>
    </row>
    <row r="331" spans="1:21" hidden="1" x14ac:dyDescent="0.25">
      <c r="A331" t="s">
        <v>8265</v>
      </c>
      <c r="B331" t="s">
        <v>9223</v>
      </c>
      <c r="C331" t="s">
        <v>1</v>
      </c>
      <c r="D331" t="s">
        <v>0</v>
      </c>
      <c r="E331">
        <v>1101938</v>
      </c>
      <c r="F331" t="s">
        <v>1317</v>
      </c>
      <c r="G331" t="s">
        <v>9224</v>
      </c>
      <c r="H331" s="112">
        <v>0</v>
      </c>
      <c r="I331" s="112">
        <v>0</v>
      </c>
      <c r="J331" s="112">
        <v>0</v>
      </c>
      <c r="K331" s="112">
        <v>52.39</v>
      </c>
      <c r="L331" s="112">
        <v>0</v>
      </c>
      <c r="M331" s="112">
        <v>0</v>
      </c>
      <c r="N331" s="112">
        <v>0</v>
      </c>
      <c r="O331" s="112">
        <v>6.8107000000000006</v>
      </c>
      <c r="P331" s="112">
        <v>59.200699999999998</v>
      </c>
      <c r="R331">
        <v>3</v>
      </c>
      <c r="T331" s="112"/>
      <c r="U331" s="112"/>
    </row>
    <row r="332" spans="1:21" hidden="1" x14ac:dyDescent="0.25">
      <c r="A332" t="s">
        <v>8265</v>
      </c>
      <c r="B332" t="s">
        <v>9225</v>
      </c>
      <c r="C332" t="s">
        <v>1</v>
      </c>
      <c r="D332" t="s">
        <v>0</v>
      </c>
      <c r="E332">
        <v>233849</v>
      </c>
      <c r="F332" t="s">
        <v>1786</v>
      </c>
      <c r="G332" t="s">
        <v>9226</v>
      </c>
      <c r="H332" s="112">
        <v>0</v>
      </c>
      <c r="I332" s="112">
        <v>0</v>
      </c>
      <c r="J332" s="112">
        <v>0</v>
      </c>
      <c r="K332" s="112">
        <v>15</v>
      </c>
      <c r="L332" s="112">
        <v>0</v>
      </c>
      <c r="M332" s="112">
        <v>0</v>
      </c>
      <c r="N332" s="112">
        <v>0</v>
      </c>
      <c r="O332" s="112">
        <v>1.9500000000000002</v>
      </c>
      <c r="P332" s="112">
        <v>16.95</v>
      </c>
      <c r="R332">
        <v>3</v>
      </c>
      <c r="T332" s="112"/>
      <c r="U332" s="112"/>
    </row>
    <row r="333" spans="1:21" x14ac:dyDescent="0.25">
      <c r="A333" t="s">
        <v>8265</v>
      </c>
      <c r="B333" t="s">
        <v>9227</v>
      </c>
      <c r="C333" t="s">
        <v>1</v>
      </c>
      <c r="D333" t="s">
        <v>0</v>
      </c>
      <c r="E333">
        <v>18</v>
      </c>
      <c r="F333" t="s">
        <v>1334</v>
      </c>
      <c r="G333" t="s">
        <v>1335</v>
      </c>
      <c r="H333" s="112">
        <v>0</v>
      </c>
      <c r="I333" s="112">
        <v>0</v>
      </c>
      <c r="J333" s="112">
        <v>0</v>
      </c>
      <c r="K333" s="112">
        <v>142.5</v>
      </c>
      <c r="L333" s="112">
        <v>0</v>
      </c>
      <c r="M333" s="112">
        <v>0</v>
      </c>
      <c r="N333" s="112">
        <v>0</v>
      </c>
      <c r="O333" s="112">
        <v>18.525000000000002</v>
      </c>
      <c r="P333" s="112">
        <v>161.02500000000001</v>
      </c>
      <c r="R333">
        <v>3</v>
      </c>
      <c r="T333" s="112"/>
      <c r="U333" s="112"/>
    </row>
    <row r="334" spans="1:21" hidden="1" x14ac:dyDescent="0.25">
      <c r="A334" t="s">
        <v>8265</v>
      </c>
      <c r="B334" t="s">
        <v>9228</v>
      </c>
      <c r="C334" t="s">
        <v>1</v>
      </c>
      <c r="D334" t="s">
        <v>0</v>
      </c>
      <c r="E334">
        <v>14253</v>
      </c>
      <c r="G334" t="s">
        <v>9229</v>
      </c>
      <c r="H334" s="112">
        <v>1.52</v>
      </c>
      <c r="I334" s="112">
        <v>0</v>
      </c>
      <c r="J334" s="112">
        <v>0</v>
      </c>
      <c r="K334" s="112">
        <v>16.36</v>
      </c>
      <c r="L334" s="112">
        <v>0</v>
      </c>
      <c r="M334" s="112">
        <v>0</v>
      </c>
      <c r="N334" s="112">
        <v>0</v>
      </c>
      <c r="O334" s="112">
        <v>2.1267999999999998</v>
      </c>
      <c r="P334" s="112">
        <v>20.006799999999998</v>
      </c>
      <c r="Q334" s="112" t="s">
        <v>9230</v>
      </c>
      <c r="R334">
        <v>3</v>
      </c>
      <c r="T334" s="112"/>
      <c r="U334" s="112"/>
    </row>
    <row r="335" spans="1:21" hidden="1" x14ac:dyDescent="0.25">
      <c r="A335" t="s">
        <v>8265</v>
      </c>
      <c r="B335" t="s">
        <v>9219</v>
      </c>
      <c r="C335" t="s">
        <v>1</v>
      </c>
      <c r="D335" t="s">
        <v>0</v>
      </c>
      <c r="E335">
        <v>14093</v>
      </c>
      <c r="G335" t="s">
        <v>9229</v>
      </c>
      <c r="H335" s="112">
        <v>1.8199999999999998</v>
      </c>
      <c r="I335" s="112">
        <v>0</v>
      </c>
      <c r="J335" s="112">
        <v>0</v>
      </c>
      <c r="K335" s="112">
        <v>19.63</v>
      </c>
      <c r="L335" s="112">
        <v>0</v>
      </c>
      <c r="M335" s="112">
        <v>0</v>
      </c>
      <c r="N335" s="112">
        <v>0</v>
      </c>
      <c r="O335" s="112">
        <v>2.5518999999999998</v>
      </c>
      <c r="P335" s="112">
        <v>24.001899999999999</v>
      </c>
      <c r="Q335" s="112" t="s">
        <v>9230</v>
      </c>
      <c r="R335">
        <v>3</v>
      </c>
      <c r="T335" s="112"/>
      <c r="U335" s="112"/>
    </row>
    <row r="336" spans="1:21" hidden="1" x14ac:dyDescent="0.25">
      <c r="A336" t="s">
        <v>8265</v>
      </c>
      <c r="B336" t="s">
        <v>9231</v>
      </c>
      <c r="C336" t="s">
        <v>1</v>
      </c>
      <c r="D336" t="s">
        <v>0</v>
      </c>
      <c r="E336">
        <v>13668</v>
      </c>
      <c r="G336" t="s">
        <v>9229</v>
      </c>
      <c r="H336" s="112">
        <v>10.58</v>
      </c>
      <c r="I336" s="112">
        <v>0</v>
      </c>
      <c r="J336" s="112">
        <v>0</v>
      </c>
      <c r="K336" s="112">
        <v>114.18</v>
      </c>
      <c r="L336" s="112">
        <v>0</v>
      </c>
      <c r="M336" s="112">
        <v>0</v>
      </c>
      <c r="N336" s="112">
        <v>0</v>
      </c>
      <c r="O336" s="112">
        <v>14.843400000000001</v>
      </c>
      <c r="P336" s="112">
        <v>139.60339999999999</v>
      </c>
      <c r="Q336" s="112" t="s">
        <v>9230</v>
      </c>
      <c r="R336">
        <v>3</v>
      </c>
      <c r="T336" s="112"/>
      <c r="U336" s="112"/>
    </row>
    <row r="337" spans="1:21" hidden="1" x14ac:dyDescent="0.25">
      <c r="A337" t="s">
        <v>8265</v>
      </c>
      <c r="B337" t="s">
        <v>9232</v>
      </c>
      <c r="C337" t="s">
        <v>1</v>
      </c>
      <c r="D337" t="s">
        <v>0</v>
      </c>
      <c r="E337">
        <v>12999</v>
      </c>
      <c r="G337" t="s">
        <v>9229</v>
      </c>
      <c r="H337" s="112">
        <v>13.11</v>
      </c>
      <c r="I337" s="112">
        <v>0</v>
      </c>
      <c r="J337" s="112">
        <v>0</v>
      </c>
      <c r="K337" s="112">
        <v>141.54</v>
      </c>
      <c r="L337" s="112">
        <v>0</v>
      </c>
      <c r="M337" s="112">
        <v>0</v>
      </c>
      <c r="N337" s="112">
        <v>0</v>
      </c>
      <c r="O337" s="112">
        <v>18.400199999999998</v>
      </c>
      <c r="P337" s="112">
        <v>173.05019999999996</v>
      </c>
      <c r="Q337" s="112" t="s">
        <v>9230</v>
      </c>
      <c r="R337">
        <v>3</v>
      </c>
      <c r="T337" s="112"/>
      <c r="U337" s="112"/>
    </row>
    <row r="338" spans="1:21" hidden="1" x14ac:dyDescent="0.25">
      <c r="A338" t="s">
        <v>8265</v>
      </c>
      <c r="B338" t="s">
        <v>9225</v>
      </c>
      <c r="C338" t="s">
        <v>1</v>
      </c>
      <c r="D338" t="s">
        <v>0</v>
      </c>
      <c r="E338">
        <v>12203</v>
      </c>
      <c r="G338" t="s">
        <v>9229</v>
      </c>
      <c r="H338" s="112">
        <v>10.86</v>
      </c>
      <c r="I338" s="112">
        <v>0</v>
      </c>
      <c r="J338" s="112">
        <v>0</v>
      </c>
      <c r="K338" s="112">
        <v>117.29</v>
      </c>
      <c r="L338" s="112">
        <v>0</v>
      </c>
      <c r="M338" s="112">
        <v>0</v>
      </c>
      <c r="N338" s="112">
        <v>0</v>
      </c>
      <c r="O338" s="112">
        <v>15.247700000000002</v>
      </c>
      <c r="P338" s="112">
        <v>143.39770000000001</v>
      </c>
      <c r="Q338" s="112" t="s">
        <v>9230</v>
      </c>
      <c r="R338">
        <v>3</v>
      </c>
      <c r="T338" s="112"/>
      <c r="U338" s="112"/>
    </row>
    <row r="339" spans="1:21" hidden="1" x14ac:dyDescent="0.25">
      <c r="A339" t="s">
        <v>8265</v>
      </c>
      <c r="B339" t="s">
        <v>9225</v>
      </c>
      <c r="C339" t="s">
        <v>1</v>
      </c>
      <c r="D339" t="s">
        <v>0</v>
      </c>
      <c r="E339">
        <v>11963</v>
      </c>
      <c r="G339" t="s">
        <v>9229</v>
      </c>
      <c r="H339" s="112">
        <v>0</v>
      </c>
      <c r="I339" s="112">
        <v>0</v>
      </c>
      <c r="J339" s="112">
        <v>0</v>
      </c>
      <c r="K339" s="112">
        <v>16.350000000000001</v>
      </c>
      <c r="L339" s="112">
        <v>0</v>
      </c>
      <c r="M339" s="112">
        <v>0</v>
      </c>
      <c r="N339" s="112">
        <v>0</v>
      </c>
      <c r="O339" s="112">
        <v>2.1255000000000002</v>
      </c>
      <c r="P339" s="112">
        <v>18.4755</v>
      </c>
      <c r="Q339" s="112" t="s">
        <v>9230</v>
      </c>
      <c r="R339">
        <v>3</v>
      </c>
      <c r="T339" s="112"/>
      <c r="U339" s="112"/>
    </row>
    <row r="340" spans="1:21" hidden="1" x14ac:dyDescent="0.25">
      <c r="A340" t="s">
        <v>8265</v>
      </c>
      <c r="B340" t="s">
        <v>9215</v>
      </c>
      <c r="C340" t="s">
        <v>1</v>
      </c>
      <c r="D340" t="s">
        <v>0</v>
      </c>
      <c r="E340">
        <v>11806</v>
      </c>
      <c r="G340" t="s">
        <v>9229</v>
      </c>
      <c r="H340" s="112">
        <v>2.73</v>
      </c>
      <c r="I340" s="112">
        <v>0</v>
      </c>
      <c r="J340" s="112">
        <v>0</v>
      </c>
      <c r="K340" s="112">
        <v>29.44</v>
      </c>
      <c r="L340" s="112">
        <v>0</v>
      </c>
      <c r="M340" s="112">
        <v>0</v>
      </c>
      <c r="N340" s="112">
        <v>0</v>
      </c>
      <c r="O340" s="112">
        <v>3.8272000000000004</v>
      </c>
      <c r="P340" s="112">
        <v>35.997199999999999</v>
      </c>
      <c r="Q340" s="112" t="s">
        <v>9230</v>
      </c>
      <c r="R340">
        <v>3</v>
      </c>
      <c r="T340" s="112"/>
      <c r="U340" s="112"/>
    </row>
    <row r="341" spans="1:21" hidden="1" x14ac:dyDescent="0.25">
      <c r="A341" t="s">
        <v>8265</v>
      </c>
      <c r="B341" t="s">
        <v>9233</v>
      </c>
      <c r="C341" t="s">
        <v>1</v>
      </c>
      <c r="D341" t="s">
        <v>0</v>
      </c>
      <c r="E341">
        <v>11179</v>
      </c>
      <c r="G341" t="s">
        <v>9229</v>
      </c>
      <c r="H341" s="112">
        <v>9.8999999999999986</v>
      </c>
      <c r="I341" s="112">
        <v>0</v>
      </c>
      <c r="J341" s="112">
        <v>0</v>
      </c>
      <c r="K341" s="112">
        <v>106.9</v>
      </c>
      <c r="L341" s="112">
        <v>0</v>
      </c>
      <c r="M341" s="112">
        <v>0</v>
      </c>
      <c r="N341" s="112">
        <v>0</v>
      </c>
      <c r="O341" s="112">
        <v>13.897000000000002</v>
      </c>
      <c r="P341" s="112">
        <v>130.697</v>
      </c>
      <c r="Q341" s="112" t="s">
        <v>9230</v>
      </c>
      <c r="R341">
        <v>3</v>
      </c>
      <c r="T341" s="112"/>
      <c r="U341" s="112"/>
    </row>
    <row r="342" spans="1:21" hidden="1" x14ac:dyDescent="0.25">
      <c r="A342" t="s">
        <v>8265</v>
      </c>
      <c r="B342" t="s">
        <v>9234</v>
      </c>
      <c r="C342" t="s">
        <v>1</v>
      </c>
      <c r="D342" t="s">
        <v>0</v>
      </c>
      <c r="E342">
        <v>10902</v>
      </c>
      <c r="G342" t="s">
        <v>9229</v>
      </c>
      <c r="H342" s="112">
        <v>1.5</v>
      </c>
      <c r="I342" s="112">
        <v>0</v>
      </c>
      <c r="J342" s="112">
        <v>0</v>
      </c>
      <c r="K342" s="112">
        <v>16.37</v>
      </c>
      <c r="L342" s="112">
        <v>0</v>
      </c>
      <c r="M342" s="112">
        <v>0</v>
      </c>
      <c r="N342" s="112">
        <v>0</v>
      </c>
      <c r="O342" s="112">
        <v>2.1281000000000003</v>
      </c>
      <c r="P342" s="112">
        <v>19.998100000000001</v>
      </c>
      <c r="Q342" s="112" t="s">
        <v>9230</v>
      </c>
      <c r="R342">
        <v>3</v>
      </c>
      <c r="T342" s="112"/>
      <c r="U342" s="112"/>
    </row>
    <row r="343" spans="1:21" hidden="1" x14ac:dyDescent="0.25">
      <c r="A343" t="s">
        <v>8265</v>
      </c>
      <c r="B343" t="s">
        <v>9217</v>
      </c>
      <c r="C343" t="s">
        <v>1</v>
      </c>
      <c r="D343" t="s">
        <v>0</v>
      </c>
      <c r="E343">
        <v>10237</v>
      </c>
      <c r="G343" t="s">
        <v>9229</v>
      </c>
      <c r="H343" s="112">
        <v>11.43</v>
      </c>
      <c r="I343" s="112">
        <v>0</v>
      </c>
      <c r="J343" s="112">
        <v>0</v>
      </c>
      <c r="K343" s="112">
        <v>124.7</v>
      </c>
      <c r="L343" s="112">
        <v>0</v>
      </c>
      <c r="M343" s="112">
        <v>0</v>
      </c>
      <c r="N343" s="112">
        <v>0</v>
      </c>
      <c r="O343" s="112">
        <v>16.211000000000002</v>
      </c>
      <c r="P343" s="112">
        <v>152.34100000000001</v>
      </c>
      <c r="Q343" s="112" t="s">
        <v>9230</v>
      </c>
      <c r="R343">
        <v>3</v>
      </c>
      <c r="T343" s="112"/>
      <c r="U343" s="112"/>
    </row>
    <row r="344" spans="1:21" hidden="1" x14ac:dyDescent="0.25">
      <c r="A344" t="s">
        <v>8265</v>
      </c>
      <c r="B344" t="s">
        <v>9217</v>
      </c>
      <c r="C344" t="s">
        <v>1</v>
      </c>
      <c r="D344" t="s">
        <v>0</v>
      </c>
      <c r="E344">
        <v>10115</v>
      </c>
      <c r="G344" t="s">
        <v>9229</v>
      </c>
      <c r="H344" s="112">
        <v>1.62</v>
      </c>
      <c r="I344" s="112">
        <v>0</v>
      </c>
      <c r="J344" s="112">
        <v>0</v>
      </c>
      <c r="K344" s="112">
        <v>17.68</v>
      </c>
      <c r="L344" s="112">
        <v>0</v>
      </c>
      <c r="M344" s="112">
        <v>0</v>
      </c>
      <c r="N344" s="112">
        <v>0</v>
      </c>
      <c r="O344" s="112">
        <v>2.2984</v>
      </c>
      <c r="P344" s="112">
        <v>21.598400000000002</v>
      </c>
      <c r="Q344" s="112" t="s">
        <v>9230</v>
      </c>
      <c r="R344">
        <v>3</v>
      </c>
      <c r="T344" s="112"/>
      <c r="U344" s="112"/>
    </row>
    <row r="345" spans="1:21" hidden="1" x14ac:dyDescent="0.25">
      <c r="A345" t="s">
        <v>8265</v>
      </c>
      <c r="B345" t="s">
        <v>9223</v>
      </c>
      <c r="C345" t="s">
        <v>1</v>
      </c>
      <c r="D345" t="s">
        <v>0</v>
      </c>
      <c r="E345">
        <v>9956</v>
      </c>
      <c r="G345" t="s">
        <v>9229</v>
      </c>
      <c r="H345" s="112">
        <v>0</v>
      </c>
      <c r="I345" s="112">
        <v>0</v>
      </c>
      <c r="J345" s="112">
        <v>0</v>
      </c>
      <c r="K345" s="112">
        <v>108.06</v>
      </c>
      <c r="L345" s="112">
        <v>0</v>
      </c>
      <c r="M345" s="112">
        <v>0</v>
      </c>
      <c r="N345" s="112">
        <v>0</v>
      </c>
      <c r="O345" s="112">
        <v>14.047800000000001</v>
      </c>
      <c r="P345" s="112">
        <v>122.1078</v>
      </c>
      <c r="Q345" s="112" t="s">
        <v>9230</v>
      </c>
      <c r="R345">
        <v>3</v>
      </c>
      <c r="T345" s="112"/>
      <c r="U345" s="112"/>
    </row>
    <row r="346" spans="1:21" hidden="1" x14ac:dyDescent="0.25">
      <c r="A346" t="s">
        <v>8265</v>
      </c>
      <c r="B346" t="s">
        <v>9214</v>
      </c>
      <c r="C346" t="s">
        <v>1</v>
      </c>
      <c r="D346" t="s">
        <v>0</v>
      </c>
      <c r="E346">
        <v>9153</v>
      </c>
      <c r="G346" t="s">
        <v>9229</v>
      </c>
      <c r="H346" s="112">
        <v>10.879999999999999</v>
      </c>
      <c r="I346" s="112">
        <v>0</v>
      </c>
      <c r="J346" s="112">
        <v>0</v>
      </c>
      <c r="K346" s="112">
        <v>118.74</v>
      </c>
      <c r="L346" s="112">
        <v>0</v>
      </c>
      <c r="M346" s="112">
        <v>0</v>
      </c>
      <c r="N346" s="112">
        <v>0</v>
      </c>
      <c r="O346" s="112">
        <v>15.436199999999999</v>
      </c>
      <c r="P346" s="112">
        <v>145.05619999999999</v>
      </c>
      <c r="Q346" s="112" t="s">
        <v>9230</v>
      </c>
      <c r="R346">
        <v>3</v>
      </c>
      <c r="T346" s="112"/>
      <c r="U346" s="112"/>
    </row>
    <row r="347" spans="1:21" hidden="1" x14ac:dyDescent="0.25">
      <c r="A347" t="s">
        <v>8265</v>
      </c>
      <c r="B347" t="s">
        <v>9235</v>
      </c>
      <c r="C347" t="s">
        <v>1</v>
      </c>
      <c r="D347" t="s">
        <v>0</v>
      </c>
      <c r="E347">
        <v>8688</v>
      </c>
      <c r="G347" t="s">
        <v>9229</v>
      </c>
      <c r="H347" s="112">
        <v>0</v>
      </c>
      <c r="I347" s="112">
        <v>0</v>
      </c>
      <c r="J347" s="112">
        <v>0</v>
      </c>
      <c r="K347" s="112">
        <v>116.47</v>
      </c>
      <c r="L347" s="112">
        <v>0</v>
      </c>
      <c r="M347" s="112">
        <v>0</v>
      </c>
      <c r="N347" s="112">
        <v>0</v>
      </c>
      <c r="O347" s="112">
        <v>15.1411</v>
      </c>
      <c r="P347" s="112">
        <v>131.61109999999999</v>
      </c>
      <c r="Q347" s="112" t="s">
        <v>9230</v>
      </c>
      <c r="R347">
        <v>3</v>
      </c>
      <c r="T347" s="112"/>
      <c r="U347" s="112"/>
    </row>
    <row r="348" spans="1:21" hidden="1" x14ac:dyDescent="0.25">
      <c r="A348" t="s">
        <v>8153</v>
      </c>
      <c r="B348" t="s">
        <v>9236</v>
      </c>
      <c r="C348" t="s">
        <v>1</v>
      </c>
      <c r="D348" t="s">
        <v>0</v>
      </c>
      <c r="E348">
        <v>1355</v>
      </c>
      <c r="F348" t="s">
        <v>2404</v>
      </c>
      <c r="G348" t="s">
        <v>9237</v>
      </c>
      <c r="H348" s="112">
        <v>0</v>
      </c>
      <c r="I348" s="112">
        <v>0</v>
      </c>
      <c r="J348" s="112">
        <v>0</v>
      </c>
      <c r="K348" s="112">
        <v>172</v>
      </c>
      <c r="L348" s="112">
        <v>0</v>
      </c>
      <c r="M348" s="112">
        <v>0</v>
      </c>
      <c r="N348" s="112">
        <v>0</v>
      </c>
      <c r="O348" s="112">
        <v>22.36</v>
      </c>
      <c r="P348" s="112">
        <v>194.36</v>
      </c>
      <c r="R348">
        <v>3</v>
      </c>
      <c r="T348" s="112"/>
      <c r="U348" s="112"/>
    </row>
    <row r="349" spans="1:21" hidden="1" x14ac:dyDescent="0.25">
      <c r="A349" t="s">
        <v>8153</v>
      </c>
      <c r="B349" t="s">
        <v>9238</v>
      </c>
      <c r="C349" t="s">
        <v>1</v>
      </c>
      <c r="D349" t="s">
        <v>0</v>
      </c>
      <c r="E349">
        <v>188</v>
      </c>
      <c r="F349" t="s">
        <v>2404</v>
      </c>
      <c r="G349" t="s">
        <v>9239</v>
      </c>
      <c r="H349" s="112">
        <v>0</v>
      </c>
      <c r="I349" s="112">
        <v>0</v>
      </c>
      <c r="J349" s="112">
        <v>0</v>
      </c>
      <c r="K349" s="112">
        <v>166.82</v>
      </c>
      <c r="L349" s="112">
        <v>0</v>
      </c>
      <c r="M349" s="112">
        <v>0</v>
      </c>
      <c r="N349" s="112">
        <v>0</v>
      </c>
      <c r="O349" s="112">
        <v>21.686599999999999</v>
      </c>
      <c r="P349" s="112">
        <v>188.50659999999999</v>
      </c>
      <c r="R349">
        <v>3</v>
      </c>
      <c r="T349" s="112"/>
      <c r="U349" s="112"/>
    </row>
    <row r="350" spans="1:21" hidden="1" x14ac:dyDescent="0.25">
      <c r="A350" t="s">
        <v>8153</v>
      </c>
      <c r="B350" t="s">
        <v>9240</v>
      </c>
      <c r="C350" t="s">
        <v>1</v>
      </c>
      <c r="D350" t="s">
        <v>0</v>
      </c>
      <c r="E350">
        <v>8462</v>
      </c>
      <c r="F350" t="s">
        <v>2404</v>
      </c>
      <c r="G350" t="s">
        <v>9241</v>
      </c>
      <c r="H350" s="112">
        <v>0</v>
      </c>
      <c r="I350" s="112">
        <v>0</v>
      </c>
      <c r="J350" s="112">
        <v>0</v>
      </c>
      <c r="K350" s="112">
        <v>389.38</v>
      </c>
      <c r="L350" s="112">
        <v>0</v>
      </c>
      <c r="M350" s="112">
        <v>0</v>
      </c>
      <c r="N350" s="112">
        <v>0</v>
      </c>
      <c r="O350" s="112">
        <v>50.619399999999999</v>
      </c>
      <c r="P350" s="112">
        <v>439.99939999999998</v>
      </c>
      <c r="R350">
        <v>3</v>
      </c>
      <c r="T350" s="112"/>
      <c r="U350" s="112"/>
    </row>
    <row r="351" spans="1:21" x14ac:dyDescent="0.25">
      <c r="A351" t="s">
        <v>8153</v>
      </c>
      <c r="B351" t="s">
        <v>9242</v>
      </c>
      <c r="C351" t="s">
        <v>1</v>
      </c>
      <c r="D351" t="s">
        <v>0</v>
      </c>
      <c r="E351">
        <v>96</v>
      </c>
      <c r="F351" t="s">
        <v>2404</v>
      </c>
      <c r="G351" t="s">
        <v>9243</v>
      </c>
      <c r="H351" s="112">
        <v>0</v>
      </c>
      <c r="I351" s="112">
        <v>0</v>
      </c>
      <c r="J351" s="112">
        <v>0</v>
      </c>
      <c r="K351" s="112">
        <v>19.04</v>
      </c>
      <c r="L351" s="112">
        <v>0</v>
      </c>
      <c r="M351" s="112">
        <v>0</v>
      </c>
      <c r="N351" s="112">
        <v>0</v>
      </c>
      <c r="O351" s="112">
        <v>2.4752000000000001</v>
      </c>
      <c r="P351" s="112">
        <v>21.5152</v>
      </c>
      <c r="R351">
        <v>3</v>
      </c>
      <c r="T351" s="112"/>
      <c r="U351" s="112"/>
    </row>
    <row r="352" spans="1:21" hidden="1" x14ac:dyDescent="0.25">
      <c r="A352" t="s">
        <v>8153</v>
      </c>
      <c r="B352" t="s">
        <v>9240</v>
      </c>
      <c r="C352" t="s">
        <v>1</v>
      </c>
      <c r="D352" t="s">
        <v>0</v>
      </c>
      <c r="E352">
        <v>3270</v>
      </c>
      <c r="F352" t="s">
        <v>2404</v>
      </c>
      <c r="G352" t="s">
        <v>9244</v>
      </c>
      <c r="H352" s="112">
        <v>0</v>
      </c>
      <c r="I352" s="112">
        <v>0</v>
      </c>
      <c r="J352" s="112">
        <v>0</v>
      </c>
      <c r="K352" s="112">
        <v>17.04</v>
      </c>
      <c r="L352" s="112">
        <v>0</v>
      </c>
      <c r="M352" s="112">
        <v>0</v>
      </c>
      <c r="N352" s="112">
        <v>0</v>
      </c>
      <c r="O352" s="112">
        <v>2.2151999999999998</v>
      </c>
      <c r="P352" s="112">
        <v>19.255199999999999</v>
      </c>
      <c r="R352">
        <v>3</v>
      </c>
      <c r="T352" s="112"/>
      <c r="U352" s="112"/>
    </row>
    <row r="353" spans="1:21" hidden="1" x14ac:dyDescent="0.25">
      <c r="A353" t="s">
        <v>8153</v>
      </c>
      <c r="B353" t="s">
        <v>9236</v>
      </c>
      <c r="C353" t="s">
        <v>1</v>
      </c>
      <c r="D353" t="s">
        <v>0</v>
      </c>
      <c r="E353">
        <v>3172</v>
      </c>
      <c r="F353" t="s">
        <v>2404</v>
      </c>
      <c r="G353" t="s">
        <v>9245</v>
      </c>
      <c r="H353" s="112">
        <v>0</v>
      </c>
      <c r="I353" s="112">
        <v>0</v>
      </c>
      <c r="J353" s="112">
        <v>0</v>
      </c>
      <c r="K353" s="112">
        <v>228.44</v>
      </c>
      <c r="L353" s="112">
        <v>0</v>
      </c>
      <c r="M353" s="112">
        <v>0</v>
      </c>
      <c r="N353" s="112">
        <v>0</v>
      </c>
      <c r="O353" s="112">
        <v>29.697200000000002</v>
      </c>
      <c r="P353" s="112">
        <v>258.13720000000001</v>
      </c>
      <c r="R353">
        <v>3</v>
      </c>
      <c r="T353" s="112"/>
      <c r="U353" s="112"/>
    </row>
    <row r="354" spans="1:21" hidden="1" x14ac:dyDescent="0.25">
      <c r="A354" t="s">
        <v>8153</v>
      </c>
      <c r="B354" t="s">
        <v>9236</v>
      </c>
      <c r="C354" t="s">
        <v>1</v>
      </c>
      <c r="D354" t="s">
        <v>0</v>
      </c>
      <c r="E354">
        <v>201</v>
      </c>
      <c r="F354" t="s">
        <v>2404</v>
      </c>
      <c r="G354" t="s">
        <v>9246</v>
      </c>
      <c r="H354" s="112">
        <v>0</v>
      </c>
      <c r="I354" s="112">
        <v>0</v>
      </c>
      <c r="J354" s="112">
        <v>0</v>
      </c>
      <c r="K354" s="112">
        <v>41.48</v>
      </c>
      <c r="L354" s="112">
        <v>0</v>
      </c>
      <c r="M354" s="112">
        <v>0</v>
      </c>
      <c r="N354" s="112">
        <v>0</v>
      </c>
      <c r="O354" s="112">
        <v>5.3923999999999994</v>
      </c>
      <c r="P354" s="112">
        <v>46.872399999999999</v>
      </c>
      <c r="R354">
        <v>3</v>
      </c>
      <c r="T354" s="112"/>
      <c r="U354" s="112"/>
    </row>
    <row r="355" spans="1:21" hidden="1" x14ac:dyDescent="0.25">
      <c r="A355" t="s">
        <v>8153</v>
      </c>
      <c r="B355" t="s">
        <v>9236</v>
      </c>
      <c r="C355" t="s">
        <v>1</v>
      </c>
      <c r="D355" t="s">
        <v>0</v>
      </c>
      <c r="E355">
        <v>5574</v>
      </c>
      <c r="F355" t="s">
        <v>2404</v>
      </c>
      <c r="G355" t="s">
        <v>9247</v>
      </c>
      <c r="H355" s="112">
        <v>0</v>
      </c>
      <c r="I355" s="112">
        <v>0</v>
      </c>
      <c r="J355" s="112">
        <v>0</v>
      </c>
      <c r="K355" s="112">
        <v>20</v>
      </c>
      <c r="L355" s="112">
        <v>0</v>
      </c>
      <c r="M355" s="112">
        <v>0</v>
      </c>
      <c r="N355" s="112">
        <v>0</v>
      </c>
      <c r="O355" s="112">
        <v>2.6</v>
      </c>
      <c r="P355" s="112">
        <v>22.6</v>
      </c>
      <c r="R355">
        <v>3</v>
      </c>
      <c r="T355" s="112"/>
      <c r="U355" s="112"/>
    </row>
    <row r="356" spans="1:21" hidden="1" x14ac:dyDescent="0.25">
      <c r="A356" t="s">
        <v>8153</v>
      </c>
      <c r="B356" t="s">
        <v>9236</v>
      </c>
      <c r="C356" t="s">
        <v>1</v>
      </c>
      <c r="D356" t="s">
        <v>0</v>
      </c>
      <c r="E356">
        <v>515210</v>
      </c>
      <c r="F356" t="s">
        <v>2404</v>
      </c>
      <c r="G356" t="s">
        <v>9248</v>
      </c>
      <c r="H356" s="112">
        <v>0</v>
      </c>
      <c r="I356" s="112">
        <v>0</v>
      </c>
      <c r="J356" s="112">
        <v>0</v>
      </c>
      <c r="K356" s="112">
        <v>36.119999999999997</v>
      </c>
      <c r="L356" s="112">
        <v>0</v>
      </c>
      <c r="M356" s="112">
        <v>0</v>
      </c>
      <c r="N356" s="112">
        <v>0</v>
      </c>
      <c r="O356" s="112">
        <v>4.6955999999999998</v>
      </c>
      <c r="P356" s="112">
        <v>40.815599999999996</v>
      </c>
      <c r="R356">
        <v>3</v>
      </c>
      <c r="T356" s="112"/>
      <c r="U356" s="112"/>
    </row>
    <row r="357" spans="1:21" hidden="1" x14ac:dyDescent="0.25">
      <c r="A357" t="s">
        <v>8153</v>
      </c>
      <c r="B357" t="s">
        <v>9249</v>
      </c>
      <c r="C357" t="s">
        <v>1</v>
      </c>
      <c r="D357" t="s">
        <v>0</v>
      </c>
      <c r="E357">
        <v>594800</v>
      </c>
      <c r="F357" t="s">
        <v>2404</v>
      </c>
      <c r="G357" t="s">
        <v>9248</v>
      </c>
      <c r="H357" s="112">
        <v>0</v>
      </c>
      <c r="I357" s="112">
        <v>0</v>
      </c>
      <c r="J357" s="112">
        <v>0</v>
      </c>
      <c r="K357" s="112">
        <v>76</v>
      </c>
      <c r="L357" s="112">
        <v>0</v>
      </c>
      <c r="M357" s="112">
        <v>0</v>
      </c>
      <c r="N357" s="112">
        <v>0</v>
      </c>
      <c r="O357" s="112">
        <v>9.8800000000000008</v>
      </c>
      <c r="P357" s="112">
        <v>85.88</v>
      </c>
      <c r="R357">
        <v>3</v>
      </c>
      <c r="T357" s="112"/>
      <c r="U357" s="112"/>
    </row>
    <row r="358" spans="1:21" hidden="1" x14ac:dyDescent="0.25">
      <c r="A358" t="s">
        <v>8153</v>
      </c>
      <c r="B358" t="s">
        <v>9250</v>
      </c>
      <c r="C358" t="s">
        <v>1</v>
      </c>
      <c r="D358" t="s">
        <v>0</v>
      </c>
      <c r="E358">
        <v>4967</v>
      </c>
      <c r="F358" t="s">
        <v>3169</v>
      </c>
      <c r="G358" t="s">
        <v>9247</v>
      </c>
      <c r="H358" s="112">
        <v>0</v>
      </c>
      <c r="I358" s="112">
        <v>0</v>
      </c>
      <c r="J358" s="112">
        <v>0</v>
      </c>
      <c r="K358" s="112">
        <v>114</v>
      </c>
      <c r="L358" s="112">
        <v>0</v>
      </c>
      <c r="M358" s="112">
        <v>0</v>
      </c>
      <c r="N358" s="112">
        <v>0</v>
      </c>
      <c r="O358" s="112">
        <v>14.82</v>
      </c>
      <c r="P358" s="112">
        <v>128.82</v>
      </c>
      <c r="R358">
        <v>3</v>
      </c>
      <c r="T358" s="112"/>
      <c r="U358" s="112"/>
    </row>
    <row r="359" spans="1:21" hidden="1" x14ac:dyDescent="0.25">
      <c r="A359" t="s">
        <v>8153</v>
      </c>
      <c r="B359" t="s">
        <v>9250</v>
      </c>
      <c r="C359" t="s">
        <v>1</v>
      </c>
      <c r="D359" t="s">
        <v>0</v>
      </c>
      <c r="E359">
        <v>811801</v>
      </c>
      <c r="F359" t="s">
        <v>1317</v>
      </c>
      <c r="G359" t="s">
        <v>9224</v>
      </c>
      <c r="H359" s="112">
        <v>0</v>
      </c>
      <c r="I359" s="112">
        <v>0</v>
      </c>
      <c r="J359" s="112">
        <v>0</v>
      </c>
      <c r="K359" s="112">
        <v>100.35</v>
      </c>
      <c r="L359" s="112">
        <v>0</v>
      </c>
      <c r="M359" s="112">
        <v>0</v>
      </c>
      <c r="N359" s="112">
        <v>0</v>
      </c>
      <c r="O359" s="112">
        <v>13.045500000000001</v>
      </c>
      <c r="P359" s="112">
        <v>113.3955</v>
      </c>
      <c r="R359">
        <v>3</v>
      </c>
      <c r="T359" s="112"/>
      <c r="U359" s="112"/>
    </row>
    <row r="360" spans="1:21" hidden="1" x14ac:dyDescent="0.25">
      <c r="A360" t="s">
        <v>8153</v>
      </c>
      <c r="B360" t="s">
        <v>9251</v>
      </c>
      <c r="C360" t="s">
        <v>1</v>
      </c>
      <c r="D360" t="s">
        <v>0</v>
      </c>
      <c r="E360">
        <v>46</v>
      </c>
      <c r="F360" t="s">
        <v>9252</v>
      </c>
      <c r="G360" t="s">
        <v>9253</v>
      </c>
      <c r="H360" s="112">
        <v>0</v>
      </c>
      <c r="I360" s="112">
        <v>0</v>
      </c>
      <c r="J360" s="112">
        <v>0</v>
      </c>
      <c r="K360" s="112">
        <v>1902.65</v>
      </c>
      <c r="L360" s="112">
        <v>0</v>
      </c>
      <c r="M360" s="112">
        <v>0</v>
      </c>
      <c r="N360" s="112">
        <v>0</v>
      </c>
      <c r="O360" s="112">
        <v>247.34450000000001</v>
      </c>
      <c r="P360" s="112">
        <v>2149.9945000000002</v>
      </c>
      <c r="R360">
        <v>3</v>
      </c>
      <c r="T360" s="112"/>
      <c r="U360" s="112"/>
    </row>
    <row r="361" spans="1:21" x14ac:dyDescent="0.25">
      <c r="A361" t="s">
        <v>8153</v>
      </c>
      <c r="B361" t="s">
        <v>8928</v>
      </c>
      <c r="C361" t="s">
        <v>1</v>
      </c>
      <c r="D361" t="s">
        <v>0</v>
      </c>
      <c r="E361">
        <v>299</v>
      </c>
      <c r="F361" t="s">
        <v>1334</v>
      </c>
      <c r="G361" t="s">
        <v>1335</v>
      </c>
      <c r="H361" s="112">
        <v>0</v>
      </c>
      <c r="I361" s="112">
        <v>0</v>
      </c>
      <c r="J361" s="112">
        <v>0</v>
      </c>
      <c r="K361" s="112">
        <v>200</v>
      </c>
      <c r="L361" s="112">
        <v>0</v>
      </c>
      <c r="M361" s="112">
        <v>0</v>
      </c>
      <c r="N361" s="112">
        <v>0</v>
      </c>
      <c r="O361" s="112">
        <v>26</v>
      </c>
      <c r="P361" s="112">
        <v>226</v>
      </c>
      <c r="R361">
        <v>3</v>
      </c>
      <c r="T361" s="112"/>
      <c r="U361" s="112"/>
    </row>
    <row r="362" spans="1:21" hidden="1" x14ac:dyDescent="0.25">
      <c r="A362" t="s">
        <v>8153</v>
      </c>
      <c r="B362" t="s">
        <v>9254</v>
      </c>
      <c r="C362" t="s">
        <v>1</v>
      </c>
      <c r="D362" t="s">
        <v>0</v>
      </c>
      <c r="E362">
        <v>3618</v>
      </c>
      <c r="F362" t="s">
        <v>9255</v>
      </c>
      <c r="G362" t="s">
        <v>9256</v>
      </c>
      <c r="H362" s="112">
        <v>0</v>
      </c>
      <c r="I362" s="112">
        <v>0</v>
      </c>
      <c r="J362" s="112">
        <v>0</v>
      </c>
      <c r="K362" s="112">
        <v>6.82</v>
      </c>
      <c r="L362" s="112">
        <v>0</v>
      </c>
      <c r="M362" s="112">
        <v>0</v>
      </c>
      <c r="N362" s="112">
        <v>0</v>
      </c>
      <c r="O362" s="112">
        <v>0.88660000000000005</v>
      </c>
      <c r="P362" s="112">
        <v>7.7065999999999999</v>
      </c>
      <c r="R362">
        <v>3</v>
      </c>
      <c r="T362" s="112"/>
      <c r="U362" s="112"/>
    </row>
    <row r="363" spans="1:21" hidden="1" x14ac:dyDescent="0.25">
      <c r="A363" t="s">
        <v>8153</v>
      </c>
      <c r="B363" t="s">
        <v>9257</v>
      </c>
      <c r="C363" t="s">
        <v>1</v>
      </c>
      <c r="D363" t="s">
        <v>0</v>
      </c>
      <c r="E363">
        <v>7150</v>
      </c>
      <c r="G363" t="s">
        <v>9229</v>
      </c>
      <c r="H363" s="112">
        <v>11.379999999999999</v>
      </c>
      <c r="I363" s="112">
        <v>0</v>
      </c>
      <c r="J363" s="112">
        <v>0</v>
      </c>
      <c r="K363" s="112">
        <v>127.89</v>
      </c>
      <c r="L363" s="112">
        <v>0</v>
      </c>
      <c r="M363" s="112">
        <v>0</v>
      </c>
      <c r="N363" s="112">
        <v>0</v>
      </c>
      <c r="O363" s="112">
        <v>16.625700000000002</v>
      </c>
      <c r="P363" s="112">
        <v>155.89570000000001</v>
      </c>
      <c r="Q363" s="112" t="s">
        <v>9230</v>
      </c>
      <c r="R363">
        <v>3</v>
      </c>
      <c r="T363" s="112"/>
      <c r="U363" s="112"/>
    </row>
    <row r="364" spans="1:21" hidden="1" x14ac:dyDescent="0.25">
      <c r="A364" t="s">
        <v>8153</v>
      </c>
      <c r="B364" t="s">
        <v>9257</v>
      </c>
      <c r="C364" t="s">
        <v>1</v>
      </c>
      <c r="D364" t="s">
        <v>0</v>
      </c>
      <c r="E364">
        <v>7378</v>
      </c>
      <c r="G364" t="s">
        <v>9229</v>
      </c>
      <c r="H364" s="112">
        <v>1.31</v>
      </c>
      <c r="I364" s="112">
        <v>0</v>
      </c>
      <c r="J364" s="112">
        <v>0</v>
      </c>
      <c r="K364" s="112">
        <v>14.77</v>
      </c>
      <c r="L364" s="112">
        <v>0</v>
      </c>
      <c r="M364" s="112">
        <v>0</v>
      </c>
      <c r="N364" s="112">
        <v>0</v>
      </c>
      <c r="O364" s="112">
        <v>1.9200999999999999</v>
      </c>
      <c r="P364" s="112">
        <v>18.0001</v>
      </c>
      <c r="Q364" s="112" t="s">
        <v>9230</v>
      </c>
      <c r="R364">
        <v>3</v>
      </c>
      <c r="T364" s="112"/>
      <c r="U364" s="112"/>
    </row>
    <row r="365" spans="1:21" hidden="1" x14ac:dyDescent="0.25">
      <c r="A365" t="s">
        <v>8153</v>
      </c>
      <c r="B365" t="s">
        <v>9254</v>
      </c>
      <c r="C365" t="s">
        <v>1</v>
      </c>
      <c r="D365" t="s">
        <v>0</v>
      </c>
      <c r="E365">
        <v>6556</v>
      </c>
      <c r="G365" t="s">
        <v>9229</v>
      </c>
      <c r="H365" s="112">
        <v>3.13</v>
      </c>
      <c r="I365" s="112">
        <v>0</v>
      </c>
      <c r="J365" s="112">
        <v>0</v>
      </c>
      <c r="K365" s="112">
        <v>35.28</v>
      </c>
      <c r="L365" s="112">
        <v>0</v>
      </c>
      <c r="M365" s="112">
        <v>0</v>
      </c>
      <c r="N365" s="112">
        <v>0</v>
      </c>
      <c r="O365" s="112">
        <v>4.5864000000000003</v>
      </c>
      <c r="P365" s="112">
        <v>42.996400000000001</v>
      </c>
      <c r="Q365" s="112" t="s">
        <v>9230</v>
      </c>
      <c r="R365">
        <v>3</v>
      </c>
      <c r="T365" s="112"/>
      <c r="U365" s="112"/>
    </row>
    <row r="366" spans="1:21" hidden="1" x14ac:dyDescent="0.25">
      <c r="A366" t="s">
        <v>8153</v>
      </c>
      <c r="B366" t="s">
        <v>9227</v>
      </c>
      <c r="C366" t="s">
        <v>1</v>
      </c>
      <c r="D366" t="s">
        <v>0</v>
      </c>
      <c r="E366">
        <v>6031</v>
      </c>
      <c r="G366" t="s">
        <v>9229</v>
      </c>
      <c r="H366" s="112">
        <v>9.08</v>
      </c>
      <c r="I366" s="112">
        <v>0</v>
      </c>
      <c r="J366" s="112">
        <v>0</v>
      </c>
      <c r="K366" s="112">
        <v>102.01</v>
      </c>
      <c r="L366" s="112">
        <v>0</v>
      </c>
      <c r="M366" s="112">
        <v>0</v>
      </c>
      <c r="N366" s="112">
        <v>0</v>
      </c>
      <c r="O366" s="112">
        <v>13.2613</v>
      </c>
      <c r="P366" s="112">
        <v>124.35130000000001</v>
      </c>
      <c r="Q366" s="112" t="s">
        <v>9230</v>
      </c>
      <c r="R366">
        <v>3</v>
      </c>
      <c r="T366" s="112"/>
      <c r="U366" s="112"/>
    </row>
    <row r="367" spans="1:21" hidden="1" x14ac:dyDescent="0.25">
      <c r="A367" t="s">
        <v>8153</v>
      </c>
      <c r="B367" t="s">
        <v>9227</v>
      </c>
      <c r="C367" t="s">
        <v>1</v>
      </c>
      <c r="D367" t="s">
        <v>0</v>
      </c>
      <c r="E367">
        <v>5397</v>
      </c>
      <c r="G367" t="s">
        <v>9229</v>
      </c>
      <c r="H367" s="112">
        <v>1.6800000000000002</v>
      </c>
      <c r="I367" s="112">
        <v>0</v>
      </c>
      <c r="J367" s="112">
        <v>0</v>
      </c>
      <c r="K367" s="112">
        <v>18.87</v>
      </c>
      <c r="L367" s="112">
        <v>0</v>
      </c>
      <c r="M367" s="112">
        <v>0</v>
      </c>
      <c r="N367" s="112">
        <v>0</v>
      </c>
      <c r="O367" s="112">
        <v>2.4531000000000001</v>
      </c>
      <c r="P367" s="112">
        <v>23.0031</v>
      </c>
      <c r="Q367" s="112" t="s">
        <v>9230</v>
      </c>
      <c r="R367">
        <v>3</v>
      </c>
      <c r="T367" s="112"/>
      <c r="U367" s="112"/>
    </row>
    <row r="368" spans="1:21" hidden="1" x14ac:dyDescent="0.25">
      <c r="A368" t="s">
        <v>8153</v>
      </c>
      <c r="B368" t="s">
        <v>9227</v>
      </c>
      <c r="C368" t="s">
        <v>1</v>
      </c>
      <c r="D368" t="s">
        <v>0</v>
      </c>
      <c r="E368">
        <v>5187</v>
      </c>
      <c r="G368" t="s">
        <v>9229</v>
      </c>
      <c r="H368" s="112">
        <v>9.08</v>
      </c>
      <c r="I368" s="112">
        <v>0</v>
      </c>
      <c r="J368" s="112">
        <v>0</v>
      </c>
      <c r="K368" s="112">
        <v>102.06</v>
      </c>
      <c r="L368" s="112">
        <v>0</v>
      </c>
      <c r="M368" s="112">
        <v>0</v>
      </c>
      <c r="N368" s="112">
        <v>0</v>
      </c>
      <c r="O368" s="112">
        <v>13.267800000000001</v>
      </c>
      <c r="P368" s="112">
        <v>124.40780000000001</v>
      </c>
      <c r="Q368" s="112" t="s">
        <v>9230</v>
      </c>
      <c r="R368">
        <v>3</v>
      </c>
      <c r="T368" s="112"/>
      <c r="U368" s="112"/>
    </row>
    <row r="369" spans="1:21" hidden="1" x14ac:dyDescent="0.25">
      <c r="A369" t="s">
        <v>8153</v>
      </c>
      <c r="B369" t="s">
        <v>9258</v>
      </c>
      <c r="C369" t="s">
        <v>1</v>
      </c>
      <c r="D369" t="s">
        <v>0</v>
      </c>
      <c r="E369">
        <v>4296</v>
      </c>
      <c r="G369" t="s">
        <v>9229</v>
      </c>
      <c r="H369" s="112">
        <v>9.23</v>
      </c>
      <c r="I369" s="112">
        <v>0</v>
      </c>
      <c r="J369" s="112">
        <v>0</v>
      </c>
      <c r="K369" s="112">
        <v>104.51</v>
      </c>
      <c r="L369" s="112">
        <v>0</v>
      </c>
      <c r="M369" s="112">
        <v>0</v>
      </c>
      <c r="N369" s="112">
        <v>0</v>
      </c>
      <c r="O369" s="112">
        <v>13.586300000000001</v>
      </c>
      <c r="P369" s="112">
        <v>127.3263</v>
      </c>
      <c r="Q369" s="112" t="s">
        <v>9230</v>
      </c>
      <c r="R369">
        <v>3</v>
      </c>
      <c r="T369" s="112"/>
      <c r="U369" s="112"/>
    </row>
    <row r="370" spans="1:21" hidden="1" x14ac:dyDescent="0.25">
      <c r="A370" t="s">
        <v>8153</v>
      </c>
      <c r="B370" t="s">
        <v>9259</v>
      </c>
      <c r="C370" t="s">
        <v>1</v>
      </c>
      <c r="D370" t="s">
        <v>0</v>
      </c>
      <c r="E370">
        <v>4120</v>
      </c>
      <c r="G370" t="s">
        <v>9229</v>
      </c>
      <c r="H370" s="112">
        <v>1.02</v>
      </c>
      <c r="I370" s="112">
        <v>0</v>
      </c>
      <c r="J370" s="112">
        <v>0</v>
      </c>
      <c r="K370" s="112">
        <v>11.49</v>
      </c>
      <c r="L370" s="112">
        <v>0</v>
      </c>
      <c r="M370" s="112">
        <v>0</v>
      </c>
      <c r="N370" s="112">
        <v>0</v>
      </c>
      <c r="O370" s="112">
        <v>1.4937</v>
      </c>
      <c r="P370" s="112">
        <v>14.0037</v>
      </c>
      <c r="Q370" s="112" t="s">
        <v>9230</v>
      </c>
      <c r="R370">
        <v>3</v>
      </c>
      <c r="T370" s="112"/>
      <c r="U370" s="112"/>
    </row>
    <row r="371" spans="1:21" hidden="1" x14ac:dyDescent="0.25">
      <c r="A371" t="s">
        <v>8153</v>
      </c>
      <c r="B371" t="s">
        <v>9259</v>
      </c>
      <c r="C371" t="s">
        <v>1</v>
      </c>
      <c r="D371" t="s">
        <v>0</v>
      </c>
      <c r="E371">
        <v>4116</v>
      </c>
      <c r="G371" t="s">
        <v>9229</v>
      </c>
      <c r="H371" s="112">
        <v>5.79</v>
      </c>
      <c r="I371" s="112">
        <v>0</v>
      </c>
      <c r="J371" s="112">
        <v>0</v>
      </c>
      <c r="K371" s="112">
        <v>65.67</v>
      </c>
      <c r="L371" s="112">
        <v>0</v>
      </c>
      <c r="M371" s="112">
        <v>0</v>
      </c>
      <c r="N371" s="112">
        <v>0</v>
      </c>
      <c r="O371" s="112">
        <v>8.5371000000000006</v>
      </c>
      <c r="P371" s="112">
        <v>79.997100000000003</v>
      </c>
      <c r="Q371" s="112" t="s">
        <v>9230</v>
      </c>
      <c r="R371">
        <v>3</v>
      </c>
      <c r="T371" s="112"/>
      <c r="U371" s="112"/>
    </row>
    <row r="372" spans="1:21" hidden="1" x14ac:dyDescent="0.25">
      <c r="A372" t="s">
        <v>8153</v>
      </c>
      <c r="B372" t="s">
        <v>9260</v>
      </c>
      <c r="C372" t="s">
        <v>1</v>
      </c>
      <c r="D372" t="s">
        <v>0</v>
      </c>
      <c r="E372">
        <v>3558</v>
      </c>
      <c r="G372" t="s">
        <v>9229</v>
      </c>
      <c r="H372" s="112">
        <v>5.79</v>
      </c>
      <c r="I372" s="112">
        <v>0</v>
      </c>
      <c r="J372" s="112">
        <v>0</v>
      </c>
      <c r="K372" s="112">
        <v>65.67</v>
      </c>
      <c r="L372" s="112">
        <v>0</v>
      </c>
      <c r="M372" s="112">
        <v>0</v>
      </c>
      <c r="N372" s="112">
        <v>0</v>
      </c>
      <c r="O372" s="112">
        <v>8.5371000000000006</v>
      </c>
      <c r="P372" s="112">
        <v>79.997100000000003</v>
      </c>
      <c r="Q372" s="112" t="s">
        <v>9230</v>
      </c>
      <c r="R372">
        <v>3</v>
      </c>
      <c r="T372" s="112"/>
      <c r="U372" s="112"/>
    </row>
    <row r="373" spans="1:21" hidden="1" x14ac:dyDescent="0.25">
      <c r="A373" t="s">
        <v>8153</v>
      </c>
      <c r="B373" t="s">
        <v>9242</v>
      </c>
      <c r="C373" t="s">
        <v>1</v>
      </c>
      <c r="D373" t="s">
        <v>0</v>
      </c>
      <c r="E373">
        <v>3204</v>
      </c>
      <c r="G373" t="s">
        <v>9229</v>
      </c>
      <c r="H373" s="112">
        <v>1.31</v>
      </c>
      <c r="I373" s="112">
        <v>0</v>
      </c>
      <c r="J373" s="112">
        <v>0</v>
      </c>
      <c r="K373" s="112">
        <v>14.77</v>
      </c>
      <c r="L373" s="112">
        <v>0</v>
      </c>
      <c r="M373" s="112">
        <v>0</v>
      </c>
      <c r="N373" s="112">
        <v>0</v>
      </c>
      <c r="O373" s="112">
        <v>1.9200999999999999</v>
      </c>
      <c r="P373" s="112">
        <v>18.0001</v>
      </c>
      <c r="Q373" s="112" t="s">
        <v>9230</v>
      </c>
      <c r="R373">
        <v>3</v>
      </c>
      <c r="T373" s="112"/>
      <c r="U373" s="112"/>
    </row>
    <row r="374" spans="1:21" hidden="1" x14ac:dyDescent="0.25">
      <c r="A374" t="s">
        <v>8153</v>
      </c>
      <c r="B374" t="s">
        <v>9261</v>
      </c>
      <c r="C374" t="s">
        <v>1</v>
      </c>
      <c r="D374" t="s">
        <v>0</v>
      </c>
      <c r="E374">
        <v>2776</v>
      </c>
      <c r="G374" t="s">
        <v>9229</v>
      </c>
      <c r="H374" s="112">
        <v>10.14</v>
      </c>
      <c r="I374" s="112">
        <v>0</v>
      </c>
      <c r="J374" s="112">
        <v>0</v>
      </c>
      <c r="K374" s="112">
        <v>114.81</v>
      </c>
      <c r="L374" s="112">
        <v>0</v>
      </c>
      <c r="M374" s="112">
        <v>0</v>
      </c>
      <c r="N374" s="112">
        <v>0</v>
      </c>
      <c r="O374" s="112">
        <v>14.9253</v>
      </c>
      <c r="P374" s="112">
        <v>139.87530000000001</v>
      </c>
      <c r="Q374" s="112" t="s">
        <v>9230</v>
      </c>
      <c r="R374">
        <v>3</v>
      </c>
      <c r="T374" s="112"/>
      <c r="U374" s="112"/>
    </row>
    <row r="375" spans="1:21" hidden="1" x14ac:dyDescent="0.25">
      <c r="A375" t="s">
        <v>8153</v>
      </c>
      <c r="B375" t="s">
        <v>9211</v>
      </c>
      <c r="C375" t="s">
        <v>1</v>
      </c>
      <c r="D375" t="s">
        <v>0</v>
      </c>
      <c r="E375">
        <v>2456</v>
      </c>
      <c r="G375" t="s">
        <v>9229</v>
      </c>
      <c r="H375" s="112">
        <v>1.89</v>
      </c>
      <c r="I375" s="112">
        <v>0</v>
      </c>
      <c r="J375" s="112">
        <v>0</v>
      </c>
      <c r="K375" s="112">
        <v>21.34</v>
      </c>
      <c r="L375" s="112">
        <v>0</v>
      </c>
      <c r="M375" s="112">
        <v>0</v>
      </c>
      <c r="N375" s="112">
        <v>0</v>
      </c>
      <c r="O375" s="112">
        <v>2.7742</v>
      </c>
      <c r="P375" s="112">
        <v>26.004200000000001</v>
      </c>
      <c r="Q375" s="112" t="s">
        <v>9230</v>
      </c>
      <c r="R375">
        <v>3</v>
      </c>
      <c r="T375" s="112"/>
      <c r="U375" s="112"/>
    </row>
    <row r="376" spans="1:21" hidden="1" x14ac:dyDescent="0.25">
      <c r="A376" t="s">
        <v>8153</v>
      </c>
      <c r="B376" t="s">
        <v>9262</v>
      </c>
      <c r="C376" t="s">
        <v>1</v>
      </c>
      <c r="D376" t="s">
        <v>0</v>
      </c>
      <c r="E376">
        <v>2103</v>
      </c>
      <c r="G376" t="s">
        <v>9229</v>
      </c>
      <c r="H376" s="112">
        <v>11.34</v>
      </c>
      <c r="I376" s="112">
        <v>0</v>
      </c>
      <c r="J376" s="112">
        <v>0</v>
      </c>
      <c r="K376" s="112">
        <v>128.44</v>
      </c>
      <c r="L376" s="112">
        <v>0</v>
      </c>
      <c r="M376" s="112">
        <v>0</v>
      </c>
      <c r="N376" s="112">
        <v>0</v>
      </c>
      <c r="O376" s="112">
        <v>16.697199999999999</v>
      </c>
      <c r="P376" s="112">
        <v>156.47720000000001</v>
      </c>
      <c r="Q376" s="112" t="s">
        <v>9230</v>
      </c>
      <c r="R376">
        <v>3</v>
      </c>
      <c r="T376" s="112"/>
      <c r="U376" s="112"/>
    </row>
    <row r="377" spans="1:21" hidden="1" x14ac:dyDescent="0.25">
      <c r="A377" t="s">
        <v>8153</v>
      </c>
      <c r="B377" t="s">
        <v>9263</v>
      </c>
      <c r="C377" t="s">
        <v>1</v>
      </c>
      <c r="D377" t="s">
        <v>0</v>
      </c>
      <c r="E377">
        <v>743</v>
      </c>
      <c r="G377" t="s">
        <v>9229</v>
      </c>
      <c r="H377" s="112">
        <v>9.09</v>
      </c>
      <c r="I377" s="112">
        <v>0</v>
      </c>
      <c r="J377" s="112">
        <v>0</v>
      </c>
      <c r="K377" s="112">
        <v>108.32</v>
      </c>
      <c r="L377" s="112">
        <v>0</v>
      </c>
      <c r="M377" s="112">
        <v>0</v>
      </c>
      <c r="N377" s="112">
        <v>0</v>
      </c>
      <c r="O377" s="112">
        <v>14.0816</v>
      </c>
      <c r="P377" s="112">
        <v>131.49160000000001</v>
      </c>
      <c r="Q377" s="112" t="s">
        <v>9230</v>
      </c>
      <c r="R377">
        <v>3</v>
      </c>
      <c r="T377" s="112"/>
      <c r="U377" s="112"/>
    </row>
    <row r="378" spans="1:21" hidden="1" x14ac:dyDescent="0.25">
      <c r="A378" t="s">
        <v>8153</v>
      </c>
      <c r="B378" t="s">
        <v>9250</v>
      </c>
      <c r="C378" t="s">
        <v>1</v>
      </c>
      <c r="D378" t="s">
        <v>0</v>
      </c>
      <c r="E378">
        <v>179</v>
      </c>
      <c r="G378" t="s">
        <v>9229</v>
      </c>
      <c r="H378" s="112">
        <v>1.59</v>
      </c>
      <c r="I378" s="112">
        <v>0</v>
      </c>
      <c r="J378" s="112">
        <v>0</v>
      </c>
      <c r="K378" s="112">
        <v>18.95</v>
      </c>
      <c r="L378" s="112">
        <v>0</v>
      </c>
      <c r="M378" s="112">
        <v>0</v>
      </c>
      <c r="N378" s="112">
        <v>0</v>
      </c>
      <c r="O378" s="112">
        <v>2.4634999999999998</v>
      </c>
      <c r="P378" s="112">
        <v>23.003499999999999</v>
      </c>
      <c r="Q378" s="112" t="s">
        <v>9230</v>
      </c>
      <c r="R378">
        <v>3</v>
      </c>
      <c r="T378" s="112"/>
      <c r="U378" s="112"/>
    </row>
    <row r="379" spans="1:21" hidden="1" x14ac:dyDescent="0.25">
      <c r="A379" t="s">
        <v>7981</v>
      </c>
      <c r="B379" t="s">
        <v>9264</v>
      </c>
      <c r="C379" t="s">
        <v>1</v>
      </c>
      <c r="D379" t="s">
        <v>0</v>
      </c>
      <c r="E379">
        <v>512243</v>
      </c>
      <c r="F379" t="s">
        <v>1317</v>
      </c>
      <c r="G379" t="s">
        <v>9224</v>
      </c>
      <c r="H379" s="112">
        <v>0</v>
      </c>
      <c r="I379" s="112">
        <v>0</v>
      </c>
      <c r="J379" s="112">
        <v>0</v>
      </c>
      <c r="K379" s="112">
        <v>35.590000000000003</v>
      </c>
      <c r="L379" s="112">
        <v>0</v>
      </c>
      <c r="M379" s="112">
        <v>0</v>
      </c>
      <c r="N379" s="112">
        <v>0</v>
      </c>
      <c r="O379" s="112">
        <v>4.6267000000000005</v>
      </c>
      <c r="P379" s="112">
        <v>40.216700000000003</v>
      </c>
      <c r="R379">
        <v>3</v>
      </c>
      <c r="T379" s="112"/>
      <c r="U379" s="112"/>
    </row>
    <row r="380" spans="1:21" hidden="1" x14ac:dyDescent="0.25">
      <c r="A380" t="s">
        <v>7981</v>
      </c>
      <c r="B380" t="s">
        <v>9265</v>
      </c>
      <c r="C380" t="s">
        <v>1</v>
      </c>
      <c r="D380" t="s">
        <v>0</v>
      </c>
      <c r="E380">
        <v>19908</v>
      </c>
      <c r="F380" t="s">
        <v>1674</v>
      </c>
      <c r="G380" t="s">
        <v>9266</v>
      </c>
      <c r="H380" s="112">
        <v>0</v>
      </c>
      <c r="I380" s="112">
        <v>0</v>
      </c>
      <c r="J380" s="112">
        <v>0</v>
      </c>
      <c r="K380" s="112">
        <v>271.67</v>
      </c>
      <c r="L380" s="112">
        <v>0</v>
      </c>
      <c r="M380" s="112">
        <v>0</v>
      </c>
      <c r="N380" s="112">
        <v>0</v>
      </c>
      <c r="O380" s="112">
        <v>35.317100000000003</v>
      </c>
      <c r="P380" s="112">
        <v>306.9871</v>
      </c>
      <c r="R380">
        <v>3</v>
      </c>
      <c r="T380" s="112"/>
      <c r="U380" s="112"/>
    </row>
    <row r="381" spans="1:21" ht="15.75" thickBot="1" x14ac:dyDescent="0.3">
      <c r="A381" t="s">
        <v>7981</v>
      </c>
      <c r="B381" t="s">
        <v>9267</v>
      </c>
      <c r="C381" t="s">
        <v>1</v>
      </c>
      <c r="D381" t="s">
        <v>0</v>
      </c>
      <c r="E381">
        <v>361</v>
      </c>
      <c r="F381" t="s">
        <v>9268</v>
      </c>
      <c r="G381" t="s">
        <v>9269</v>
      </c>
      <c r="H381" s="112">
        <v>0</v>
      </c>
      <c r="I381" s="112">
        <v>0</v>
      </c>
      <c r="J381" s="112">
        <v>0</v>
      </c>
      <c r="K381" s="112">
        <v>165</v>
      </c>
      <c r="L381" s="112">
        <v>0</v>
      </c>
      <c r="M381" s="112">
        <v>0</v>
      </c>
      <c r="N381" s="112">
        <v>0</v>
      </c>
      <c r="O381" s="112">
        <v>21.45</v>
      </c>
      <c r="P381" s="112">
        <v>186.45</v>
      </c>
      <c r="R381">
        <v>3</v>
      </c>
      <c r="T381" s="112"/>
      <c r="U381" s="112"/>
    </row>
    <row r="382" spans="1:21" ht="15.75" hidden="1" thickBot="1" x14ac:dyDescent="0.3">
      <c r="A382" t="s">
        <v>7981</v>
      </c>
      <c r="B382" t="s">
        <v>9270</v>
      </c>
      <c r="C382" t="s">
        <v>1</v>
      </c>
      <c r="D382" t="s">
        <v>0</v>
      </c>
      <c r="E382">
        <v>4750</v>
      </c>
      <c r="F382" t="s">
        <v>3169</v>
      </c>
      <c r="G382" t="s">
        <v>9247</v>
      </c>
      <c r="H382" s="112">
        <v>0</v>
      </c>
      <c r="I382" s="112">
        <v>0</v>
      </c>
      <c r="J382" s="112">
        <v>0</v>
      </c>
      <c r="K382" s="112">
        <v>46</v>
      </c>
      <c r="L382" s="112">
        <v>0</v>
      </c>
      <c r="M382" s="112">
        <v>0</v>
      </c>
      <c r="N382" s="112">
        <v>0</v>
      </c>
      <c r="O382" s="112">
        <v>5.98</v>
      </c>
      <c r="P382" s="112">
        <v>51.980000000000004</v>
      </c>
      <c r="R382">
        <v>3</v>
      </c>
      <c r="T382" s="112"/>
      <c r="U382" s="112"/>
    </row>
    <row r="383" spans="1:21" ht="15.75" hidden="1" thickBot="1" x14ac:dyDescent="0.3">
      <c r="A383" t="s">
        <v>7981</v>
      </c>
      <c r="B383" t="s">
        <v>9271</v>
      </c>
      <c r="C383" t="s">
        <v>1</v>
      </c>
      <c r="D383" t="s">
        <v>0</v>
      </c>
      <c r="E383">
        <v>55</v>
      </c>
      <c r="F383" t="s">
        <v>9272</v>
      </c>
      <c r="G383" t="s">
        <v>9273</v>
      </c>
      <c r="H383" s="112">
        <v>0</v>
      </c>
      <c r="I383" s="112">
        <v>0</v>
      </c>
      <c r="J383" s="112">
        <v>0</v>
      </c>
      <c r="K383" s="112">
        <v>18.57</v>
      </c>
      <c r="L383" s="112">
        <v>0</v>
      </c>
      <c r="M383" s="112">
        <v>0</v>
      </c>
      <c r="N383" s="112">
        <v>0</v>
      </c>
      <c r="O383" s="112">
        <v>2.4140999999999999</v>
      </c>
      <c r="P383" s="112">
        <v>20.984100000000002</v>
      </c>
      <c r="R383">
        <v>3</v>
      </c>
      <c r="T383" s="112"/>
      <c r="U383" s="112"/>
    </row>
    <row r="384" spans="1:21" ht="15.75" hidden="1" thickBot="1" x14ac:dyDescent="0.3">
      <c r="A384" t="s">
        <v>7981</v>
      </c>
      <c r="B384" t="s">
        <v>9274</v>
      </c>
      <c r="C384" t="s">
        <v>1</v>
      </c>
      <c r="D384" t="s">
        <v>0</v>
      </c>
      <c r="E384">
        <v>4642</v>
      </c>
      <c r="F384" t="s">
        <v>3169</v>
      </c>
      <c r="G384" t="s">
        <v>9247</v>
      </c>
      <c r="H384" s="112">
        <v>0</v>
      </c>
      <c r="I384" s="112">
        <v>0</v>
      </c>
      <c r="J384" s="112">
        <v>0</v>
      </c>
      <c r="K384" s="112">
        <v>18</v>
      </c>
      <c r="L384" s="112">
        <v>0</v>
      </c>
      <c r="M384" s="112">
        <v>0</v>
      </c>
      <c r="N384" s="112">
        <v>0</v>
      </c>
      <c r="O384" s="112">
        <v>2.34</v>
      </c>
      <c r="P384" s="112">
        <v>20.34</v>
      </c>
      <c r="R384">
        <v>3</v>
      </c>
      <c r="T384" s="112"/>
      <c r="U384" s="112"/>
    </row>
    <row r="385" spans="1:21" ht="15.75" hidden="1" thickBot="1" x14ac:dyDescent="0.3">
      <c r="A385" t="s">
        <v>7981</v>
      </c>
      <c r="B385" t="s">
        <v>9275</v>
      </c>
      <c r="C385" t="s">
        <v>1</v>
      </c>
      <c r="D385" t="s">
        <v>0</v>
      </c>
      <c r="E385">
        <v>4861</v>
      </c>
      <c r="F385" t="s">
        <v>6959</v>
      </c>
      <c r="G385" t="s">
        <v>9276</v>
      </c>
      <c r="H385" s="112">
        <v>0</v>
      </c>
      <c r="I385" s="112">
        <v>0</v>
      </c>
      <c r="J385" s="112">
        <v>0</v>
      </c>
      <c r="K385" s="112">
        <v>17.7</v>
      </c>
      <c r="L385" s="112">
        <v>0</v>
      </c>
      <c r="M385" s="112">
        <v>0</v>
      </c>
      <c r="N385" s="112">
        <v>0</v>
      </c>
      <c r="O385" s="112">
        <v>2.3010000000000002</v>
      </c>
      <c r="P385" s="112">
        <v>20.000999999999998</v>
      </c>
      <c r="R385">
        <v>3</v>
      </c>
      <c r="T385" s="112"/>
      <c r="U385" s="112"/>
    </row>
    <row r="386" spans="1:21" ht="15.75" hidden="1" thickBot="1" x14ac:dyDescent="0.3">
      <c r="A386" t="s">
        <v>7981</v>
      </c>
      <c r="B386" t="s">
        <v>9277</v>
      </c>
      <c r="C386" t="s">
        <v>1</v>
      </c>
      <c r="D386" t="s">
        <v>0</v>
      </c>
      <c r="E386">
        <v>58</v>
      </c>
      <c r="F386" t="s">
        <v>9278</v>
      </c>
      <c r="G386" t="s">
        <v>9279</v>
      </c>
      <c r="H386" s="112">
        <v>0</v>
      </c>
      <c r="I386" s="112">
        <v>0</v>
      </c>
      <c r="J386" s="112">
        <v>0</v>
      </c>
      <c r="K386" s="112">
        <v>44.34</v>
      </c>
      <c r="L386" s="112">
        <v>0</v>
      </c>
      <c r="M386" s="112">
        <v>0</v>
      </c>
      <c r="N386" s="112">
        <v>0</v>
      </c>
      <c r="O386" s="112">
        <v>5.7642000000000007</v>
      </c>
      <c r="P386" s="112">
        <v>50.104200000000006</v>
      </c>
      <c r="R386">
        <v>3</v>
      </c>
      <c r="T386" s="112"/>
      <c r="U386" s="112"/>
    </row>
    <row r="387" spans="1:21" ht="15.75" hidden="1" thickBot="1" x14ac:dyDescent="0.3">
      <c r="A387" t="s">
        <v>7981</v>
      </c>
      <c r="B387" t="s">
        <v>9280</v>
      </c>
      <c r="C387" t="s">
        <v>1</v>
      </c>
      <c r="D387" t="s">
        <v>0</v>
      </c>
      <c r="E387">
        <v>103087</v>
      </c>
      <c r="F387" t="s">
        <v>2796</v>
      </c>
      <c r="G387" t="s">
        <v>9213</v>
      </c>
      <c r="H387" s="112">
        <v>0</v>
      </c>
      <c r="I387" s="112">
        <v>0</v>
      </c>
      <c r="J387" s="112">
        <v>0</v>
      </c>
      <c r="K387" s="112">
        <v>34.94</v>
      </c>
      <c r="L387" s="112">
        <v>0</v>
      </c>
      <c r="M387" s="112">
        <v>0</v>
      </c>
      <c r="N387" s="112">
        <v>0</v>
      </c>
      <c r="O387" s="112">
        <v>4.5422000000000002</v>
      </c>
      <c r="P387" s="112">
        <v>39.482199999999999</v>
      </c>
      <c r="R387">
        <v>3</v>
      </c>
      <c r="T387" s="112"/>
      <c r="U387" s="112"/>
    </row>
    <row r="388" spans="1:21" ht="15.75" hidden="1" thickBot="1" x14ac:dyDescent="0.3">
      <c r="A388" t="s">
        <v>7981</v>
      </c>
      <c r="B388" t="s">
        <v>9281</v>
      </c>
      <c r="C388" t="s">
        <v>1</v>
      </c>
      <c r="D388" t="s">
        <v>0</v>
      </c>
      <c r="E388">
        <v>511565</v>
      </c>
      <c r="F388" t="s">
        <v>1317</v>
      </c>
      <c r="G388" t="s">
        <v>9224</v>
      </c>
      <c r="H388" s="112">
        <v>0</v>
      </c>
      <c r="I388" s="112">
        <v>0</v>
      </c>
      <c r="J388" s="112">
        <v>0</v>
      </c>
      <c r="K388" s="112">
        <v>35.22</v>
      </c>
      <c r="L388" s="112">
        <v>0</v>
      </c>
      <c r="M388" s="112">
        <v>0</v>
      </c>
      <c r="N388" s="112">
        <v>0</v>
      </c>
      <c r="O388" s="112">
        <v>4.5785999999999998</v>
      </c>
      <c r="P388" s="112">
        <v>39.7986</v>
      </c>
      <c r="R388">
        <v>3</v>
      </c>
      <c r="T388" s="112"/>
      <c r="U388" s="112"/>
    </row>
    <row r="389" spans="1:21" ht="15.75" hidden="1" thickBot="1" x14ac:dyDescent="0.3">
      <c r="A389" t="s">
        <v>7981</v>
      </c>
      <c r="B389" t="s">
        <v>9282</v>
      </c>
      <c r="C389" t="s">
        <v>1</v>
      </c>
      <c r="D389" t="s">
        <v>0</v>
      </c>
      <c r="E389">
        <v>651</v>
      </c>
      <c r="F389" t="s">
        <v>3169</v>
      </c>
      <c r="G389" t="s">
        <v>9247</v>
      </c>
      <c r="H389" s="112">
        <v>0</v>
      </c>
      <c r="I389" s="112">
        <v>0</v>
      </c>
      <c r="J389" s="112">
        <v>0</v>
      </c>
      <c r="K389" s="112">
        <v>285</v>
      </c>
      <c r="L389" s="112">
        <v>0</v>
      </c>
      <c r="M389" s="112">
        <v>0</v>
      </c>
      <c r="N389" s="112">
        <v>0</v>
      </c>
      <c r="O389" s="112">
        <v>37.050000000000004</v>
      </c>
      <c r="P389" s="112">
        <v>322.05</v>
      </c>
      <c r="R389">
        <v>3</v>
      </c>
      <c r="T389" s="112"/>
      <c r="U389" s="112"/>
    </row>
    <row r="390" spans="1:21" ht="15.75" hidden="1" thickBot="1" x14ac:dyDescent="0.3">
      <c r="A390" t="s">
        <v>7981</v>
      </c>
      <c r="B390" t="s">
        <v>9283</v>
      </c>
      <c r="C390" t="s">
        <v>1</v>
      </c>
      <c r="D390" t="s">
        <v>0</v>
      </c>
      <c r="E390">
        <v>511722</v>
      </c>
      <c r="F390" t="s">
        <v>1317</v>
      </c>
      <c r="G390" t="s">
        <v>9224</v>
      </c>
      <c r="H390" s="112">
        <v>0</v>
      </c>
      <c r="I390" s="112">
        <v>0</v>
      </c>
      <c r="J390" s="112">
        <v>0</v>
      </c>
      <c r="K390" s="112">
        <v>19.2</v>
      </c>
      <c r="L390" s="112">
        <v>0</v>
      </c>
      <c r="M390" s="112">
        <v>0</v>
      </c>
      <c r="N390" s="112">
        <v>0</v>
      </c>
      <c r="O390" s="112">
        <v>2.496</v>
      </c>
      <c r="P390" s="112">
        <v>21.695999999999998</v>
      </c>
      <c r="R390">
        <v>3</v>
      </c>
      <c r="T390" s="112"/>
      <c r="U390" s="112"/>
    </row>
    <row r="391" spans="1:21" ht="15.75" hidden="1" thickBot="1" x14ac:dyDescent="0.3">
      <c r="A391" t="s">
        <v>7981</v>
      </c>
      <c r="B391" t="s">
        <v>9264</v>
      </c>
      <c r="C391" t="s">
        <v>1</v>
      </c>
      <c r="D391" t="s">
        <v>0</v>
      </c>
      <c r="E391">
        <v>4022</v>
      </c>
      <c r="F391" t="s">
        <v>3169</v>
      </c>
      <c r="G391" t="s">
        <v>9247</v>
      </c>
      <c r="H391" s="112">
        <v>0</v>
      </c>
      <c r="I391" s="112">
        <v>0</v>
      </c>
      <c r="J391" s="112">
        <v>0</v>
      </c>
      <c r="K391" s="112">
        <v>54</v>
      </c>
      <c r="L391" s="112">
        <v>0</v>
      </c>
      <c r="M391" s="112">
        <v>0</v>
      </c>
      <c r="N391" s="112">
        <v>0</v>
      </c>
      <c r="O391" s="112">
        <v>7.0200000000000005</v>
      </c>
      <c r="P391" s="112">
        <v>61.02</v>
      </c>
      <c r="R391">
        <v>3</v>
      </c>
      <c r="T391" s="112"/>
      <c r="U391" s="112"/>
    </row>
    <row r="392" spans="1:21" ht="15.75" hidden="1" thickBot="1" x14ac:dyDescent="0.3">
      <c r="A392" t="s">
        <v>7981</v>
      </c>
      <c r="B392" t="s">
        <v>9284</v>
      </c>
      <c r="C392" t="s">
        <v>1</v>
      </c>
      <c r="D392" t="s">
        <v>0</v>
      </c>
      <c r="E392">
        <v>796</v>
      </c>
      <c r="F392" t="s">
        <v>9285</v>
      </c>
      <c r="G392" t="s">
        <v>9286</v>
      </c>
      <c r="H392" s="112">
        <v>0</v>
      </c>
      <c r="I392" s="112">
        <v>0</v>
      </c>
      <c r="J392" s="112">
        <v>0</v>
      </c>
      <c r="K392" s="112">
        <v>4.87</v>
      </c>
      <c r="L392" s="112">
        <v>0</v>
      </c>
      <c r="M392" s="112">
        <v>0</v>
      </c>
      <c r="N392" s="112">
        <v>0</v>
      </c>
      <c r="O392" s="112">
        <v>0.6331</v>
      </c>
      <c r="P392" s="112">
        <v>5.5030999999999999</v>
      </c>
      <c r="R392">
        <v>3</v>
      </c>
      <c r="T392" s="112"/>
      <c r="U392" s="112"/>
    </row>
    <row r="393" spans="1:21" ht="15.75" hidden="1" thickBot="1" x14ac:dyDescent="0.3">
      <c r="A393" t="s">
        <v>7981</v>
      </c>
      <c r="B393" t="s">
        <v>9240</v>
      </c>
      <c r="C393" t="s">
        <v>1</v>
      </c>
      <c r="D393" t="s">
        <v>0</v>
      </c>
      <c r="E393">
        <v>69994</v>
      </c>
      <c r="G393" t="s">
        <v>9229</v>
      </c>
      <c r="H393" s="112">
        <v>9.870000000000001</v>
      </c>
      <c r="I393" s="112">
        <v>0</v>
      </c>
      <c r="J393" s="112">
        <v>0</v>
      </c>
      <c r="K393" s="112">
        <v>117.6</v>
      </c>
      <c r="L393" s="112">
        <v>0</v>
      </c>
      <c r="M393" s="112">
        <v>0</v>
      </c>
      <c r="N393" s="112">
        <v>0</v>
      </c>
      <c r="O393" s="112">
        <v>15.288</v>
      </c>
      <c r="P393" s="112">
        <v>142.75800000000001</v>
      </c>
      <c r="Q393" s="112" t="s">
        <v>9230</v>
      </c>
      <c r="R393">
        <v>3</v>
      </c>
      <c r="T393" s="112"/>
      <c r="U393" s="112"/>
    </row>
    <row r="394" spans="1:21" ht="15.75" hidden="1" thickBot="1" x14ac:dyDescent="0.3">
      <c r="A394" t="s">
        <v>7981</v>
      </c>
      <c r="B394" t="s">
        <v>9271</v>
      </c>
      <c r="C394" t="s">
        <v>1</v>
      </c>
      <c r="D394" t="s">
        <v>0</v>
      </c>
      <c r="E394">
        <v>69416</v>
      </c>
      <c r="G394" t="s">
        <v>9229</v>
      </c>
      <c r="H394" s="112">
        <v>1.45</v>
      </c>
      <c r="I394" s="112">
        <v>0</v>
      </c>
      <c r="J394" s="112">
        <v>0</v>
      </c>
      <c r="K394" s="112">
        <v>17.3</v>
      </c>
      <c r="L394" s="112">
        <v>0</v>
      </c>
      <c r="M394" s="112">
        <v>0</v>
      </c>
      <c r="N394" s="112">
        <v>0</v>
      </c>
      <c r="O394" s="112">
        <v>2.2490000000000001</v>
      </c>
      <c r="P394" s="112">
        <v>20.998999999999999</v>
      </c>
      <c r="Q394" s="112" t="s">
        <v>9230</v>
      </c>
      <c r="R394">
        <v>3</v>
      </c>
      <c r="T394" s="112"/>
      <c r="U394" s="112"/>
    </row>
    <row r="395" spans="1:21" ht="15.75" hidden="1" thickBot="1" x14ac:dyDescent="0.3">
      <c r="A395" t="s">
        <v>7981</v>
      </c>
      <c r="B395" t="s">
        <v>9287</v>
      </c>
      <c r="C395" t="s">
        <v>1</v>
      </c>
      <c r="D395" t="s">
        <v>0</v>
      </c>
      <c r="E395">
        <v>69095</v>
      </c>
      <c r="G395" t="s">
        <v>9229</v>
      </c>
      <c r="H395" s="112">
        <v>7.75</v>
      </c>
      <c r="I395" s="112">
        <v>0</v>
      </c>
      <c r="J395" s="112">
        <v>0</v>
      </c>
      <c r="K395" s="112">
        <v>92.33</v>
      </c>
      <c r="L395" s="112">
        <v>0</v>
      </c>
      <c r="M395" s="112">
        <v>0</v>
      </c>
      <c r="N395" s="112">
        <v>0</v>
      </c>
      <c r="O395" s="112">
        <v>12.0029</v>
      </c>
      <c r="P395" s="112">
        <v>112.0829</v>
      </c>
      <c r="Q395" s="112" t="s">
        <v>9230</v>
      </c>
      <c r="R395">
        <v>3</v>
      </c>
      <c r="T395" s="112"/>
      <c r="U395" s="112"/>
    </row>
    <row r="396" spans="1:21" ht="15.75" hidden="1" thickBot="1" x14ac:dyDescent="0.3">
      <c r="A396" t="s">
        <v>7981</v>
      </c>
      <c r="B396" t="s">
        <v>9288</v>
      </c>
      <c r="C396" t="s">
        <v>1</v>
      </c>
      <c r="D396" t="s">
        <v>0</v>
      </c>
      <c r="E396">
        <v>68564</v>
      </c>
      <c r="G396" t="s">
        <v>9229</v>
      </c>
      <c r="H396" s="112">
        <v>2.83</v>
      </c>
      <c r="I396" s="112">
        <v>0</v>
      </c>
      <c r="J396" s="112">
        <v>0</v>
      </c>
      <c r="K396" s="112">
        <v>33.78</v>
      </c>
      <c r="L396" s="112">
        <v>0</v>
      </c>
      <c r="M396" s="112">
        <v>0</v>
      </c>
      <c r="N396" s="112">
        <v>0</v>
      </c>
      <c r="O396" s="112">
        <v>4.3914</v>
      </c>
      <c r="P396" s="112">
        <v>41.001399999999997</v>
      </c>
      <c r="Q396" s="112" t="s">
        <v>9230</v>
      </c>
      <c r="R396">
        <v>3</v>
      </c>
      <c r="T396" s="112"/>
      <c r="U396" s="112"/>
    </row>
    <row r="397" spans="1:21" ht="15.75" hidden="1" thickBot="1" x14ac:dyDescent="0.3">
      <c r="A397" t="s">
        <v>7981</v>
      </c>
      <c r="B397" t="s">
        <v>9274</v>
      </c>
      <c r="C397" t="s">
        <v>1</v>
      </c>
      <c r="D397" t="s">
        <v>0</v>
      </c>
      <c r="E397">
        <v>68097</v>
      </c>
      <c r="G397" t="s">
        <v>9229</v>
      </c>
      <c r="H397" s="112">
        <v>1.87</v>
      </c>
      <c r="I397" s="112">
        <v>0</v>
      </c>
      <c r="J397" s="112">
        <v>0</v>
      </c>
      <c r="K397" s="112">
        <v>22.24</v>
      </c>
      <c r="L397" s="112">
        <v>0</v>
      </c>
      <c r="M397" s="112">
        <v>0</v>
      </c>
      <c r="N397" s="112">
        <v>0</v>
      </c>
      <c r="O397" s="112">
        <v>2.8912</v>
      </c>
      <c r="P397" s="112">
        <v>27.001200000000001</v>
      </c>
      <c r="Q397" s="112" t="s">
        <v>9230</v>
      </c>
      <c r="R397">
        <v>3</v>
      </c>
      <c r="T397" s="112"/>
      <c r="U397" s="112"/>
    </row>
    <row r="398" spans="1:21" ht="15.75" hidden="1" thickBot="1" x14ac:dyDescent="0.3">
      <c r="A398" t="s">
        <v>7981</v>
      </c>
      <c r="B398" t="s">
        <v>9274</v>
      </c>
      <c r="C398" t="s">
        <v>1</v>
      </c>
      <c r="D398" t="s">
        <v>0</v>
      </c>
      <c r="E398">
        <v>68199</v>
      </c>
      <c r="G398" t="s">
        <v>9229</v>
      </c>
      <c r="H398" s="112">
        <v>9.44</v>
      </c>
      <c r="I398" s="112">
        <v>0</v>
      </c>
      <c r="J398" s="112">
        <v>0</v>
      </c>
      <c r="K398" s="112">
        <v>112.6</v>
      </c>
      <c r="L398" s="112">
        <v>0</v>
      </c>
      <c r="M398" s="112">
        <v>0</v>
      </c>
      <c r="N398" s="112">
        <v>0</v>
      </c>
      <c r="O398" s="112">
        <v>14.638</v>
      </c>
      <c r="P398" s="112">
        <v>136.678</v>
      </c>
      <c r="Q398" s="112" t="s">
        <v>9230</v>
      </c>
      <c r="R398">
        <v>3</v>
      </c>
      <c r="T398" s="112"/>
      <c r="U398" s="112"/>
    </row>
    <row r="399" spans="1:21" ht="15.75" hidden="1" thickBot="1" x14ac:dyDescent="0.3">
      <c r="A399" t="s">
        <v>7981</v>
      </c>
      <c r="B399" t="s">
        <v>9289</v>
      </c>
      <c r="C399" t="s">
        <v>1</v>
      </c>
      <c r="D399" t="s">
        <v>0</v>
      </c>
      <c r="E399">
        <v>67348</v>
      </c>
      <c r="G399" t="s">
        <v>9229</v>
      </c>
      <c r="H399" s="112">
        <v>9.3500000000000014</v>
      </c>
      <c r="I399" s="112">
        <v>0</v>
      </c>
      <c r="J399" s="112">
        <v>0</v>
      </c>
      <c r="K399" s="112">
        <v>118.49</v>
      </c>
      <c r="L399" s="112">
        <v>0</v>
      </c>
      <c r="M399" s="112">
        <v>0</v>
      </c>
      <c r="N399" s="112">
        <v>0</v>
      </c>
      <c r="O399" s="112">
        <v>15.403700000000001</v>
      </c>
      <c r="P399" s="112">
        <v>143.24369999999999</v>
      </c>
      <c r="Q399" s="112" t="s">
        <v>9230</v>
      </c>
      <c r="R399">
        <v>3</v>
      </c>
      <c r="T399" s="112"/>
      <c r="U399" s="112"/>
    </row>
    <row r="400" spans="1:21" ht="15.75" hidden="1" thickBot="1" x14ac:dyDescent="0.3">
      <c r="A400" t="s">
        <v>7981</v>
      </c>
      <c r="B400" t="s">
        <v>9290</v>
      </c>
      <c r="C400" t="s">
        <v>1</v>
      </c>
      <c r="D400" t="s">
        <v>0</v>
      </c>
      <c r="E400">
        <v>66460</v>
      </c>
      <c r="G400" t="s">
        <v>9229</v>
      </c>
      <c r="H400" s="112">
        <v>9.129999999999999</v>
      </c>
      <c r="I400" s="112">
        <v>0</v>
      </c>
      <c r="J400" s="112">
        <v>0</v>
      </c>
      <c r="K400" s="112">
        <v>115.85</v>
      </c>
      <c r="L400" s="112">
        <v>0</v>
      </c>
      <c r="M400" s="112">
        <v>0</v>
      </c>
      <c r="N400" s="112">
        <v>0</v>
      </c>
      <c r="O400" s="112">
        <v>15.060499999999999</v>
      </c>
      <c r="P400" s="112">
        <v>140.04049999999998</v>
      </c>
      <c r="Q400" s="112" t="s">
        <v>9230</v>
      </c>
      <c r="R400">
        <v>3</v>
      </c>
      <c r="T400" s="112"/>
      <c r="U400" s="112"/>
    </row>
    <row r="401" spans="1:21" ht="15.75" hidden="1" thickBot="1" x14ac:dyDescent="0.3">
      <c r="A401" t="s">
        <v>7981</v>
      </c>
      <c r="B401" t="s">
        <v>9280</v>
      </c>
      <c r="C401" t="s">
        <v>1</v>
      </c>
      <c r="D401" t="s">
        <v>0</v>
      </c>
      <c r="E401">
        <v>65531</v>
      </c>
      <c r="G401" t="s">
        <v>9229</v>
      </c>
      <c r="H401" s="112">
        <v>8.59</v>
      </c>
      <c r="I401" s="112">
        <v>0</v>
      </c>
      <c r="J401" s="112">
        <v>0</v>
      </c>
      <c r="K401" s="112">
        <v>108.94</v>
      </c>
      <c r="L401" s="112">
        <v>0</v>
      </c>
      <c r="M401" s="112">
        <v>0</v>
      </c>
      <c r="N401" s="112">
        <v>0</v>
      </c>
      <c r="O401" s="112">
        <v>14.1622</v>
      </c>
      <c r="P401" s="112">
        <v>131.69220000000001</v>
      </c>
      <c r="Q401" s="112" t="s">
        <v>9230</v>
      </c>
      <c r="R401">
        <v>3</v>
      </c>
      <c r="T401" s="112"/>
      <c r="U401" s="112"/>
    </row>
    <row r="402" spans="1:21" ht="15.75" hidden="1" thickBot="1" x14ac:dyDescent="0.3">
      <c r="A402" t="s">
        <v>7981</v>
      </c>
      <c r="B402" t="s">
        <v>9275</v>
      </c>
      <c r="C402" t="s">
        <v>1</v>
      </c>
      <c r="D402" t="s">
        <v>0</v>
      </c>
      <c r="E402">
        <v>65347</v>
      </c>
      <c r="G402" t="s">
        <v>9229</v>
      </c>
      <c r="H402" s="112">
        <v>1.24</v>
      </c>
      <c r="I402" s="112">
        <v>0</v>
      </c>
      <c r="J402" s="112">
        <v>0</v>
      </c>
      <c r="K402" s="112">
        <v>15.72</v>
      </c>
      <c r="L402" s="112">
        <v>0</v>
      </c>
      <c r="M402" s="112">
        <v>0</v>
      </c>
      <c r="N402" s="112">
        <v>0</v>
      </c>
      <c r="O402" s="112">
        <v>2.0436000000000001</v>
      </c>
      <c r="P402" s="112">
        <v>19.003600000000002</v>
      </c>
      <c r="Q402" s="112" t="s">
        <v>9230</v>
      </c>
      <c r="R402">
        <v>3</v>
      </c>
      <c r="T402" s="112"/>
      <c r="U402" s="112"/>
    </row>
    <row r="403" spans="1:21" ht="15.75" hidden="1" thickBot="1" x14ac:dyDescent="0.3">
      <c r="A403" t="s">
        <v>7981</v>
      </c>
      <c r="B403" t="s">
        <v>9291</v>
      </c>
      <c r="C403" t="s">
        <v>1</v>
      </c>
      <c r="D403" t="s">
        <v>0</v>
      </c>
      <c r="E403">
        <v>64739</v>
      </c>
      <c r="G403" t="s">
        <v>9229</v>
      </c>
      <c r="H403" s="112">
        <v>10.33</v>
      </c>
      <c r="I403" s="112">
        <v>0</v>
      </c>
      <c r="J403" s="112">
        <v>0</v>
      </c>
      <c r="K403" s="112">
        <v>131.02000000000001</v>
      </c>
      <c r="L403" s="112">
        <v>0</v>
      </c>
      <c r="M403" s="112">
        <v>0</v>
      </c>
      <c r="N403" s="112">
        <v>0</v>
      </c>
      <c r="O403" s="112">
        <v>17.032600000000002</v>
      </c>
      <c r="P403" s="112">
        <v>158.38260000000002</v>
      </c>
      <c r="Q403" s="112" t="s">
        <v>9230</v>
      </c>
      <c r="R403">
        <v>3</v>
      </c>
      <c r="T403" s="112"/>
      <c r="U403" s="112"/>
    </row>
    <row r="404" spans="1:21" ht="15.75" hidden="1" thickBot="1" x14ac:dyDescent="0.3">
      <c r="A404" t="s">
        <v>7981</v>
      </c>
      <c r="B404" t="s">
        <v>9264</v>
      </c>
      <c r="C404" t="s">
        <v>1</v>
      </c>
      <c r="D404" t="s">
        <v>0</v>
      </c>
      <c r="E404">
        <v>64624</v>
      </c>
      <c r="G404" t="s">
        <v>9229</v>
      </c>
      <c r="H404" s="112">
        <v>1.62</v>
      </c>
      <c r="I404" s="112">
        <v>0</v>
      </c>
      <c r="J404" s="112">
        <v>0</v>
      </c>
      <c r="K404" s="112">
        <v>20.69</v>
      </c>
      <c r="L404" s="112">
        <v>0</v>
      </c>
      <c r="M404" s="112">
        <v>0</v>
      </c>
      <c r="N404" s="112">
        <v>0</v>
      </c>
      <c r="O404" s="112">
        <v>2.6897000000000002</v>
      </c>
      <c r="P404" s="112">
        <v>24.999700000000004</v>
      </c>
      <c r="Q404" s="112" t="s">
        <v>9230</v>
      </c>
      <c r="R404">
        <v>3</v>
      </c>
      <c r="T404" s="112"/>
      <c r="U404" s="112"/>
    </row>
    <row r="405" spans="1:21" ht="15.75" hidden="1" thickBot="1" x14ac:dyDescent="0.3">
      <c r="A405" t="s">
        <v>7981</v>
      </c>
      <c r="B405" t="s">
        <v>9292</v>
      </c>
      <c r="C405" t="s">
        <v>1</v>
      </c>
      <c r="D405" t="s">
        <v>0</v>
      </c>
      <c r="E405">
        <v>63855</v>
      </c>
      <c r="G405" t="s">
        <v>9229</v>
      </c>
      <c r="H405" s="112">
        <v>8.56</v>
      </c>
      <c r="I405" s="112">
        <v>0</v>
      </c>
      <c r="J405" s="112">
        <v>0</v>
      </c>
      <c r="K405" s="112">
        <v>109.6</v>
      </c>
      <c r="L405" s="112">
        <v>0</v>
      </c>
      <c r="M405" s="112">
        <v>0</v>
      </c>
      <c r="N405" s="112">
        <v>0</v>
      </c>
      <c r="O405" s="112">
        <v>14.247999999999999</v>
      </c>
      <c r="P405" s="112">
        <v>132.40799999999999</v>
      </c>
      <c r="Q405" s="112" t="s">
        <v>9230</v>
      </c>
      <c r="R405">
        <v>3</v>
      </c>
      <c r="T405" s="112"/>
      <c r="U405" s="112"/>
    </row>
    <row r="406" spans="1:21" ht="15.75" hidden="1" thickBot="1" x14ac:dyDescent="0.3">
      <c r="A406" t="s">
        <v>7981</v>
      </c>
      <c r="B406" t="s">
        <v>9293</v>
      </c>
      <c r="C406" t="s">
        <v>1</v>
      </c>
      <c r="D406" t="s">
        <v>0</v>
      </c>
      <c r="E406">
        <v>63349</v>
      </c>
      <c r="G406" t="s">
        <v>9229</v>
      </c>
      <c r="H406" s="112">
        <v>1.36</v>
      </c>
      <c r="I406" s="112">
        <v>0</v>
      </c>
      <c r="J406" s="112">
        <v>0</v>
      </c>
      <c r="K406" s="112">
        <v>17.38</v>
      </c>
      <c r="L406" s="112">
        <v>0</v>
      </c>
      <c r="M406" s="112">
        <v>0</v>
      </c>
      <c r="N406" s="112">
        <v>0</v>
      </c>
      <c r="O406" s="112">
        <v>2.2593999999999999</v>
      </c>
      <c r="P406" s="112">
        <v>20.999399999999998</v>
      </c>
      <c r="Q406" s="112" t="s">
        <v>9230</v>
      </c>
      <c r="R406">
        <v>3</v>
      </c>
      <c r="T406" s="112"/>
      <c r="U406" s="112"/>
    </row>
    <row r="407" spans="1:21" ht="15.75" hidden="1" thickBot="1" x14ac:dyDescent="0.3">
      <c r="A407" t="s">
        <v>7944</v>
      </c>
      <c r="B407" t="s">
        <v>9012</v>
      </c>
      <c r="C407" t="s">
        <v>1</v>
      </c>
      <c r="D407" t="s">
        <v>0</v>
      </c>
      <c r="E407">
        <v>291</v>
      </c>
      <c r="F407" t="s">
        <v>9294</v>
      </c>
      <c r="G407" t="s">
        <v>9295</v>
      </c>
      <c r="H407" s="112">
        <v>0</v>
      </c>
      <c r="I407" s="112">
        <v>0</v>
      </c>
      <c r="J407" s="112">
        <v>0</v>
      </c>
      <c r="K407" s="112">
        <v>135</v>
      </c>
      <c r="L407" s="112">
        <v>0</v>
      </c>
      <c r="M407" s="112">
        <v>0</v>
      </c>
      <c r="N407" s="112">
        <v>0</v>
      </c>
      <c r="O407" s="112">
        <v>17.55</v>
      </c>
      <c r="P407" s="112">
        <v>152.55000000000001</v>
      </c>
      <c r="R407">
        <v>3</v>
      </c>
      <c r="T407" s="112"/>
      <c r="U407" s="112"/>
    </row>
    <row r="408" spans="1:21" ht="15.75" hidden="1" thickBot="1" x14ac:dyDescent="0.3">
      <c r="A408" t="s">
        <v>7944</v>
      </c>
      <c r="B408" t="s">
        <v>9296</v>
      </c>
      <c r="C408" t="s">
        <v>1</v>
      </c>
      <c r="D408" t="s">
        <v>0</v>
      </c>
      <c r="E408">
        <v>108</v>
      </c>
      <c r="F408" t="s">
        <v>9297</v>
      </c>
      <c r="G408" t="s">
        <v>9298</v>
      </c>
      <c r="H408" s="112">
        <v>0</v>
      </c>
      <c r="I408" s="112">
        <v>0</v>
      </c>
      <c r="J408" s="112">
        <v>0</v>
      </c>
      <c r="K408" s="112">
        <v>300</v>
      </c>
      <c r="L408" s="112">
        <v>0</v>
      </c>
      <c r="M408" s="112">
        <v>0</v>
      </c>
      <c r="N408" s="112">
        <v>0</v>
      </c>
      <c r="O408" s="112">
        <v>39</v>
      </c>
      <c r="P408" s="112">
        <v>339</v>
      </c>
      <c r="R408">
        <v>3</v>
      </c>
      <c r="T408" s="112"/>
      <c r="U408" s="112"/>
    </row>
    <row r="409" spans="1:21" ht="15.75" hidden="1" thickBot="1" x14ac:dyDescent="0.3">
      <c r="A409" t="s">
        <v>7944</v>
      </c>
      <c r="B409" t="s">
        <v>9299</v>
      </c>
      <c r="C409" t="s">
        <v>1</v>
      </c>
      <c r="D409" t="s">
        <v>0</v>
      </c>
      <c r="E409">
        <v>1477</v>
      </c>
      <c r="F409" t="s">
        <v>9300</v>
      </c>
      <c r="G409" t="s">
        <v>9239</v>
      </c>
      <c r="H409" s="112">
        <v>0</v>
      </c>
      <c r="I409" s="112">
        <v>0</v>
      </c>
      <c r="J409" s="112">
        <v>0</v>
      </c>
      <c r="K409" s="112">
        <v>142.47</v>
      </c>
      <c r="L409" s="112">
        <v>0</v>
      </c>
      <c r="M409" s="112">
        <v>0</v>
      </c>
      <c r="N409" s="112">
        <v>0</v>
      </c>
      <c r="O409" s="112">
        <v>18.521100000000001</v>
      </c>
      <c r="P409" s="112">
        <v>160.99109999999999</v>
      </c>
      <c r="R409">
        <v>3</v>
      </c>
      <c r="T409" s="112"/>
      <c r="U409" s="112"/>
    </row>
    <row r="410" spans="1:21" ht="15.75" hidden="1" thickBot="1" x14ac:dyDescent="0.3">
      <c r="A410" t="s">
        <v>7944</v>
      </c>
      <c r="B410" t="s">
        <v>9299</v>
      </c>
      <c r="C410" t="s">
        <v>1</v>
      </c>
      <c r="D410" t="s">
        <v>0</v>
      </c>
      <c r="E410">
        <v>78505</v>
      </c>
      <c r="F410" t="s">
        <v>637</v>
      </c>
      <c r="G410" t="s">
        <v>9216</v>
      </c>
      <c r="H410" s="112">
        <v>0</v>
      </c>
      <c r="I410" s="112">
        <v>0</v>
      </c>
      <c r="J410" s="112">
        <v>0</v>
      </c>
      <c r="K410" s="112">
        <v>39.299999999999997</v>
      </c>
      <c r="L410" s="112">
        <v>0</v>
      </c>
      <c r="M410" s="112">
        <v>0</v>
      </c>
      <c r="N410" s="112">
        <v>0</v>
      </c>
      <c r="O410" s="112">
        <v>5.109</v>
      </c>
      <c r="P410" s="112">
        <v>44.408999999999999</v>
      </c>
      <c r="R410">
        <v>3</v>
      </c>
      <c r="T410" s="112"/>
      <c r="U410" s="112"/>
    </row>
    <row r="411" spans="1:21" ht="15.75" hidden="1" thickBot="1" x14ac:dyDescent="0.3">
      <c r="A411" t="s">
        <v>7944</v>
      </c>
      <c r="B411" t="s">
        <v>9301</v>
      </c>
      <c r="C411" t="s">
        <v>1</v>
      </c>
      <c r="D411" t="s">
        <v>0</v>
      </c>
      <c r="E411">
        <v>3440694</v>
      </c>
      <c r="F411" t="s">
        <v>1320</v>
      </c>
      <c r="G411" t="s">
        <v>9222</v>
      </c>
      <c r="H411" s="112">
        <v>0</v>
      </c>
      <c r="I411" s="112">
        <v>0</v>
      </c>
      <c r="J411" s="112">
        <v>0</v>
      </c>
      <c r="K411" s="112">
        <v>22.9</v>
      </c>
      <c r="L411" s="112">
        <v>0</v>
      </c>
      <c r="M411" s="112">
        <v>0</v>
      </c>
      <c r="N411" s="112">
        <v>0</v>
      </c>
      <c r="O411" s="112">
        <v>2.9769999999999999</v>
      </c>
      <c r="P411" s="112">
        <v>25.876999999999999</v>
      </c>
      <c r="R411">
        <v>3</v>
      </c>
      <c r="T411" s="112"/>
      <c r="U411" s="112"/>
    </row>
    <row r="412" spans="1:21" ht="15.75" hidden="1" thickBot="1" x14ac:dyDescent="0.3">
      <c r="A412" t="s">
        <v>7944</v>
      </c>
      <c r="B412" t="s">
        <v>9302</v>
      </c>
      <c r="C412" t="s">
        <v>1</v>
      </c>
      <c r="D412" t="s">
        <v>0</v>
      </c>
      <c r="E412">
        <v>672452</v>
      </c>
      <c r="F412" t="s">
        <v>2404</v>
      </c>
      <c r="G412" t="s">
        <v>9248</v>
      </c>
      <c r="H412" s="112">
        <v>0</v>
      </c>
      <c r="I412" s="112">
        <v>0</v>
      </c>
      <c r="J412" s="112">
        <v>0</v>
      </c>
      <c r="K412" s="112">
        <v>12.6</v>
      </c>
      <c r="L412" s="112">
        <v>0</v>
      </c>
      <c r="M412" s="112">
        <v>0</v>
      </c>
      <c r="N412" s="112">
        <v>0</v>
      </c>
      <c r="O412" s="112">
        <v>1.6379999999999999</v>
      </c>
      <c r="P412" s="112">
        <v>14.238</v>
      </c>
      <c r="R412">
        <v>3</v>
      </c>
      <c r="T412" s="112"/>
      <c r="U412" s="112"/>
    </row>
    <row r="413" spans="1:21" ht="15.75" hidden="1" thickBot="1" x14ac:dyDescent="0.3">
      <c r="A413" t="s">
        <v>7944</v>
      </c>
      <c r="B413" t="s">
        <v>9296</v>
      </c>
      <c r="C413" t="s">
        <v>1</v>
      </c>
      <c r="D413" t="s">
        <v>0</v>
      </c>
      <c r="E413">
        <v>403833</v>
      </c>
      <c r="F413" t="s">
        <v>1317</v>
      </c>
      <c r="G413" t="s">
        <v>9224</v>
      </c>
      <c r="H413" s="112">
        <v>0</v>
      </c>
      <c r="I413" s="112">
        <v>0</v>
      </c>
      <c r="J413" s="112">
        <v>0</v>
      </c>
      <c r="K413" s="112">
        <v>36.549999999999997</v>
      </c>
      <c r="L413" s="112">
        <v>0</v>
      </c>
      <c r="M413" s="112">
        <v>0</v>
      </c>
      <c r="N413" s="112">
        <v>0</v>
      </c>
      <c r="O413" s="112">
        <v>4.7515000000000001</v>
      </c>
      <c r="P413" s="112">
        <v>41.301499999999997</v>
      </c>
      <c r="R413">
        <v>3</v>
      </c>
      <c r="T413" s="112"/>
      <c r="U413" s="112"/>
    </row>
    <row r="414" spans="1:21" ht="15.75" hidden="1" thickBot="1" x14ac:dyDescent="0.3">
      <c r="A414" t="s">
        <v>7944</v>
      </c>
      <c r="B414" t="s">
        <v>9303</v>
      </c>
      <c r="C414" t="s">
        <v>1</v>
      </c>
      <c r="D414" t="s">
        <v>0</v>
      </c>
      <c r="E414">
        <v>3503</v>
      </c>
      <c r="F414" t="s">
        <v>3169</v>
      </c>
      <c r="G414" t="s">
        <v>9247</v>
      </c>
      <c r="H414" s="112">
        <v>0</v>
      </c>
      <c r="I414" s="112">
        <v>0</v>
      </c>
      <c r="J414" s="112">
        <v>0</v>
      </c>
      <c r="K414" s="112">
        <v>7</v>
      </c>
      <c r="L414" s="112">
        <v>0</v>
      </c>
      <c r="M414" s="112">
        <v>0</v>
      </c>
      <c r="N414" s="112">
        <v>0</v>
      </c>
      <c r="O414" s="112">
        <v>0.91</v>
      </c>
      <c r="P414" s="112">
        <v>7.91</v>
      </c>
      <c r="R414">
        <v>3</v>
      </c>
      <c r="T414" s="112"/>
      <c r="U414" s="112"/>
    </row>
    <row r="415" spans="1:21" ht="15.75" hidden="1" thickBot="1" x14ac:dyDescent="0.3">
      <c r="A415" t="s">
        <v>7944</v>
      </c>
      <c r="B415" t="s">
        <v>9304</v>
      </c>
      <c r="C415" t="s">
        <v>1</v>
      </c>
      <c r="D415" t="s">
        <v>0</v>
      </c>
      <c r="E415">
        <v>3149</v>
      </c>
      <c r="F415" t="s">
        <v>3169</v>
      </c>
      <c r="G415" t="s">
        <v>9247</v>
      </c>
      <c r="H415" s="112">
        <v>0</v>
      </c>
      <c r="I415" s="112">
        <v>0</v>
      </c>
      <c r="J415" s="112">
        <v>0</v>
      </c>
      <c r="K415" s="112">
        <v>98</v>
      </c>
      <c r="L415" s="112">
        <v>0</v>
      </c>
      <c r="M415" s="112">
        <v>0</v>
      </c>
      <c r="N415" s="112">
        <v>0</v>
      </c>
      <c r="O415" s="112">
        <v>12.74</v>
      </c>
      <c r="P415" s="112">
        <v>110.74</v>
      </c>
      <c r="R415">
        <v>3</v>
      </c>
      <c r="T415" s="112"/>
      <c r="U415" s="112"/>
    </row>
    <row r="416" spans="1:21" ht="15.75" hidden="1" thickBot="1" x14ac:dyDescent="0.3">
      <c r="A416" t="s">
        <v>7944</v>
      </c>
      <c r="B416" t="s">
        <v>9305</v>
      </c>
      <c r="C416" t="s">
        <v>1</v>
      </c>
      <c r="D416" t="s">
        <v>0</v>
      </c>
      <c r="E416">
        <v>216439</v>
      </c>
      <c r="F416" t="s">
        <v>2612</v>
      </c>
      <c r="G416" t="s">
        <v>9306</v>
      </c>
      <c r="H416" s="112">
        <v>0</v>
      </c>
      <c r="I416" s="112">
        <v>0</v>
      </c>
      <c r="J416" s="112">
        <v>0</v>
      </c>
      <c r="K416" s="112">
        <v>60.1</v>
      </c>
      <c r="L416" s="112">
        <v>0</v>
      </c>
      <c r="M416" s="112">
        <v>0</v>
      </c>
      <c r="N416" s="112">
        <v>0</v>
      </c>
      <c r="O416" s="112">
        <v>7.8130000000000006</v>
      </c>
      <c r="P416" s="112">
        <v>67.912999999999997</v>
      </c>
      <c r="R416">
        <v>3</v>
      </c>
      <c r="T416" s="112"/>
      <c r="U416" s="112"/>
    </row>
    <row r="417" spans="1:21" ht="15.75" hidden="1" thickBot="1" x14ac:dyDescent="0.3">
      <c r="A417" t="s">
        <v>7944</v>
      </c>
      <c r="B417" t="s">
        <v>9013</v>
      </c>
      <c r="C417" t="s">
        <v>1</v>
      </c>
      <c r="D417" t="s">
        <v>0</v>
      </c>
      <c r="E417">
        <v>62992</v>
      </c>
      <c r="G417" t="s">
        <v>9229</v>
      </c>
      <c r="H417" s="112">
        <v>9.4599999999999991</v>
      </c>
      <c r="I417" s="112">
        <v>0</v>
      </c>
      <c r="J417" s="112">
        <v>0</v>
      </c>
      <c r="K417" s="112">
        <v>121.12</v>
      </c>
      <c r="L417" s="112">
        <v>0</v>
      </c>
      <c r="M417" s="112">
        <v>0</v>
      </c>
      <c r="N417" s="112">
        <v>0</v>
      </c>
      <c r="O417" s="112">
        <v>15.745600000000001</v>
      </c>
      <c r="P417" s="112">
        <v>146.32560000000001</v>
      </c>
      <c r="Q417" s="112" t="s">
        <v>9230</v>
      </c>
      <c r="R417">
        <v>3</v>
      </c>
      <c r="T417" s="112"/>
      <c r="U417" s="112"/>
    </row>
    <row r="418" spans="1:21" ht="15.75" hidden="1" thickBot="1" x14ac:dyDescent="0.3">
      <c r="A418" t="s">
        <v>7944</v>
      </c>
      <c r="B418" t="s">
        <v>9307</v>
      </c>
      <c r="C418" t="s">
        <v>1</v>
      </c>
      <c r="D418" t="s">
        <v>0</v>
      </c>
      <c r="E418">
        <v>62119</v>
      </c>
      <c r="G418" t="s">
        <v>9229</v>
      </c>
      <c r="H418" s="112">
        <v>9.76</v>
      </c>
      <c r="I418" s="112">
        <v>0</v>
      </c>
      <c r="J418" s="112">
        <v>0</v>
      </c>
      <c r="K418" s="112">
        <v>124.94</v>
      </c>
      <c r="L418" s="112">
        <v>0</v>
      </c>
      <c r="M418" s="112">
        <v>0</v>
      </c>
      <c r="N418" s="112">
        <v>0</v>
      </c>
      <c r="O418" s="112">
        <v>16.2422</v>
      </c>
      <c r="P418" s="112">
        <v>150.94219999999999</v>
      </c>
      <c r="Q418" s="112" t="s">
        <v>9230</v>
      </c>
      <c r="R418">
        <v>3</v>
      </c>
      <c r="T418" s="112"/>
      <c r="U418" s="112"/>
    </row>
    <row r="419" spans="1:21" ht="15.75" hidden="1" thickBot="1" x14ac:dyDescent="0.3">
      <c r="A419" t="s">
        <v>7944</v>
      </c>
      <c r="B419" t="s">
        <v>9308</v>
      </c>
      <c r="C419" t="s">
        <v>1</v>
      </c>
      <c r="D419" t="s">
        <v>0</v>
      </c>
      <c r="E419">
        <v>61326</v>
      </c>
      <c r="G419" t="s">
        <v>9229</v>
      </c>
      <c r="H419" s="112">
        <v>9.68</v>
      </c>
      <c r="I419" s="112">
        <v>0</v>
      </c>
      <c r="J419" s="112">
        <v>0</v>
      </c>
      <c r="K419" s="112">
        <v>123.9</v>
      </c>
      <c r="L419" s="112">
        <v>0</v>
      </c>
      <c r="M419" s="112">
        <v>0</v>
      </c>
      <c r="N419" s="112">
        <v>0</v>
      </c>
      <c r="O419" s="112">
        <v>16.107000000000003</v>
      </c>
      <c r="P419" s="112">
        <v>149.68700000000001</v>
      </c>
      <c r="Q419" s="112" t="s">
        <v>9230</v>
      </c>
      <c r="R419">
        <v>3</v>
      </c>
      <c r="T419" s="112"/>
      <c r="U419" s="112"/>
    </row>
    <row r="420" spans="1:21" ht="15.75" hidden="1" thickBot="1" x14ac:dyDescent="0.3">
      <c r="A420" t="s">
        <v>7944</v>
      </c>
      <c r="B420" t="s">
        <v>9303</v>
      </c>
      <c r="C420" t="s">
        <v>1</v>
      </c>
      <c r="D420" t="s">
        <v>0</v>
      </c>
      <c r="E420">
        <v>61022</v>
      </c>
      <c r="G420" t="s">
        <v>9229</v>
      </c>
      <c r="H420" s="112">
        <v>1.6</v>
      </c>
      <c r="I420" s="112">
        <v>0</v>
      </c>
      <c r="J420" s="112">
        <v>0</v>
      </c>
      <c r="K420" s="112">
        <v>19.82</v>
      </c>
      <c r="L420" s="112">
        <v>0</v>
      </c>
      <c r="M420" s="112">
        <v>0</v>
      </c>
      <c r="N420" s="112">
        <v>0</v>
      </c>
      <c r="O420" s="112">
        <v>2.5766</v>
      </c>
      <c r="P420" s="112">
        <v>23.996600000000001</v>
      </c>
      <c r="Q420" s="112" t="s">
        <v>9230</v>
      </c>
      <c r="R420">
        <v>3</v>
      </c>
      <c r="T420" s="112"/>
      <c r="U420" s="112"/>
    </row>
    <row r="421" spans="1:21" ht="15.75" hidden="1" thickBot="1" x14ac:dyDescent="0.3">
      <c r="A421" t="s">
        <v>7944</v>
      </c>
      <c r="B421" t="s">
        <v>9309</v>
      </c>
      <c r="C421" t="s">
        <v>1</v>
      </c>
      <c r="D421" t="s">
        <v>0</v>
      </c>
      <c r="E421">
        <v>60489</v>
      </c>
      <c r="G421" t="s">
        <v>9229</v>
      </c>
      <c r="H421" s="112">
        <v>10.69</v>
      </c>
      <c r="I421" s="112">
        <v>0</v>
      </c>
      <c r="J421" s="112">
        <v>0</v>
      </c>
      <c r="K421" s="112">
        <v>131.79</v>
      </c>
      <c r="L421" s="112">
        <v>0</v>
      </c>
      <c r="M421" s="112">
        <v>0</v>
      </c>
      <c r="N421" s="112">
        <v>0</v>
      </c>
      <c r="O421" s="112">
        <v>17.1327</v>
      </c>
      <c r="P421" s="112">
        <v>159.61269999999999</v>
      </c>
      <c r="Q421" s="112" t="s">
        <v>9230</v>
      </c>
      <c r="R421">
        <v>3</v>
      </c>
      <c r="T421" s="112"/>
      <c r="U421" s="112"/>
    </row>
    <row r="422" spans="1:21" ht="15.75" hidden="1" thickBot="1" x14ac:dyDescent="0.3">
      <c r="A422" t="s">
        <v>7944</v>
      </c>
      <c r="B422" t="s">
        <v>9310</v>
      </c>
      <c r="C422" t="s">
        <v>1</v>
      </c>
      <c r="D422" t="s">
        <v>0</v>
      </c>
      <c r="E422">
        <v>59784</v>
      </c>
      <c r="G422" t="s">
        <v>9229</v>
      </c>
      <c r="H422" s="112">
        <v>1.34</v>
      </c>
      <c r="I422" s="112">
        <v>0</v>
      </c>
      <c r="J422" s="112">
        <v>0</v>
      </c>
      <c r="K422" s="112">
        <v>16.510000000000002</v>
      </c>
      <c r="L422" s="112">
        <v>0</v>
      </c>
      <c r="M422" s="112">
        <v>0</v>
      </c>
      <c r="N422" s="112">
        <v>0</v>
      </c>
      <c r="O422" s="112">
        <v>2.1463000000000001</v>
      </c>
      <c r="P422" s="112">
        <v>19.996300000000002</v>
      </c>
      <c r="Q422" s="112" t="s">
        <v>9230</v>
      </c>
      <c r="R422">
        <v>3</v>
      </c>
      <c r="T422" s="112"/>
      <c r="U422" s="112"/>
    </row>
    <row r="423" spans="1:21" ht="15.75" hidden="1" thickBot="1" x14ac:dyDescent="0.3">
      <c r="A423" t="s">
        <v>7944</v>
      </c>
      <c r="B423" t="s">
        <v>9311</v>
      </c>
      <c r="C423" t="s">
        <v>1</v>
      </c>
      <c r="D423" t="s">
        <v>0</v>
      </c>
      <c r="E423">
        <v>59490</v>
      </c>
      <c r="G423" t="s">
        <v>9229</v>
      </c>
      <c r="H423" s="112">
        <v>9.66</v>
      </c>
      <c r="I423" s="112">
        <v>0</v>
      </c>
      <c r="J423" s="112">
        <v>0</v>
      </c>
      <c r="K423" s="112">
        <v>119.12</v>
      </c>
      <c r="L423" s="112">
        <v>0</v>
      </c>
      <c r="M423" s="112">
        <v>0</v>
      </c>
      <c r="N423" s="112">
        <v>0</v>
      </c>
      <c r="O423" s="112">
        <v>15.485600000000002</v>
      </c>
      <c r="P423" s="112">
        <v>144.26560000000001</v>
      </c>
      <c r="Q423" s="112" t="s">
        <v>9230</v>
      </c>
      <c r="R423">
        <v>3</v>
      </c>
      <c r="T423" s="112"/>
      <c r="U423" s="112"/>
    </row>
    <row r="424" spans="1:21" ht="15.75" hidden="1" thickBot="1" x14ac:dyDescent="0.3">
      <c r="A424" t="s">
        <v>7944</v>
      </c>
      <c r="B424" t="s">
        <v>9311</v>
      </c>
      <c r="C424" t="s">
        <v>1</v>
      </c>
      <c r="D424" t="s">
        <v>0</v>
      </c>
      <c r="E424">
        <v>59338</v>
      </c>
      <c r="G424" t="s">
        <v>9229</v>
      </c>
      <c r="H424" s="112">
        <v>8.31</v>
      </c>
      <c r="I424" s="112">
        <v>0</v>
      </c>
      <c r="J424" s="112">
        <v>0</v>
      </c>
      <c r="K424" s="112">
        <v>102.38</v>
      </c>
      <c r="L424" s="112">
        <v>0</v>
      </c>
      <c r="M424" s="112">
        <v>0</v>
      </c>
      <c r="N424" s="112">
        <v>0</v>
      </c>
      <c r="O424" s="112">
        <v>13.3094</v>
      </c>
      <c r="P424" s="112">
        <v>123.99939999999999</v>
      </c>
      <c r="Q424" s="112" t="s">
        <v>9230</v>
      </c>
      <c r="R424">
        <v>3</v>
      </c>
      <c r="T424" s="112"/>
      <c r="U424" s="112"/>
    </row>
    <row r="425" spans="1:21" ht="15.75" hidden="1" thickBot="1" x14ac:dyDescent="0.3">
      <c r="A425" t="s">
        <v>7944</v>
      </c>
      <c r="B425" t="s">
        <v>9312</v>
      </c>
      <c r="C425" t="s">
        <v>1</v>
      </c>
      <c r="D425" t="s">
        <v>0</v>
      </c>
      <c r="E425">
        <v>58636</v>
      </c>
      <c r="G425" t="s">
        <v>9229</v>
      </c>
      <c r="H425" s="112">
        <v>10.8</v>
      </c>
      <c r="I425" s="112">
        <v>0</v>
      </c>
      <c r="J425" s="112">
        <v>0</v>
      </c>
      <c r="K425" s="112">
        <v>133.15</v>
      </c>
      <c r="L425" s="112">
        <v>0</v>
      </c>
      <c r="M425" s="112">
        <v>0</v>
      </c>
      <c r="N425" s="112">
        <v>0</v>
      </c>
      <c r="O425" s="112">
        <v>17.3095</v>
      </c>
      <c r="P425" s="112">
        <v>161.2595</v>
      </c>
      <c r="Q425" s="112" t="s">
        <v>9230</v>
      </c>
      <c r="R425">
        <v>3</v>
      </c>
      <c r="T425" s="112"/>
      <c r="U425" s="112"/>
    </row>
    <row r="426" spans="1:21" ht="15.75" hidden="1" thickBot="1" x14ac:dyDescent="0.3">
      <c r="A426" t="s">
        <v>7944</v>
      </c>
      <c r="B426" t="s">
        <v>9313</v>
      </c>
      <c r="C426" t="s">
        <v>1</v>
      </c>
      <c r="D426" t="s">
        <v>0</v>
      </c>
      <c r="E426">
        <v>58177</v>
      </c>
      <c r="G426" t="s">
        <v>9229</v>
      </c>
      <c r="H426" s="112">
        <v>1.05</v>
      </c>
      <c r="I426" s="112">
        <v>0</v>
      </c>
      <c r="J426" s="112">
        <v>0</v>
      </c>
      <c r="K426" s="112">
        <v>13</v>
      </c>
      <c r="L426" s="112">
        <v>0</v>
      </c>
      <c r="M426" s="112">
        <v>0</v>
      </c>
      <c r="N426" s="112">
        <v>0</v>
      </c>
      <c r="O426" s="112">
        <v>1.69</v>
      </c>
      <c r="P426" s="112">
        <v>15.74</v>
      </c>
      <c r="Q426" s="112" t="s">
        <v>9230</v>
      </c>
      <c r="R426">
        <v>3</v>
      </c>
      <c r="T426" s="112"/>
      <c r="U426" s="112"/>
    </row>
    <row r="427" spans="1:21" ht="15.75" hidden="1" thickBot="1" x14ac:dyDescent="0.3">
      <c r="A427" t="s">
        <v>7944</v>
      </c>
      <c r="B427" t="s">
        <v>9301</v>
      </c>
      <c r="C427" t="s">
        <v>1</v>
      </c>
      <c r="D427" t="s">
        <v>0</v>
      </c>
      <c r="E427">
        <v>57305</v>
      </c>
      <c r="G427" t="s">
        <v>9229</v>
      </c>
      <c r="H427" s="112">
        <v>1.33</v>
      </c>
      <c r="I427" s="112">
        <v>0</v>
      </c>
      <c r="J427" s="112">
        <v>0</v>
      </c>
      <c r="K427" s="112">
        <v>15.64</v>
      </c>
      <c r="L427" s="112">
        <v>0</v>
      </c>
      <c r="M427" s="112">
        <v>0</v>
      </c>
      <c r="N427" s="112">
        <v>0</v>
      </c>
      <c r="O427" s="112">
        <v>2.0332000000000003</v>
      </c>
      <c r="P427" s="112">
        <v>19.0032</v>
      </c>
      <c r="Q427" s="112" t="s">
        <v>9230</v>
      </c>
      <c r="R427">
        <v>3</v>
      </c>
      <c r="T427" s="112"/>
      <c r="U427" s="112"/>
    </row>
    <row r="428" spans="1:21" ht="15.75" hidden="1" thickBot="1" x14ac:dyDescent="0.3">
      <c r="A428" t="s">
        <v>7944</v>
      </c>
      <c r="B428" t="s">
        <v>9305</v>
      </c>
      <c r="C428" t="s">
        <v>1</v>
      </c>
      <c r="D428" t="s">
        <v>0</v>
      </c>
      <c r="E428">
        <v>56946</v>
      </c>
      <c r="G428" t="s">
        <v>9229</v>
      </c>
      <c r="H428" s="112">
        <v>12.419999999999998</v>
      </c>
      <c r="I428" s="112">
        <v>0</v>
      </c>
      <c r="J428" s="112">
        <v>0</v>
      </c>
      <c r="K428" s="112">
        <v>146.71</v>
      </c>
      <c r="L428" s="112">
        <v>0</v>
      </c>
      <c r="M428" s="112">
        <v>0</v>
      </c>
      <c r="N428" s="112">
        <v>0</v>
      </c>
      <c r="O428" s="112">
        <v>19.072300000000002</v>
      </c>
      <c r="P428" s="112">
        <v>178.20230000000001</v>
      </c>
      <c r="Q428" s="112" t="s">
        <v>9230</v>
      </c>
      <c r="R428">
        <v>3</v>
      </c>
      <c r="T428" s="112"/>
      <c r="U428" s="112"/>
    </row>
    <row r="429" spans="1:21" ht="15.75" thickBot="1" x14ac:dyDescent="0.3">
      <c r="A429" s="146" t="s">
        <v>71</v>
      </c>
      <c r="B429" s="147"/>
      <c r="C429" s="147"/>
      <c r="D429" s="147"/>
      <c r="E429" s="147"/>
      <c r="F429" s="147"/>
      <c r="G429" s="148"/>
      <c r="H429" s="129">
        <f>+SUBTOTAL(9,Tabla1[C. EXENTAS])</f>
        <v>0</v>
      </c>
      <c r="I429" s="129">
        <f>+SUBTOTAL(9,Tabla1[I. EXENTAS])</f>
        <v>0</v>
      </c>
      <c r="J429" s="129">
        <f>+SUBTOTAL(9,Tabla1[IMPOR EX])</f>
        <v>0</v>
      </c>
      <c r="K429" s="129">
        <f>+SUBTOTAL(9,Tabla1[C. GRAVADA])</f>
        <v>6956.189999999996</v>
      </c>
      <c r="L429" s="129">
        <f>+SUBTOTAL(9,Tabla1[INTER GRAVA])</f>
        <v>0</v>
      </c>
      <c r="M429" s="129">
        <f>+SUBTOTAL(9,Tabla1[IMPOR BIENES])</f>
        <v>0</v>
      </c>
      <c r="N429" s="129">
        <f>+SUBTOTAL(9,Tabla1[IMPOR SERV])</f>
        <v>0</v>
      </c>
      <c r="O429" s="129">
        <f>+SUBTOTAL(9,Tabla1[IVA])</f>
        <v>904.30469999999991</v>
      </c>
      <c r="P429" s="129">
        <f>+SUBTOTAL(9,Tabla1[TOTAL C.])</f>
        <v>7860.4946999999975</v>
      </c>
      <c r="Q429" s="129"/>
      <c r="R429" s="129"/>
      <c r="S429" s="129"/>
      <c r="T429" s="129">
        <f>+SUBTOTAL(9,Tabla1[PERCEPCIONES])</f>
        <v>0</v>
      </c>
      <c r="U429" s="112"/>
    </row>
    <row r="430" spans="1:21" x14ac:dyDescent="0.25">
      <c r="U430" s="112"/>
    </row>
    <row r="431" spans="1:21" x14ac:dyDescent="0.25">
      <c r="U431" s="112"/>
    </row>
    <row r="432" spans="1:21" x14ac:dyDescent="0.25">
      <c r="U432" s="112"/>
    </row>
    <row r="433" spans="21:21" x14ac:dyDescent="0.25">
      <c r="U433" s="112"/>
    </row>
    <row r="434" spans="21:21" x14ac:dyDescent="0.25">
      <c r="U434" s="112"/>
    </row>
    <row r="435" spans="21:21" x14ac:dyDescent="0.25">
      <c r="U435" s="112"/>
    </row>
    <row r="436" spans="21:21" x14ac:dyDescent="0.25">
      <c r="U436" s="112"/>
    </row>
    <row r="437" spans="21:21" x14ac:dyDescent="0.25">
      <c r="U437" s="112"/>
    </row>
    <row r="438" spans="21:21" x14ac:dyDescent="0.25">
      <c r="U438" s="112"/>
    </row>
    <row r="439" spans="21:21" x14ac:dyDescent="0.25">
      <c r="U439" s="112"/>
    </row>
    <row r="440" spans="21:21" x14ac:dyDescent="0.25">
      <c r="U440" s="112"/>
    </row>
    <row r="441" spans="21:21" x14ac:dyDescent="0.25">
      <c r="U441" s="112"/>
    </row>
    <row r="442" spans="21:21" x14ac:dyDescent="0.25">
      <c r="U442" s="112"/>
    </row>
    <row r="443" spans="21:21" x14ac:dyDescent="0.25">
      <c r="U443" s="112"/>
    </row>
    <row r="444" spans="21:21" x14ac:dyDescent="0.25">
      <c r="U444" s="112"/>
    </row>
    <row r="445" spans="21:21" x14ac:dyDescent="0.25">
      <c r="U445" s="112"/>
    </row>
    <row r="446" spans="21:21" x14ac:dyDescent="0.25">
      <c r="U446" s="112"/>
    </row>
    <row r="447" spans="21:21" x14ac:dyDescent="0.25">
      <c r="U447" s="112"/>
    </row>
    <row r="448" spans="21:21" x14ac:dyDescent="0.25">
      <c r="U448" s="112"/>
    </row>
    <row r="449" spans="21:21" x14ac:dyDescent="0.25">
      <c r="U449" s="112"/>
    </row>
    <row r="450" spans="21:21" x14ac:dyDescent="0.25">
      <c r="U450" s="112"/>
    </row>
    <row r="451" spans="21:21" x14ac:dyDescent="0.25">
      <c r="U451" s="112"/>
    </row>
    <row r="452" spans="21:21" x14ac:dyDescent="0.25">
      <c r="U452" s="112"/>
    </row>
    <row r="453" spans="21:21" x14ac:dyDescent="0.25">
      <c r="U453" s="112"/>
    </row>
    <row r="454" spans="21:21" x14ac:dyDescent="0.25">
      <c r="U454" s="112"/>
    </row>
    <row r="455" spans="21:21" x14ac:dyDescent="0.25">
      <c r="U455" s="112"/>
    </row>
    <row r="456" spans="21:21" x14ac:dyDescent="0.25">
      <c r="U456" s="112"/>
    </row>
    <row r="457" spans="21:21" x14ac:dyDescent="0.25">
      <c r="U457" s="112"/>
    </row>
    <row r="458" spans="21:21" x14ac:dyDescent="0.25">
      <c r="U458" s="112"/>
    </row>
    <row r="459" spans="21:21" x14ac:dyDescent="0.25">
      <c r="U459" s="112"/>
    </row>
    <row r="460" spans="21:21" x14ac:dyDescent="0.25">
      <c r="U460" s="112"/>
    </row>
    <row r="461" spans="21:21" x14ac:dyDescent="0.25">
      <c r="U461" s="112"/>
    </row>
    <row r="462" spans="21:21" x14ac:dyDescent="0.25">
      <c r="U462" s="112"/>
    </row>
    <row r="463" spans="21:21" x14ac:dyDescent="0.25">
      <c r="U463" s="112"/>
    </row>
    <row r="464" spans="21:21" x14ac:dyDescent="0.25">
      <c r="U464" s="112"/>
    </row>
    <row r="465" spans="21:21" x14ac:dyDescent="0.25">
      <c r="U465" s="112"/>
    </row>
    <row r="466" spans="21:21" x14ac:dyDescent="0.25">
      <c r="U466" s="112"/>
    </row>
    <row r="467" spans="21:21" x14ac:dyDescent="0.25">
      <c r="U467" s="112"/>
    </row>
    <row r="468" spans="21:21" x14ac:dyDescent="0.25">
      <c r="U468" s="112"/>
    </row>
    <row r="469" spans="21:21" x14ac:dyDescent="0.25">
      <c r="U469" s="112"/>
    </row>
    <row r="470" spans="21:21" x14ac:dyDescent="0.25">
      <c r="U470" s="112"/>
    </row>
    <row r="471" spans="21:21" x14ac:dyDescent="0.25">
      <c r="U471" s="112"/>
    </row>
    <row r="472" spans="21:21" x14ac:dyDescent="0.25">
      <c r="U472" s="112"/>
    </row>
    <row r="473" spans="21:21" x14ac:dyDescent="0.25">
      <c r="U473" s="112"/>
    </row>
    <row r="474" spans="21:21" x14ac:dyDescent="0.25">
      <c r="U474" s="112"/>
    </row>
    <row r="475" spans="21:21" x14ac:dyDescent="0.25">
      <c r="U475" s="112"/>
    </row>
    <row r="476" spans="21:21" x14ac:dyDescent="0.25">
      <c r="U476" s="112"/>
    </row>
    <row r="477" spans="21:21" x14ac:dyDescent="0.25">
      <c r="U477" s="112"/>
    </row>
    <row r="478" spans="21:21" x14ac:dyDescent="0.25">
      <c r="U478" s="112"/>
    </row>
    <row r="479" spans="21:21" x14ac:dyDescent="0.25">
      <c r="U479" s="112"/>
    </row>
    <row r="480" spans="21:21" x14ac:dyDescent="0.25">
      <c r="U480" s="112"/>
    </row>
    <row r="481" spans="21:21" x14ac:dyDescent="0.25">
      <c r="U481" s="112"/>
    </row>
    <row r="482" spans="21:21" x14ac:dyDescent="0.25">
      <c r="U482" s="112"/>
    </row>
    <row r="483" spans="21:21" x14ac:dyDescent="0.25">
      <c r="U483" s="112"/>
    </row>
    <row r="484" spans="21:21" x14ac:dyDescent="0.25">
      <c r="U484" s="112"/>
    </row>
    <row r="485" spans="21:21" x14ac:dyDescent="0.25">
      <c r="U485" s="112"/>
    </row>
    <row r="486" spans="21:21" x14ac:dyDescent="0.25">
      <c r="U486" s="112"/>
    </row>
    <row r="487" spans="21:21" x14ac:dyDescent="0.25">
      <c r="U487" s="112"/>
    </row>
    <row r="488" spans="21:21" x14ac:dyDescent="0.25">
      <c r="U488" s="112"/>
    </row>
    <row r="489" spans="21:21" x14ac:dyDescent="0.25">
      <c r="U489" s="112"/>
    </row>
    <row r="490" spans="21:21" x14ac:dyDescent="0.25">
      <c r="U490" s="112"/>
    </row>
    <row r="491" spans="21:21" x14ac:dyDescent="0.25">
      <c r="U491" s="112"/>
    </row>
    <row r="492" spans="21:21" x14ac:dyDescent="0.25">
      <c r="U492" s="112"/>
    </row>
    <row r="493" spans="21:21" x14ac:dyDescent="0.25">
      <c r="U493" s="112"/>
    </row>
    <row r="494" spans="21:21" x14ac:dyDescent="0.25">
      <c r="U494" s="112"/>
    </row>
    <row r="495" spans="21:21" x14ac:dyDescent="0.25">
      <c r="U495" s="112"/>
    </row>
    <row r="496" spans="21:21" x14ac:dyDescent="0.25">
      <c r="U496" s="112"/>
    </row>
    <row r="497" spans="21:21" x14ac:dyDescent="0.25">
      <c r="U497" s="112"/>
    </row>
    <row r="498" spans="21:21" x14ac:dyDescent="0.25">
      <c r="U498" s="112"/>
    </row>
    <row r="499" spans="21:21" x14ac:dyDescent="0.25">
      <c r="U499" s="112"/>
    </row>
    <row r="500" spans="21:21" x14ac:dyDescent="0.25">
      <c r="U500" s="112"/>
    </row>
    <row r="501" spans="21:21" x14ac:dyDescent="0.25">
      <c r="U501" s="112"/>
    </row>
    <row r="502" spans="21:21" x14ac:dyDescent="0.25">
      <c r="U502" s="112"/>
    </row>
    <row r="503" spans="21:21" x14ac:dyDescent="0.25">
      <c r="U503" s="112"/>
    </row>
    <row r="504" spans="21:21" x14ac:dyDescent="0.25">
      <c r="U504" s="112"/>
    </row>
    <row r="505" spans="21:21" x14ac:dyDescent="0.25">
      <c r="U505" s="112"/>
    </row>
    <row r="506" spans="21:21" x14ac:dyDescent="0.25">
      <c r="U506" s="112"/>
    </row>
    <row r="507" spans="21:21" x14ac:dyDescent="0.25">
      <c r="U507" s="112"/>
    </row>
    <row r="508" spans="21:21" x14ac:dyDescent="0.25">
      <c r="U508" s="112"/>
    </row>
    <row r="509" spans="21:21" x14ac:dyDescent="0.25">
      <c r="U509" s="112"/>
    </row>
    <row r="510" spans="21:21" x14ac:dyDescent="0.25">
      <c r="U510" s="112"/>
    </row>
    <row r="511" spans="21:21" x14ac:dyDescent="0.25">
      <c r="U511" s="112"/>
    </row>
    <row r="512" spans="21:21" x14ac:dyDescent="0.25">
      <c r="U512" s="112"/>
    </row>
    <row r="513" spans="21:21" x14ac:dyDescent="0.25">
      <c r="U513" s="112"/>
    </row>
    <row r="514" spans="21:21" x14ac:dyDescent="0.25">
      <c r="U514" s="112"/>
    </row>
    <row r="515" spans="21:21" x14ac:dyDescent="0.25">
      <c r="U515" s="112"/>
    </row>
    <row r="516" spans="21:21" x14ac:dyDescent="0.25">
      <c r="U516" s="112"/>
    </row>
    <row r="517" spans="21:21" x14ac:dyDescent="0.25">
      <c r="U517" s="112"/>
    </row>
    <row r="518" spans="21:21" x14ac:dyDescent="0.25">
      <c r="U518" s="112"/>
    </row>
    <row r="519" spans="21:21" x14ac:dyDescent="0.25">
      <c r="U519" s="112"/>
    </row>
    <row r="520" spans="21:21" x14ac:dyDescent="0.25">
      <c r="U520" s="112"/>
    </row>
    <row r="521" spans="21:21" x14ac:dyDescent="0.25">
      <c r="U521" s="112"/>
    </row>
    <row r="522" spans="21:21" x14ac:dyDescent="0.25">
      <c r="U522" s="112"/>
    </row>
    <row r="523" spans="21:21" x14ac:dyDescent="0.25">
      <c r="U523" s="112"/>
    </row>
    <row r="524" spans="21:21" x14ac:dyDescent="0.25">
      <c r="U524" s="112"/>
    </row>
    <row r="525" spans="21:21" x14ac:dyDescent="0.25">
      <c r="U525" s="112"/>
    </row>
    <row r="526" spans="21:21" x14ac:dyDescent="0.25">
      <c r="U526" s="112"/>
    </row>
    <row r="527" spans="21:21" x14ac:dyDescent="0.25">
      <c r="U527" s="112"/>
    </row>
    <row r="528" spans="21:21" x14ac:dyDescent="0.25">
      <c r="U528" s="112"/>
    </row>
    <row r="529" spans="21:21" x14ac:dyDescent="0.25">
      <c r="U529" s="112"/>
    </row>
    <row r="530" spans="21:21" x14ac:dyDescent="0.25">
      <c r="U530" s="112"/>
    </row>
    <row r="531" spans="21:21" x14ac:dyDescent="0.25">
      <c r="U531" s="112"/>
    </row>
    <row r="532" spans="21:21" x14ac:dyDescent="0.25">
      <c r="U532" s="112"/>
    </row>
    <row r="533" spans="21:21" x14ac:dyDescent="0.25">
      <c r="U533" s="112"/>
    </row>
    <row r="534" spans="21:21" x14ac:dyDescent="0.25">
      <c r="U534" s="112"/>
    </row>
    <row r="535" spans="21:21" x14ac:dyDescent="0.25">
      <c r="U535" s="112"/>
    </row>
    <row r="536" spans="21:21" x14ac:dyDescent="0.25">
      <c r="U536" s="112"/>
    </row>
    <row r="537" spans="21:21" x14ac:dyDescent="0.25">
      <c r="U537" s="112"/>
    </row>
    <row r="538" spans="21:21" x14ac:dyDescent="0.25">
      <c r="U538" s="112"/>
    </row>
    <row r="539" spans="21:21" x14ac:dyDescent="0.25">
      <c r="U539" s="112"/>
    </row>
    <row r="540" spans="21:21" x14ac:dyDescent="0.25">
      <c r="U540" s="112"/>
    </row>
    <row r="541" spans="21:21" x14ac:dyDescent="0.25">
      <c r="U541" s="112"/>
    </row>
    <row r="542" spans="21:21" x14ac:dyDescent="0.25">
      <c r="U542" s="112"/>
    </row>
    <row r="543" spans="21:21" x14ac:dyDescent="0.25">
      <c r="U543" s="112"/>
    </row>
    <row r="544" spans="21:21" x14ac:dyDescent="0.25">
      <c r="U544" s="112"/>
    </row>
    <row r="545" spans="21:21" x14ac:dyDescent="0.25">
      <c r="U545" s="112"/>
    </row>
    <row r="546" spans="21:21" x14ac:dyDescent="0.25">
      <c r="U546" s="112"/>
    </row>
    <row r="547" spans="21:21" x14ac:dyDescent="0.25">
      <c r="U547" s="112"/>
    </row>
    <row r="548" spans="21:21" x14ac:dyDescent="0.25">
      <c r="U548" s="112"/>
    </row>
    <row r="549" spans="21:21" x14ac:dyDescent="0.25">
      <c r="U549" s="112"/>
    </row>
    <row r="550" spans="21:21" x14ac:dyDescent="0.25">
      <c r="U550" s="112"/>
    </row>
    <row r="551" spans="21:21" x14ac:dyDescent="0.25">
      <c r="U551" s="112"/>
    </row>
    <row r="552" spans="21:21" x14ac:dyDescent="0.25">
      <c r="U552" s="112"/>
    </row>
    <row r="553" spans="21:21" x14ac:dyDescent="0.25">
      <c r="U553" s="112"/>
    </row>
    <row r="554" spans="21:21" x14ac:dyDescent="0.25">
      <c r="U554" s="112"/>
    </row>
    <row r="555" spans="21:21" x14ac:dyDescent="0.25">
      <c r="U555" s="112"/>
    </row>
    <row r="556" spans="21:21" x14ac:dyDescent="0.25">
      <c r="U556" s="112"/>
    </row>
    <row r="557" spans="21:21" x14ac:dyDescent="0.25">
      <c r="U557" s="112"/>
    </row>
    <row r="558" spans="21:21" x14ac:dyDescent="0.25">
      <c r="U558" s="112"/>
    </row>
    <row r="559" spans="21:21" x14ac:dyDescent="0.25">
      <c r="U559" s="112"/>
    </row>
    <row r="560" spans="21:21" x14ac:dyDescent="0.25">
      <c r="U560" s="112"/>
    </row>
    <row r="561" spans="21:21" x14ac:dyDescent="0.25">
      <c r="U561" s="112"/>
    </row>
    <row r="562" spans="21:21" x14ac:dyDescent="0.25">
      <c r="U562" s="112"/>
    </row>
    <row r="563" spans="21:21" x14ac:dyDescent="0.25">
      <c r="U563" s="112"/>
    </row>
    <row r="564" spans="21:21" x14ac:dyDescent="0.25">
      <c r="U564" s="112"/>
    </row>
    <row r="565" spans="21:21" x14ac:dyDescent="0.25">
      <c r="U565" s="112"/>
    </row>
    <row r="566" spans="21:21" x14ac:dyDescent="0.25">
      <c r="U566" s="112"/>
    </row>
    <row r="567" spans="21:21" x14ac:dyDescent="0.25">
      <c r="U567" s="112"/>
    </row>
    <row r="568" spans="21:21" x14ac:dyDescent="0.25">
      <c r="U568" s="112"/>
    </row>
    <row r="569" spans="21:21" x14ac:dyDescent="0.25">
      <c r="U569" s="112"/>
    </row>
    <row r="570" spans="21:21" x14ac:dyDescent="0.25">
      <c r="U570" s="112"/>
    </row>
    <row r="571" spans="21:21" x14ac:dyDescent="0.25">
      <c r="U571" s="112"/>
    </row>
    <row r="572" spans="21:21" x14ac:dyDescent="0.25">
      <c r="U572" s="112"/>
    </row>
    <row r="573" spans="21:21" x14ac:dyDescent="0.25">
      <c r="U573" s="112"/>
    </row>
    <row r="574" spans="21:21" x14ac:dyDescent="0.25">
      <c r="U574" s="112"/>
    </row>
    <row r="575" spans="21:21" x14ac:dyDescent="0.25">
      <c r="U575" s="112"/>
    </row>
    <row r="576" spans="21:21" x14ac:dyDescent="0.25">
      <c r="U576" s="112"/>
    </row>
    <row r="577" spans="21:21" x14ac:dyDescent="0.25">
      <c r="U577" s="112"/>
    </row>
    <row r="578" spans="21:21" x14ac:dyDescent="0.25">
      <c r="U578" s="112"/>
    </row>
    <row r="579" spans="21:21" x14ac:dyDescent="0.25">
      <c r="U579" s="112"/>
    </row>
    <row r="580" spans="21:21" x14ac:dyDescent="0.25">
      <c r="U580" s="112"/>
    </row>
    <row r="581" spans="21:21" x14ac:dyDescent="0.25">
      <c r="U581" s="112"/>
    </row>
    <row r="582" spans="21:21" x14ac:dyDescent="0.25">
      <c r="U582" s="112"/>
    </row>
    <row r="583" spans="21:21" x14ac:dyDescent="0.25">
      <c r="U583" s="112"/>
    </row>
    <row r="584" spans="21:21" x14ac:dyDescent="0.25">
      <c r="U584" s="112"/>
    </row>
    <row r="585" spans="21:21" x14ac:dyDescent="0.25">
      <c r="U585" s="112"/>
    </row>
    <row r="586" spans="21:21" x14ac:dyDescent="0.25">
      <c r="U586" s="112"/>
    </row>
    <row r="587" spans="21:21" x14ac:dyDescent="0.25">
      <c r="U587" s="112"/>
    </row>
    <row r="588" spans="21:21" x14ac:dyDescent="0.25">
      <c r="U588" s="112"/>
    </row>
    <row r="589" spans="21:21" x14ac:dyDescent="0.25">
      <c r="U589" s="112"/>
    </row>
    <row r="590" spans="21:21" x14ac:dyDescent="0.25">
      <c r="U590" s="112"/>
    </row>
    <row r="591" spans="21:21" x14ac:dyDescent="0.25">
      <c r="U591" s="112"/>
    </row>
    <row r="592" spans="21:21" x14ac:dyDescent="0.25">
      <c r="U592" s="112"/>
    </row>
    <row r="593" spans="21:21" x14ac:dyDescent="0.25">
      <c r="U593" s="112"/>
    </row>
    <row r="594" spans="21:21" x14ac:dyDescent="0.25">
      <c r="U594" s="112"/>
    </row>
    <row r="595" spans="21:21" x14ac:dyDescent="0.25">
      <c r="U595" s="112"/>
    </row>
    <row r="596" spans="21:21" x14ac:dyDescent="0.25">
      <c r="U596" s="112"/>
    </row>
    <row r="597" spans="21:21" x14ac:dyDescent="0.25">
      <c r="U597" s="112"/>
    </row>
    <row r="598" spans="21:21" x14ac:dyDescent="0.25">
      <c r="U598" s="112"/>
    </row>
    <row r="599" spans="21:21" x14ac:dyDescent="0.25">
      <c r="U599" s="112"/>
    </row>
    <row r="600" spans="21:21" x14ac:dyDescent="0.25">
      <c r="U600" s="112"/>
    </row>
    <row r="601" spans="21:21" x14ac:dyDescent="0.25">
      <c r="U601" s="112"/>
    </row>
    <row r="602" spans="21:21" x14ac:dyDescent="0.25">
      <c r="U602" s="112"/>
    </row>
    <row r="603" spans="21:21" x14ac:dyDescent="0.25">
      <c r="U603" s="112"/>
    </row>
    <row r="604" spans="21:21" x14ac:dyDescent="0.25">
      <c r="U604" s="112"/>
    </row>
    <row r="605" spans="21:21" x14ac:dyDescent="0.25">
      <c r="U605" s="112"/>
    </row>
    <row r="606" spans="21:21" x14ac:dyDescent="0.25">
      <c r="U606" s="112"/>
    </row>
    <row r="607" spans="21:21" x14ac:dyDescent="0.25">
      <c r="U607" s="112"/>
    </row>
    <row r="608" spans="21:21" x14ac:dyDescent="0.25">
      <c r="U608" s="112"/>
    </row>
    <row r="609" spans="21:21" x14ac:dyDescent="0.25">
      <c r="U609" s="112"/>
    </row>
    <row r="610" spans="21:21" x14ac:dyDescent="0.25">
      <c r="U610" s="112"/>
    </row>
    <row r="611" spans="21:21" x14ac:dyDescent="0.25">
      <c r="U611" s="112"/>
    </row>
    <row r="612" spans="21:21" x14ac:dyDescent="0.25">
      <c r="U612" s="112"/>
    </row>
    <row r="613" spans="21:21" x14ac:dyDescent="0.25">
      <c r="U613" s="112"/>
    </row>
    <row r="614" spans="21:21" x14ac:dyDescent="0.25">
      <c r="U614" s="112"/>
    </row>
    <row r="615" spans="21:21" x14ac:dyDescent="0.25">
      <c r="U615" s="112"/>
    </row>
    <row r="616" spans="21:21" x14ac:dyDescent="0.25">
      <c r="U616" s="112"/>
    </row>
    <row r="617" spans="21:21" x14ac:dyDescent="0.25">
      <c r="U617" s="112"/>
    </row>
    <row r="618" spans="21:21" x14ac:dyDescent="0.25">
      <c r="U618" s="112"/>
    </row>
    <row r="619" spans="21:21" x14ac:dyDescent="0.25">
      <c r="U619" s="112"/>
    </row>
    <row r="620" spans="21:21" x14ac:dyDescent="0.25">
      <c r="U620" s="112"/>
    </row>
    <row r="621" spans="21:21" x14ac:dyDescent="0.25">
      <c r="U621" s="112"/>
    </row>
    <row r="622" spans="21:21" x14ac:dyDescent="0.25">
      <c r="U622" s="112"/>
    </row>
    <row r="623" spans="21:21" x14ac:dyDescent="0.25">
      <c r="U623" s="112"/>
    </row>
    <row r="624" spans="21:21" x14ac:dyDescent="0.25">
      <c r="U624" s="112"/>
    </row>
    <row r="625" spans="21:21" x14ac:dyDescent="0.25">
      <c r="U625" s="112"/>
    </row>
    <row r="626" spans="21:21" x14ac:dyDescent="0.25">
      <c r="U626" s="112"/>
    </row>
    <row r="627" spans="21:21" x14ac:dyDescent="0.25">
      <c r="U627" s="112"/>
    </row>
    <row r="628" spans="21:21" x14ac:dyDescent="0.25">
      <c r="U628" s="112"/>
    </row>
    <row r="629" spans="21:21" x14ac:dyDescent="0.25">
      <c r="U629" s="112"/>
    </row>
    <row r="630" spans="21:21" x14ac:dyDescent="0.25">
      <c r="U630" s="112"/>
    </row>
    <row r="631" spans="21:21" x14ac:dyDescent="0.25">
      <c r="U631" s="112"/>
    </row>
    <row r="632" spans="21:21" x14ac:dyDescent="0.25">
      <c r="U632" s="112"/>
    </row>
    <row r="633" spans="21:21" x14ac:dyDescent="0.25">
      <c r="U633" s="112"/>
    </row>
    <row r="634" spans="21:21" x14ac:dyDescent="0.25">
      <c r="U634" s="112"/>
    </row>
    <row r="635" spans="21:21" x14ac:dyDescent="0.25">
      <c r="U635" s="112"/>
    </row>
    <row r="636" spans="21:21" x14ac:dyDescent="0.25">
      <c r="U636" s="112"/>
    </row>
    <row r="637" spans="21:21" x14ac:dyDescent="0.25">
      <c r="U637" s="112"/>
    </row>
    <row r="638" spans="21:21" x14ac:dyDescent="0.25">
      <c r="U638" s="112"/>
    </row>
    <row r="639" spans="21:21" x14ac:dyDescent="0.25">
      <c r="U639" s="112"/>
    </row>
    <row r="640" spans="21:21" x14ac:dyDescent="0.25">
      <c r="U640" s="112"/>
    </row>
    <row r="641" spans="21:21" x14ac:dyDescent="0.25">
      <c r="U641" s="112"/>
    </row>
    <row r="642" spans="21:21" x14ac:dyDescent="0.25">
      <c r="U642" s="112"/>
    </row>
    <row r="643" spans="21:21" x14ac:dyDescent="0.25">
      <c r="U643" s="112"/>
    </row>
    <row r="644" spans="21:21" x14ac:dyDescent="0.25">
      <c r="U644" s="112"/>
    </row>
    <row r="645" spans="21:21" x14ac:dyDescent="0.25">
      <c r="U645" s="112"/>
    </row>
    <row r="646" spans="21:21" x14ac:dyDescent="0.25">
      <c r="U646" s="112"/>
    </row>
    <row r="647" spans="21:21" x14ac:dyDescent="0.25">
      <c r="U647" s="112"/>
    </row>
    <row r="648" spans="21:21" x14ac:dyDescent="0.25">
      <c r="U648" s="112"/>
    </row>
    <row r="649" spans="21:21" x14ac:dyDescent="0.25">
      <c r="U649" s="112"/>
    </row>
    <row r="650" spans="21:21" x14ac:dyDescent="0.25">
      <c r="U650" s="112"/>
    </row>
    <row r="651" spans="21:21" x14ac:dyDescent="0.25">
      <c r="U651" s="112"/>
    </row>
    <row r="652" spans="21:21" x14ac:dyDescent="0.25">
      <c r="U652" s="112"/>
    </row>
    <row r="653" spans="21:21" x14ac:dyDescent="0.25">
      <c r="U653" s="112"/>
    </row>
    <row r="654" spans="21:21" x14ac:dyDescent="0.25">
      <c r="U654" s="112"/>
    </row>
    <row r="655" spans="21:21" x14ac:dyDescent="0.25">
      <c r="U655" s="112"/>
    </row>
    <row r="656" spans="21:21" x14ac:dyDescent="0.25">
      <c r="U656" s="112"/>
    </row>
    <row r="657" spans="21:21" x14ac:dyDescent="0.25">
      <c r="U657" s="112"/>
    </row>
    <row r="658" spans="21:21" x14ac:dyDescent="0.25">
      <c r="U658" s="112"/>
    </row>
    <row r="659" spans="21:21" x14ac:dyDescent="0.25">
      <c r="U659" s="112"/>
    </row>
    <row r="660" spans="21:21" x14ac:dyDescent="0.25">
      <c r="U660" s="112"/>
    </row>
    <row r="661" spans="21:21" x14ac:dyDescent="0.25">
      <c r="U661" s="112"/>
    </row>
    <row r="662" spans="21:21" x14ac:dyDescent="0.25">
      <c r="U662" s="112"/>
    </row>
    <row r="663" spans="21:21" x14ac:dyDescent="0.25">
      <c r="U663" s="112"/>
    </row>
    <row r="664" spans="21:21" x14ac:dyDescent="0.25">
      <c r="U664" s="112"/>
    </row>
    <row r="665" spans="21:21" x14ac:dyDescent="0.25">
      <c r="U665" s="112"/>
    </row>
    <row r="666" spans="21:21" x14ac:dyDescent="0.25">
      <c r="U666" s="112"/>
    </row>
    <row r="667" spans="21:21" x14ac:dyDescent="0.25">
      <c r="U667" s="112"/>
    </row>
    <row r="668" spans="21:21" x14ac:dyDescent="0.25">
      <c r="U668" s="112"/>
    </row>
    <row r="669" spans="21:21" x14ac:dyDescent="0.25">
      <c r="U669" s="112"/>
    </row>
    <row r="670" spans="21:21" x14ac:dyDescent="0.25">
      <c r="U670" s="112"/>
    </row>
    <row r="671" spans="21:21" x14ac:dyDescent="0.25">
      <c r="U671" s="112"/>
    </row>
    <row r="672" spans="21:21" x14ac:dyDescent="0.25">
      <c r="U672" s="112"/>
    </row>
    <row r="673" spans="21:21" x14ac:dyDescent="0.25">
      <c r="U673" s="112"/>
    </row>
    <row r="674" spans="21:21" x14ac:dyDescent="0.25">
      <c r="U674" s="112"/>
    </row>
    <row r="675" spans="21:21" x14ac:dyDescent="0.25">
      <c r="U675" s="112"/>
    </row>
    <row r="676" spans="21:21" x14ac:dyDescent="0.25">
      <c r="U676" s="112"/>
    </row>
    <row r="677" spans="21:21" x14ac:dyDescent="0.25">
      <c r="U677" s="112"/>
    </row>
    <row r="678" spans="21:21" x14ac:dyDescent="0.25">
      <c r="U678" s="112"/>
    </row>
    <row r="679" spans="21:21" x14ac:dyDescent="0.25">
      <c r="U679" s="112"/>
    </row>
    <row r="680" spans="21:21" x14ac:dyDescent="0.25">
      <c r="U680" s="112"/>
    </row>
    <row r="681" spans="21:21" x14ac:dyDescent="0.25">
      <c r="U681" s="112"/>
    </row>
    <row r="682" spans="21:21" x14ac:dyDescent="0.25">
      <c r="U682" s="112"/>
    </row>
    <row r="683" spans="21:21" x14ac:dyDescent="0.25">
      <c r="U683" s="112"/>
    </row>
    <row r="684" spans="21:21" x14ac:dyDescent="0.25">
      <c r="U684" s="112"/>
    </row>
    <row r="685" spans="21:21" x14ac:dyDescent="0.25">
      <c r="U685" s="112"/>
    </row>
    <row r="686" spans="21:21" x14ac:dyDescent="0.25">
      <c r="U686" s="112"/>
    </row>
    <row r="687" spans="21:21" x14ac:dyDescent="0.25">
      <c r="U687" s="112"/>
    </row>
    <row r="688" spans="21:21" x14ac:dyDescent="0.25">
      <c r="U688" s="112"/>
    </row>
    <row r="689" spans="21:21" x14ac:dyDescent="0.25">
      <c r="U689" s="112"/>
    </row>
    <row r="690" spans="21:21" x14ac:dyDescent="0.25">
      <c r="U690" s="112"/>
    </row>
    <row r="691" spans="21:21" x14ac:dyDescent="0.25">
      <c r="U691" s="112"/>
    </row>
    <row r="692" spans="21:21" x14ac:dyDescent="0.25">
      <c r="U692" s="112"/>
    </row>
    <row r="693" spans="21:21" x14ac:dyDescent="0.25">
      <c r="U693" s="112"/>
    </row>
    <row r="694" spans="21:21" x14ac:dyDescent="0.25">
      <c r="U694" s="112"/>
    </row>
    <row r="695" spans="21:21" x14ac:dyDescent="0.25">
      <c r="U695" s="112"/>
    </row>
    <row r="696" spans="21:21" x14ac:dyDescent="0.25">
      <c r="U696" s="112"/>
    </row>
    <row r="697" spans="21:21" x14ac:dyDescent="0.25">
      <c r="U697" s="112"/>
    </row>
    <row r="698" spans="21:21" x14ac:dyDescent="0.25">
      <c r="U698" s="112"/>
    </row>
    <row r="699" spans="21:21" x14ac:dyDescent="0.25">
      <c r="U699" s="112"/>
    </row>
    <row r="700" spans="21:21" x14ac:dyDescent="0.25">
      <c r="U700" s="112"/>
    </row>
    <row r="701" spans="21:21" x14ac:dyDescent="0.25">
      <c r="U701" s="112"/>
    </row>
    <row r="702" spans="21:21" x14ac:dyDescent="0.25">
      <c r="U702" s="112"/>
    </row>
    <row r="703" spans="21:21" x14ac:dyDescent="0.25">
      <c r="U703" s="112"/>
    </row>
    <row r="704" spans="21:21" x14ac:dyDescent="0.25">
      <c r="U704" s="112"/>
    </row>
    <row r="705" spans="21:21" x14ac:dyDescent="0.25">
      <c r="U705" s="112"/>
    </row>
    <row r="706" spans="21:21" x14ac:dyDescent="0.25">
      <c r="U706" s="112"/>
    </row>
    <row r="707" spans="21:21" x14ac:dyDescent="0.25">
      <c r="U707" s="112"/>
    </row>
    <row r="708" spans="21:21" x14ac:dyDescent="0.25">
      <c r="U708" s="112"/>
    </row>
    <row r="709" spans="21:21" x14ac:dyDescent="0.25">
      <c r="U709" s="112"/>
    </row>
    <row r="710" spans="21:21" x14ac:dyDescent="0.25">
      <c r="U710" s="112"/>
    </row>
    <row r="711" spans="21:21" x14ac:dyDescent="0.25">
      <c r="U711" s="112"/>
    </row>
    <row r="712" spans="21:21" x14ac:dyDescent="0.25">
      <c r="U712" s="112"/>
    </row>
    <row r="713" spans="21:21" x14ac:dyDescent="0.25">
      <c r="U713" s="112"/>
    </row>
    <row r="714" spans="21:21" x14ac:dyDescent="0.25">
      <c r="U714" s="112"/>
    </row>
    <row r="715" spans="21:21" x14ac:dyDescent="0.25">
      <c r="U715" s="112"/>
    </row>
    <row r="716" spans="21:21" x14ac:dyDescent="0.25">
      <c r="U716" s="112"/>
    </row>
    <row r="717" spans="21:21" x14ac:dyDescent="0.25">
      <c r="U717" s="112"/>
    </row>
    <row r="718" spans="21:21" x14ac:dyDescent="0.25">
      <c r="U718" s="112"/>
    </row>
    <row r="719" spans="21:21" x14ac:dyDescent="0.25">
      <c r="U719" s="112"/>
    </row>
    <row r="720" spans="21:21" x14ac:dyDescent="0.25">
      <c r="U720" s="112"/>
    </row>
    <row r="721" spans="21:21" x14ac:dyDescent="0.25">
      <c r="U721" s="112"/>
    </row>
    <row r="722" spans="21:21" x14ac:dyDescent="0.25">
      <c r="U722" s="112"/>
    </row>
    <row r="723" spans="21:21" x14ac:dyDescent="0.25">
      <c r="U723" s="112"/>
    </row>
    <row r="724" spans="21:21" x14ac:dyDescent="0.25">
      <c r="U724" s="112"/>
    </row>
    <row r="725" spans="21:21" x14ac:dyDescent="0.25">
      <c r="U725" s="112"/>
    </row>
    <row r="726" spans="21:21" x14ac:dyDescent="0.25">
      <c r="U726" s="112"/>
    </row>
    <row r="727" spans="21:21" x14ac:dyDescent="0.25">
      <c r="U727" s="112"/>
    </row>
    <row r="728" spans="21:21" x14ac:dyDescent="0.25">
      <c r="U728" s="112"/>
    </row>
    <row r="729" spans="21:21" x14ac:dyDescent="0.25">
      <c r="U729" s="112"/>
    </row>
    <row r="730" spans="21:21" x14ac:dyDescent="0.25">
      <c r="U730" s="112"/>
    </row>
    <row r="731" spans="21:21" x14ac:dyDescent="0.25">
      <c r="U731" s="112"/>
    </row>
    <row r="732" spans="21:21" x14ac:dyDescent="0.25">
      <c r="U732" s="112"/>
    </row>
    <row r="733" spans="21:21" x14ac:dyDescent="0.25">
      <c r="U733" s="112"/>
    </row>
    <row r="734" spans="21:21" x14ac:dyDescent="0.25">
      <c r="U734" s="112"/>
    </row>
    <row r="735" spans="21:21" x14ac:dyDescent="0.25">
      <c r="U735" s="112"/>
    </row>
    <row r="736" spans="21:21" x14ac:dyDescent="0.25">
      <c r="U736" s="112"/>
    </row>
    <row r="737" spans="21:21" x14ac:dyDescent="0.25">
      <c r="U737" s="112"/>
    </row>
    <row r="738" spans="21:21" x14ac:dyDescent="0.25">
      <c r="U738" s="112"/>
    </row>
    <row r="739" spans="21:21" x14ac:dyDescent="0.25">
      <c r="U739" s="112"/>
    </row>
    <row r="740" spans="21:21" x14ac:dyDescent="0.25">
      <c r="U740" s="112"/>
    </row>
    <row r="741" spans="21:21" x14ac:dyDescent="0.25">
      <c r="U741" s="112"/>
    </row>
    <row r="742" spans="21:21" x14ac:dyDescent="0.25">
      <c r="U742" s="112"/>
    </row>
    <row r="743" spans="21:21" x14ac:dyDescent="0.25">
      <c r="U743" s="112"/>
    </row>
    <row r="744" spans="21:21" x14ac:dyDescent="0.25">
      <c r="U744" s="112"/>
    </row>
    <row r="745" spans="21:21" x14ac:dyDescent="0.25">
      <c r="U745" s="112"/>
    </row>
    <row r="746" spans="21:21" x14ac:dyDescent="0.25">
      <c r="U746" s="112"/>
    </row>
    <row r="747" spans="21:21" x14ac:dyDescent="0.25">
      <c r="U747" s="112"/>
    </row>
    <row r="748" spans="21:21" x14ac:dyDescent="0.25">
      <c r="U748" s="112"/>
    </row>
    <row r="749" spans="21:21" x14ac:dyDescent="0.25">
      <c r="U749" s="112"/>
    </row>
    <row r="750" spans="21:21" x14ac:dyDescent="0.25">
      <c r="U750" s="112"/>
    </row>
    <row r="751" spans="21:21" x14ac:dyDescent="0.25">
      <c r="U751" s="112"/>
    </row>
    <row r="752" spans="21:21" x14ac:dyDescent="0.25">
      <c r="U752" s="112"/>
    </row>
    <row r="753" spans="21:21" x14ac:dyDescent="0.25">
      <c r="U753" s="112"/>
    </row>
    <row r="754" spans="21:21" x14ac:dyDescent="0.25">
      <c r="U754" s="112"/>
    </row>
    <row r="755" spans="21:21" x14ac:dyDescent="0.25">
      <c r="U755" s="112"/>
    </row>
    <row r="756" spans="21:21" x14ac:dyDescent="0.25">
      <c r="U756" s="112"/>
    </row>
    <row r="757" spans="21:21" x14ac:dyDescent="0.25">
      <c r="U757" s="112"/>
    </row>
    <row r="758" spans="21:21" x14ac:dyDescent="0.25">
      <c r="U758" s="112"/>
    </row>
    <row r="759" spans="21:21" x14ac:dyDescent="0.25">
      <c r="U759" s="112"/>
    </row>
    <row r="760" spans="21:21" x14ac:dyDescent="0.25">
      <c r="U760" s="112"/>
    </row>
    <row r="761" spans="21:21" x14ac:dyDescent="0.25">
      <c r="U761" s="112"/>
    </row>
    <row r="762" spans="21:21" x14ac:dyDescent="0.25">
      <c r="U762" s="112"/>
    </row>
    <row r="763" spans="21:21" x14ac:dyDescent="0.25">
      <c r="U763" s="112"/>
    </row>
    <row r="764" spans="21:21" x14ac:dyDescent="0.25">
      <c r="U764" s="112"/>
    </row>
    <row r="765" spans="21:21" x14ac:dyDescent="0.25">
      <c r="U765" s="112"/>
    </row>
    <row r="766" spans="21:21" x14ac:dyDescent="0.25">
      <c r="U766" s="112"/>
    </row>
    <row r="767" spans="21:21" x14ac:dyDescent="0.25">
      <c r="U767" s="112"/>
    </row>
    <row r="768" spans="21:21" x14ac:dyDescent="0.25">
      <c r="U768" s="112"/>
    </row>
    <row r="769" spans="21:21" x14ac:dyDescent="0.25">
      <c r="U769" s="112"/>
    </row>
    <row r="770" spans="21:21" x14ac:dyDescent="0.25">
      <c r="U770" s="112"/>
    </row>
    <row r="771" spans="21:21" x14ac:dyDescent="0.25">
      <c r="U771" s="112"/>
    </row>
    <row r="772" spans="21:21" x14ac:dyDescent="0.25">
      <c r="U772" s="112"/>
    </row>
    <row r="773" spans="21:21" x14ac:dyDescent="0.25">
      <c r="U773" s="112"/>
    </row>
    <row r="774" spans="21:21" x14ac:dyDescent="0.25">
      <c r="U774" s="112"/>
    </row>
    <row r="775" spans="21:21" x14ac:dyDescent="0.25">
      <c r="U775" s="112"/>
    </row>
    <row r="776" spans="21:21" x14ac:dyDescent="0.25">
      <c r="U776" s="112"/>
    </row>
    <row r="777" spans="21:21" x14ac:dyDescent="0.25">
      <c r="U777" s="112"/>
    </row>
    <row r="778" spans="21:21" x14ac:dyDescent="0.25">
      <c r="U778" s="112"/>
    </row>
    <row r="779" spans="21:21" x14ac:dyDescent="0.25">
      <c r="U779" s="112"/>
    </row>
    <row r="780" spans="21:21" x14ac:dyDescent="0.25">
      <c r="U780" s="112"/>
    </row>
    <row r="781" spans="21:21" x14ac:dyDescent="0.25">
      <c r="U781" s="112"/>
    </row>
    <row r="782" spans="21:21" x14ac:dyDescent="0.25">
      <c r="U782" s="112"/>
    </row>
    <row r="783" spans="21:21" x14ac:dyDescent="0.25">
      <c r="U783" s="112"/>
    </row>
    <row r="784" spans="21:21" x14ac:dyDescent="0.25">
      <c r="U784" s="112"/>
    </row>
    <row r="785" spans="21:21" x14ac:dyDescent="0.25">
      <c r="U785" s="112"/>
    </row>
    <row r="786" spans="21:21" x14ac:dyDescent="0.25">
      <c r="U786" s="112"/>
    </row>
    <row r="787" spans="21:21" x14ac:dyDescent="0.25">
      <c r="U787" s="112"/>
    </row>
    <row r="788" spans="21:21" x14ac:dyDescent="0.25">
      <c r="U788" s="112"/>
    </row>
    <row r="789" spans="21:21" x14ac:dyDescent="0.25">
      <c r="U789" s="112"/>
    </row>
    <row r="790" spans="21:21" x14ac:dyDescent="0.25">
      <c r="U790" s="112"/>
    </row>
    <row r="868" spans="21:21" x14ac:dyDescent="0.25">
      <c r="U868" s="112"/>
    </row>
    <row r="869" spans="21:21" x14ac:dyDescent="0.25">
      <c r="U869" s="112"/>
    </row>
    <row r="870" spans="21:21" x14ac:dyDescent="0.25">
      <c r="U870" s="112"/>
    </row>
    <row r="871" spans="21:21" x14ac:dyDescent="0.25">
      <c r="U871" s="112"/>
    </row>
    <row r="872" spans="21:21" x14ac:dyDescent="0.25">
      <c r="U872" s="112"/>
    </row>
    <row r="873" spans="21:21" x14ac:dyDescent="0.25">
      <c r="U873" s="112"/>
    </row>
    <row r="874" spans="21:21" x14ac:dyDescent="0.25">
      <c r="U874" s="112"/>
    </row>
    <row r="875" spans="21:21" x14ac:dyDescent="0.25">
      <c r="U875" s="112"/>
    </row>
    <row r="876" spans="21:21" x14ac:dyDescent="0.25">
      <c r="U876" s="112"/>
    </row>
    <row r="877" spans="21:21" x14ac:dyDescent="0.25">
      <c r="U877" s="112"/>
    </row>
    <row r="878" spans="21:21" x14ac:dyDescent="0.25">
      <c r="U878" s="112"/>
    </row>
    <row r="879" spans="21:21" x14ac:dyDescent="0.25">
      <c r="U879" s="112"/>
    </row>
    <row r="880" spans="21:21" x14ac:dyDescent="0.25">
      <c r="U880" s="112"/>
    </row>
    <row r="881" spans="21:21" x14ac:dyDescent="0.25">
      <c r="U881" s="112"/>
    </row>
    <row r="882" spans="21:21" x14ac:dyDescent="0.25">
      <c r="U882" s="112"/>
    </row>
    <row r="883" spans="21:21" x14ac:dyDescent="0.25">
      <c r="U883" s="112"/>
    </row>
    <row r="884" spans="21:21" x14ac:dyDescent="0.25">
      <c r="U884" s="112"/>
    </row>
    <row r="885" spans="21:21" x14ac:dyDescent="0.25">
      <c r="U885" s="112"/>
    </row>
    <row r="886" spans="21:21" x14ac:dyDescent="0.25">
      <c r="U886" s="112"/>
    </row>
    <row r="887" spans="21:21" x14ac:dyDescent="0.25">
      <c r="U887" s="112"/>
    </row>
    <row r="888" spans="21:21" x14ac:dyDescent="0.25">
      <c r="U888" s="112"/>
    </row>
    <row r="889" spans="21:21" x14ac:dyDescent="0.25">
      <c r="U889" s="112"/>
    </row>
    <row r="890" spans="21:21" x14ac:dyDescent="0.25">
      <c r="U890" s="112"/>
    </row>
    <row r="891" spans="21:21" x14ac:dyDescent="0.25">
      <c r="U891" s="112"/>
    </row>
    <row r="892" spans="21:21" x14ac:dyDescent="0.25">
      <c r="U892" s="112"/>
    </row>
    <row r="893" spans="21:21" x14ac:dyDescent="0.25">
      <c r="U893" s="112"/>
    </row>
    <row r="894" spans="21:21" x14ac:dyDescent="0.25">
      <c r="U894" s="112"/>
    </row>
    <row r="895" spans="21:21" x14ac:dyDescent="0.25">
      <c r="U895" s="112"/>
    </row>
    <row r="896" spans="21:21" x14ac:dyDescent="0.25">
      <c r="U896" s="112"/>
    </row>
    <row r="897" spans="21:21" x14ac:dyDescent="0.25">
      <c r="U897" s="112"/>
    </row>
    <row r="898" spans="21:21" x14ac:dyDescent="0.25">
      <c r="U898" s="112"/>
    </row>
    <row r="899" spans="21:21" x14ac:dyDescent="0.25">
      <c r="U899" s="112"/>
    </row>
    <row r="900" spans="21:21" x14ac:dyDescent="0.25">
      <c r="U900" s="112"/>
    </row>
    <row r="901" spans="21:21" x14ac:dyDescent="0.25">
      <c r="U901" s="112"/>
    </row>
    <row r="902" spans="21:21" x14ac:dyDescent="0.25">
      <c r="U902" s="112"/>
    </row>
    <row r="903" spans="21:21" x14ac:dyDescent="0.25">
      <c r="U903" s="112"/>
    </row>
    <row r="904" spans="21:21" x14ac:dyDescent="0.25">
      <c r="U904" s="112"/>
    </row>
    <row r="905" spans="21:21" x14ac:dyDescent="0.25">
      <c r="U905" s="112"/>
    </row>
    <row r="906" spans="21:21" x14ac:dyDescent="0.25">
      <c r="U906" s="112"/>
    </row>
    <row r="907" spans="21:21" x14ac:dyDescent="0.25">
      <c r="U907" s="112"/>
    </row>
    <row r="908" spans="21:21" x14ac:dyDescent="0.25">
      <c r="U908" s="112"/>
    </row>
    <row r="909" spans="21:21" x14ac:dyDescent="0.25">
      <c r="U909" s="112"/>
    </row>
    <row r="910" spans="21:21" x14ac:dyDescent="0.25">
      <c r="U910" s="112"/>
    </row>
    <row r="911" spans="21:21" x14ac:dyDescent="0.25">
      <c r="U911" s="112"/>
    </row>
    <row r="912" spans="21:21" x14ac:dyDescent="0.25">
      <c r="U912" s="112"/>
    </row>
    <row r="913" spans="21:21" x14ac:dyDescent="0.25">
      <c r="U913" s="112"/>
    </row>
    <row r="914" spans="21:21" x14ac:dyDescent="0.25">
      <c r="U914" s="112"/>
    </row>
    <row r="915" spans="21:21" x14ac:dyDescent="0.25">
      <c r="U915" s="112"/>
    </row>
    <row r="916" spans="21:21" x14ac:dyDescent="0.25">
      <c r="U916" s="112"/>
    </row>
    <row r="917" spans="21:21" x14ac:dyDescent="0.25">
      <c r="U917" s="112"/>
    </row>
    <row r="918" spans="21:21" x14ac:dyDescent="0.25">
      <c r="U918" s="112"/>
    </row>
    <row r="919" spans="21:21" x14ac:dyDescent="0.25">
      <c r="U919" s="112"/>
    </row>
    <row r="920" spans="21:21" x14ac:dyDescent="0.25">
      <c r="U920" s="112"/>
    </row>
    <row r="921" spans="21:21" x14ac:dyDescent="0.25">
      <c r="U921" s="112"/>
    </row>
    <row r="922" spans="21:21" x14ac:dyDescent="0.25">
      <c r="U922" s="112"/>
    </row>
    <row r="923" spans="21:21" x14ac:dyDescent="0.25">
      <c r="U923" s="112"/>
    </row>
    <row r="924" spans="21:21" x14ac:dyDescent="0.25">
      <c r="U924" s="112"/>
    </row>
    <row r="925" spans="21:21" x14ac:dyDescent="0.25">
      <c r="U925" s="112"/>
    </row>
    <row r="926" spans="21:21" x14ac:dyDescent="0.25">
      <c r="U926" s="112"/>
    </row>
    <row r="927" spans="21:21" x14ac:dyDescent="0.25">
      <c r="U927" s="112"/>
    </row>
    <row r="928" spans="21:21" x14ac:dyDescent="0.25">
      <c r="U928" s="112"/>
    </row>
    <row r="929" spans="21:21" x14ac:dyDescent="0.25">
      <c r="U929" s="112"/>
    </row>
    <row r="930" spans="21:21" x14ac:dyDescent="0.25">
      <c r="U930" s="112"/>
    </row>
    <row r="931" spans="21:21" x14ac:dyDescent="0.25">
      <c r="U931" s="112"/>
    </row>
    <row r="932" spans="21:21" x14ac:dyDescent="0.25">
      <c r="U932" s="112"/>
    </row>
    <row r="933" spans="21:21" x14ac:dyDescent="0.25">
      <c r="U933" s="112"/>
    </row>
    <row r="934" spans="21:21" x14ac:dyDescent="0.25">
      <c r="U934" s="112"/>
    </row>
    <row r="935" spans="21:21" x14ac:dyDescent="0.25">
      <c r="U935" s="112"/>
    </row>
    <row r="936" spans="21:21" x14ac:dyDescent="0.25">
      <c r="U936" s="112"/>
    </row>
    <row r="937" spans="21:21" x14ac:dyDescent="0.25">
      <c r="U937" s="112"/>
    </row>
    <row r="938" spans="21:21" x14ac:dyDescent="0.25">
      <c r="U938" s="112"/>
    </row>
    <row r="939" spans="21:21" x14ac:dyDescent="0.25">
      <c r="U939" s="112"/>
    </row>
    <row r="940" spans="21:21" x14ac:dyDescent="0.25">
      <c r="U940" s="112"/>
    </row>
    <row r="941" spans="21:21" x14ac:dyDescent="0.25">
      <c r="U941" s="112"/>
    </row>
    <row r="942" spans="21:21" x14ac:dyDescent="0.25">
      <c r="U942" s="112"/>
    </row>
    <row r="943" spans="21:21" x14ac:dyDescent="0.25">
      <c r="U943" s="112"/>
    </row>
    <row r="944" spans="21:21" x14ac:dyDescent="0.25">
      <c r="U944" s="112"/>
    </row>
    <row r="945" spans="21:21" x14ac:dyDescent="0.25">
      <c r="U945" s="112"/>
    </row>
    <row r="946" spans="21:21" x14ac:dyDescent="0.25">
      <c r="U946" s="112"/>
    </row>
    <row r="947" spans="21:21" x14ac:dyDescent="0.25">
      <c r="U947" s="112"/>
    </row>
    <row r="948" spans="21:21" x14ac:dyDescent="0.25">
      <c r="U948" s="112"/>
    </row>
    <row r="949" spans="21:21" x14ac:dyDescent="0.25">
      <c r="U949" s="112"/>
    </row>
    <row r="950" spans="21:21" x14ac:dyDescent="0.25">
      <c r="U950" s="112"/>
    </row>
    <row r="951" spans="21:21" x14ac:dyDescent="0.25">
      <c r="U951" s="112"/>
    </row>
    <row r="952" spans="21:21" x14ac:dyDescent="0.25">
      <c r="U952" s="112"/>
    </row>
    <row r="953" spans="21:21" x14ac:dyDescent="0.25">
      <c r="U953" s="112"/>
    </row>
    <row r="954" spans="21:21" x14ac:dyDescent="0.25">
      <c r="U954" s="112"/>
    </row>
    <row r="955" spans="21:21" x14ac:dyDescent="0.25">
      <c r="U955" s="112"/>
    </row>
    <row r="956" spans="21:21" x14ac:dyDescent="0.25">
      <c r="U956" s="112"/>
    </row>
    <row r="957" spans="21:21" x14ac:dyDescent="0.25">
      <c r="U957" s="112"/>
    </row>
    <row r="958" spans="21:21" x14ac:dyDescent="0.25">
      <c r="U958" s="112"/>
    </row>
    <row r="959" spans="21:21" x14ac:dyDescent="0.25">
      <c r="U959" s="112"/>
    </row>
    <row r="960" spans="21:21" x14ac:dyDescent="0.25">
      <c r="U960" s="112"/>
    </row>
    <row r="961" spans="21:21" x14ac:dyDescent="0.25">
      <c r="U961" s="112"/>
    </row>
    <row r="962" spans="21:21" x14ac:dyDescent="0.25">
      <c r="U962" s="112"/>
    </row>
    <row r="963" spans="21:21" x14ac:dyDescent="0.25">
      <c r="U963" s="112"/>
    </row>
    <row r="964" spans="21:21" x14ac:dyDescent="0.25">
      <c r="U964" s="112"/>
    </row>
    <row r="965" spans="21:21" x14ac:dyDescent="0.25">
      <c r="U965" s="112"/>
    </row>
    <row r="966" spans="21:21" x14ac:dyDescent="0.25">
      <c r="U966" s="112"/>
    </row>
    <row r="967" spans="21:21" x14ac:dyDescent="0.25">
      <c r="U967" s="112"/>
    </row>
    <row r="968" spans="21:21" x14ac:dyDescent="0.25">
      <c r="U968" s="112"/>
    </row>
    <row r="969" spans="21:21" x14ac:dyDescent="0.25">
      <c r="U969" s="112"/>
    </row>
    <row r="970" spans="21:21" x14ac:dyDescent="0.25">
      <c r="U970" s="112"/>
    </row>
    <row r="971" spans="21:21" x14ac:dyDescent="0.25">
      <c r="U971" s="112"/>
    </row>
    <row r="972" spans="21:21" x14ac:dyDescent="0.25">
      <c r="U972" s="112"/>
    </row>
  </sheetData>
  <dataConsolidate/>
  <mergeCells count="1">
    <mergeCell ref="A429:G429"/>
  </mergeCells>
  <phoneticPr fontId="8" type="noConversion"/>
  <conditionalFormatting sqref="E429:E1048576 E1:E320">
    <cfRule type="duplicateValues" dxfId="136" priority="23"/>
    <cfRule type="duplicateValues" dxfId="135" priority="24"/>
  </conditionalFormatting>
  <conditionalFormatting sqref="E3:E428">
    <cfRule type="duplicateValues" dxfId="134" priority="96"/>
    <cfRule type="duplicateValues" dxfId="133" priority="97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L16" sqref="L16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9025</v>
      </c>
      <c r="F2" s="2"/>
      <c r="XFD2" t="s">
        <v>8491</v>
      </c>
    </row>
    <row r="3" spans="1:9 16384:16384" x14ac:dyDescent="0.25">
      <c r="B3" s="23" t="s">
        <v>2</v>
      </c>
      <c r="D3" s="48">
        <v>45280</v>
      </c>
      <c r="F3" s="40"/>
      <c r="XFD3" t="s">
        <v>8486</v>
      </c>
    </row>
    <row r="4" spans="1:9 16384:16384" hidden="1" x14ac:dyDescent="0.25">
      <c r="B4" s="23" t="s">
        <v>3</v>
      </c>
      <c r="D4" s="73" t="s">
        <v>1</v>
      </c>
      <c r="F4" s="2"/>
      <c r="XFD4" t="s">
        <v>8487</v>
      </c>
    </row>
    <row r="5" spans="1:9 16384:16384" hidden="1" x14ac:dyDescent="0.25">
      <c r="B5" s="23" t="s">
        <v>4</v>
      </c>
      <c r="D5" s="73" t="s">
        <v>0</v>
      </c>
      <c r="F5" s="2"/>
      <c r="XFD5" t="s">
        <v>8488</v>
      </c>
    </row>
    <row r="6" spans="1:9 16384:16384" hidden="1" x14ac:dyDescent="0.25">
      <c r="B6" s="24" t="s">
        <v>28</v>
      </c>
      <c r="D6" s="74" t="s">
        <v>9593</v>
      </c>
      <c r="F6" s="2"/>
      <c r="XFD6" t="s">
        <v>8490</v>
      </c>
    </row>
    <row r="7" spans="1:9 16384:16384" hidden="1" x14ac:dyDescent="0.25">
      <c r="B7" s="23" t="s">
        <v>27</v>
      </c>
      <c r="D7" s="74" t="s">
        <v>9594</v>
      </c>
      <c r="F7" s="2"/>
      <c r="XFD7" t="s">
        <v>8489</v>
      </c>
    </row>
    <row r="8" spans="1:9 16384:16384" ht="16.5" customHeight="1" x14ac:dyDescent="0.25">
      <c r="B8" s="23" t="s">
        <v>26</v>
      </c>
      <c r="D8" s="106"/>
      <c r="F8" s="33"/>
      <c r="XFD8" t="s">
        <v>9020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9021</v>
      </c>
    </row>
    <row r="10" spans="1:9 16384:16384" ht="16.5" customHeight="1" x14ac:dyDescent="0.25">
      <c r="B10" s="23" t="s">
        <v>24</v>
      </c>
      <c r="D10" s="121" t="s">
        <v>9346</v>
      </c>
      <c r="F10" s="39"/>
      <c r="XFD10" t="s">
        <v>9022</v>
      </c>
    </row>
    <row r="11" spans="1:9 16384:16384" ht="16.5" customHeight="1" x14ac:dyDescent="0.25">
      <c r="B11" s="24" t="s">
        <v>72</v>
      </c>
      <c r="D11" s="102" t="str">
        <f>IFERROR(IF(D10&lt;&gt;"",VLOOKUP(D10,Tabla4[#All],2,0),IF(D19&lt;&gt;0,VLOOKUP(D19,Tabla4[#All],2,0),0)),"")</f>
        <v>INVERSIONES STANLEY PACIFICO S.A DE C.V.</v>
      </c>
      <c r="F11" s="32"/>
      <c r="H11" s="1"/>
      <c r="I11" s="1"/>
      <c r="XFD11" t="s">
        <v>9023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9024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9025</v>
      </c>
    </row>
    <row r="14" spans="1:9 16384:16384" x14ac:dyDescent="0.25">
      <c r="B14" s="23" t="s">
        <v>23</v>
      </c>
      <c r="D14" s="109">
        <v>0</v>
      </c>
      <c r="F14" s="32"/>
    </row>
    <row r="15" spans="1:9 16384:16384" x14ac:dyDescent="0.25">
      <c r="B15" s="23" t="s">
        <v>22</v>
      </c>
      <c r="D15" s="110">
        <f>D14*0.13</f>
        <v>0</v>
      </c>
      <c r="F15" s="2"/>
    </row>
    <row r="16" spans="1:9 16384:16384" x14ac:dyDescent="0.25">
      <c r="B16" s="23" t="s">
        <v>21</v>
      </c>
      <c r="D16" s="71">
        <v>0</v>
      </c>
      <c r="F16" s="2"/>
    </row>
    <row r="17" spans="2:8" x14ac:dyDescent="0.25">
      <c r="B17" s="23" t="s">
        <v>20</v>
      </c>
      <c r="D17" s="71">
        <v>0</v>
      </c>
      <c r="F17" s="2"/>
    </row>
    <row r="18" spans="2:8" ht="15" customHeight="1" x14ac:dyDescent="0.25">
      <c r="B18" s="23" t="s">
        <v>75</v>
      </c>
      <c r="D18" s="71">
        <f>+(D12+D13+D14+D15+D16+D17)</f>
        <v>0</v>
      </c>
      <c r="F18" s="32"/>
    </row>
    <row r="19" spans="2:8" x14ac:dyDescent="0.25">
      <c r="B19" s="23" t="s">
        <v>7943</v>
      </c>
      <c r="D19" s="111"/>
      <c r="F19" s="2"/>
    </row>
    <row r="20" spans="2:8" ht="15.75" thickBot="1" x14ac:dyDescent="0.3">
      <c r="B20" s="23" t="s">
        <v>18</v>
      </c>
      <c r="D20" s="72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U9799"/>
  <sheetViews>
    <sheetView zoomScaleNormal="100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21" x14ac:dyDescent="0.25">
      <c r="A2" t="s">
        <v>17</v>
      </c>
      <c r="B2" s="13" t="s">
        <v>2</v>
      </c>
      <c r="C2" s="2" t="s">
        <v>3</v>
      </c>
      <c r="D2" s="40" t="s">
        <v>4</v>
      </c>
      <c r="E2" s="2" t="s">
        <v>28</v>
      </c>
      <c r="F2" s="2" t="s">
        <v>27</v>
      </c>
      <c r="G2" s="2" t="s">
        <v>26</v>
      </c>
      <c r="H2" s="2" t="s">
        <v>25</v>
      </c>
      <c r="I2" s="33" t="s">
        <v>24</v>
      </c>
      <c r="J2" s="38" t="s">
        <v>72</v>
      </c>
      <c r="K2" s="39" t="s">
        <v>74</v>
      </c>
      <c r="L2" s="32" t="s">
        <v>73</v>
      </c>
      <c r="M2" s="2" t="s">
        <v>23</v>
      </c>
      <c r="N2" s="2" t="s">
        <v>22</v>
      </c>
      <c r="O2" s="32" t="s">
        <v>21</v>
      </c>
      <c r="P2" s="2" t="s">
        <v>20</v>
      </c>
      <c r="Q2" s="2" t="s">
        <v>75</v>
      </c>
      <c r="R2" s="2" t="s">
        <v>7943</v>
      </c>
      <c r="S2" s="32" t="s">
        <v>18</v>
      </c>
      <c r="T2" s="2" t="s">
        <v>9620</v>
      </c>
      <c r="U2" s="2" t="s">
        <v>8573</v>
      </c>
    </row>
    <row r="3" spans="1:21" x14ac:dyDescent="0.25">
      <c r="A3" s="2" t="s">
        <v>9025</v>
      </c>
      <c r="B3" s="40">
        <v>45280</v>
      </c>
      <c r="C3" s="2" t="s">
        <v>1</v>
      </c>
      <c r="D3" s="2" t="s">
        <v>0</v>
      </c>
      <c r="E3" s="2" t="s">
        <v>9593</v>
      </c>
      <c r="F3" s="2" t="s">
        <v>9594</v>
      </c>
      <c r="G3" s="33">
        <v>15</v>
      </c>
      <c r="H3" s="38">
        <v>15</v>
      </c>
      <c r="I3" s="39" t="s">
        <v>9346</v>
      </c>
      <c r="J3" s="32" t="s">
        <v>9181</v>
      </c>
      <c r="K3" s="2">
        <v>0</v>
      </c>
      <c r="L3" s="2">
        <v>0</v>
      </c>
      <c r="M3" s="32">
        <v>452.37</v>
      </c>
      <c r="N3" s="2">
        <v>58.808100000000003</v>
      </c>
      <c r="O3" s="2">
        <v>0</v>
      </c>
      <c r="P3" s="2">
        <v>0</v>
      </c>
      <c r="Q3" s="32">
        <v>511.17810000000003</v>
      </c>
      <c r="S3" s="2" t="s">
        <v>1</v>
      </c>
      <c r="T3" s="2"/>
      <c r="U3" s="2"/>
    </row>
    <row r="4" spans="1:21" x14ac:dyDescent="0.25">
      <c r="A4" s="2" t="s">
        <v>9025</v>
      </c>
      <c r="B4" s="40">
        <v>45280</v>
      </c>
      <c r="C4" s="2" t="s">
        <v>1</v>
      </c>
      <c r="D4" s="2" t="s">
        <v>0</v>
      </c>
      <c r="E4" s="2" t="s">
        <v>9593</v>
      </c>
      <c r="F4" s="2" t="s">
        <v>9594</v>
      </c>
      <c r="G4" s="33">
        <v>14</v>
      </c>
      <c r="H4" s="38">
        <v>14</v>
      </c>
      <c r="I4" s="39" t="s">
        <v>3103</v>
      </c>
      <c r="J4" s="32" t="s">
        <v>3104</v>
      </c>
      <c r="K4" s="2">
        <v>0</v>
      </c>
      <c r="L4" s="2">
        <v>0</v>
      </c>
      <c r="M4" s="32">
        <v>432.26</v>
      </c>
      <c r="N4" s="2">
        <v>56.193800000000003</v>
      </c>
      <c r="O4" s="2">
        <v>0</v>
      </c>
      <c r="P4" s="2">
        <v>0</v>
      </c>
      <c r="Q4" s="32">
        <v>488.4538</v>
      </c>
      <c r="S4" s="2" t="s">
        <v>1</v>
      </c>
      <c r="T4" s="2"/>
      <c r="U4" s="2"/>
    </row>
    <row r="5" spans="1:21" x14ac:dyDescent="0.25">
      <c r="A5" s="2" t="s">
        <v>9025</v>
      </c>
      <c r="B5" s="40">
        <v>45278</v>
      </c>
      <c r="C5" s="2" t="s">
        <v>1</v>
      </c>
      <c r="D5" s="2" t="s">
        <v>0</v>
      </c>
      <c r="E5" s="2" t="s">
        <v>9593</v>
      </c>
      <c r="F5" s="2" t="s">
        <v>9594</v>
      </c>
      <c r="G5" s="33">
        <v>13</v>
      </c>
      <c r="H5" s="38">
        <v>13</v>
      </c>
      <c r="I5" s="39" t="s">
        <v>7676</v>
      </c>
      <c r="J5" s="32" t="s">
        <v>7675</v>
      </c>
      <c r="K5" s="2">
        <v>0</v>
      </c>
      <c r="L5" s="2">
        <v>0</v>
      </c>
      <c r="M5" s="32">
        <v>0</v>
      </c>
      <c r="N5" s="2">
        <v>0</v>
      </c>
      <c r="O5" s="2">
        <v>0</v>
      </c>
      <c r="P5" s="2">
        <v>0</v>
      </c>
      <c r="Q5" s="32">
        <v>0</v>
      </c>
      <c r="S5" s="2" t="s">
        <v>1</v>
      </c>
      <c r="T5" s="2"/>
      <c r="U5" s="2"/>
    </row>
    <row r="6" spans="1:21" x14ac:dyDescent="0.25">
      <c r="A6" s="2" t="s">
        <v>9025</v>
      </c>
      <c r="B6" s="40">
        <v>45275</v>
      </c>
      <c r="C6" s="2" t="s">
        <v>1</v>
      </c>
      <c r="D6" s="2" t="s">
        <v>0</v>
      </c>
      <c r="E6" s="2" t="s">
        <v>9593</v>
      </c>
      <c r="F6" s="2" t="s">
        <v>9594</v>
      </c>
      <c r="G6" s="33">
        <v>12</v>
      </c>
      <c r="H6" s="38">
        <v>12</v>
      </c>
      <c r="I6" s="39" t="s">
        <v>1470</v>
      </c>
      <c r="J6" s="32" t="s">
        <v>1471</v>
      </c>
      <c r="K6" s="2">
        <v>0</v>
      </c>
      <c r="L6" s="2">
        <v>0</v>
      </c>
      <c r="M6" s="32">
        <v>1422</v>
      </c>
      <c r="N6" s="2">
        <v>184.86</v>
      </c>
      <c r="O6" s="2">
        <v>0</v>
      </c>
      <c r="P6" s="2">
        <v>0</v>
      </c>
      <c r="Q6" s="32">
        <v>1606.8600000000001</v>
      </c>
      <c r="S6" s="2" t="s">
        <v>1</v>
      </c>
      <c r="T6" s="2"/>
      <c r="U6" s="2"/>
    </row>
    <row r="7" spans="1:21" x14ac:dyDescent="0.25">
      <c r="A7" s="2" t="s">
        <v>9025</v>
      </c>
      <c r="B7" s="40">
        <v>45275</v>
      </c>
      <c r="C7" s="2" t="s">
        <v>1</v>
      </c>
      <c r="D7" s="2" t="s">
        <v>0</v>
      </c>
      <c r="E7" s="2" t="s">
        <v>9593</v>
      </c>
      <c r="F7" s="2" t="s">
        <v>9594</v>
      </c>
      <c r="G7" s="33">
        <v>11</v>
      </c>
      <c r="H7" s="38">
        <v>11</v>
      </c>
      <c r="I7" s="39" t="s">
        <v>3527</v>
      </c>
      <c r="J7" s="32" t="s">
        <v>3528</v>
      </c>
      <c r="K7" s="2">
        <v>0</v>
      </c>
      <c r="L7" s="2">
        <v>0</v>
      </c>
      <c r="M7" s="32">
        <v>1284.8499999999999</v>
      </c>
      <c r="N7" s="2">
        <v>167.03049999999999</v>
      </c>
      <c r="O7" s="2">
        <v>0</v>
      </c>
      <c r="P7" s="2">
        <v>0</v>
      </c>
      <c r="Q7" s="32">
        <v>1451.8805</v>
      </c>
      <c r="S7" s="2" t="s">
        <v>1</v>
      </c>
      <c r="T7" s="2"/>
      <c r="U7" s="2"/>
    </row>
    <row r="8" spans="1:21" x14ac:dyDescent="0.25">
      <c r="A8" s="2" t="s">
        <v>9025</v>
      </c>
      <c r="B8" s="40">
        <v>45274</v>
      </c>
      <c r="C8" s="2" t="s">
        <v>1</v>
      </c>
      <c r="D8" s="2" t="s">
        <v>0</v>
      </c>
      <c r="E8" s="2" t="s">
        <v>9593</v>
      </c>
      <c r="F8" s="2" t="s">
        <v>9594</v>
      </c>
      <c r="G8" s="33">
        <v>10</v>
      </c>
      <c r="H8" s="38">
        <v>10</v>
      </c>
      <c r="I8" s="39" t="s">
        <v>9344</v>
      </c>
      <c r="J8" s="32" t="s">
        <v>9345</v>
      </c>
      <c r="K8" s="2">
        <v>0</v>
      </c>
      <c r="L8" s="2">
        <v>0</v>
      </c>
      <c r="M8" s="32">
        <v>741.93</v>
      </c>
      <c r="N8" s="2">
        <v>96.45089999999999</v>
      </c>
      <c r="O8" s="2">
        <v>0</v>
      </c>
      <c r="P8" s="2">
        <v>0</v>
      </c>
      <c r="Q8" s="32">
        <v>838.38089999999988</v>
      </c>
      <c r="S8" s="2" t="s">
        <v>1</v>
      </c>
      <c r="T8" s="2"/>
      <c r="U8" s="2"/>
    </row>
    <row r="9" spans="1:21" x14ac:dyDescent="0.25">
      <c r="A9" s="2" t="s">
        <v>9025</v>
      </c>
      <c r="B9" s="40">
        <v>45273</v>
      </c>
      <c r="C9" s="2" t="s">
        <v>1</v>
      </c>
      <c r="D9" s="2" t="s">
        <v>0</v>
      </c>
      <c r="E9" s="2" t="s">
        <v>9593</v>
      </c>
      <c r="F9" s="2" t="s">
        <v>9594</v>
      </c>
      <c r="G9" s="33">
        <v>9</v>
      </c>
      <c r="H9" s="38">
        <v>9</v>
      </c>
      <c r="I9" s="39" t="s">
        <v>9344</v>
      </c>
      <c r="J9" s="32" t="s">
        <v>9345</v>
      </c>
      <c r="K9" s="2">
        <v>0</v>
      </c>
      <c r="L9" s="2">
        <v>0</v>
      </c>
      <c r="M9" s="32">
        <v>299.8</v>
      </c>
      <c r="N9" s="2">
        <v>38.974000000000004</v>
      </c>
      <c r="O9" s="2">
        <v>0</v>
      </c>
      <c r="P9" s="2">
        <v>0</v>
      </c>
      <c r="Q9" s="32">
        <v>338.774</v>
      </c>
      <c r="S9" s="2" t="s">
        <v>1</v>
      </c>
      <c r="T9" s="2"/>
      <c r="U9" s="2"/>
    </row>
    <row r="10" spans="1:21" x14ac:dyDescent="0.25">
      <c r="A10" s="2" t="s">
        <v>9025</v>
      </c>
      <c r="B10" s="40">
        <v>45273</v>
      </c>
      <c r="C10" s="2" t="s">
        <v>1</v>
      </c>
      <c r="D10" s="2" t="s">
        <v>0</v>
      </c>
      <c r="E10" s="2" t="s">
        <v>9593</v>
      </c>
      <c r="F10" s="2" t="s">
        <v>9594</v>
      </c>
      <c r="G10" s="33">
        <v>8</v>
      </c>
      <c r="H10" s="38">
        <v>8</v>
      </c>
      <c r="I10" s="39" t="s">
        <v>2196</v>
      </c>
      <c r="J10" s="32" t="s">
        <v>2197</v>
      </c>
      <c r="K10" s="2">
        <v>0</v>
      </c>
      <c r="L10" s="2">
        <v>0</v>
      </c>
      <c r="M10" s="32">
        <v>159.44</v>
      </c>
      <c r="N10" s="2">
        <v>20.7272</v>
      </c>
      <c r="O10" s="2">
        <v>0</v>
      </c>
      <c r="P10" s="2">
        <v>0</v>
      </c>
      <c r="Q10" s="32">
        <v>180.16720000000001</v>
      </c>
      <c r="S10" s="2" t="s">
        <v>1</v>
      </c>
      <c r="T10" s="2"/>
      <c r="U10" s="2"/>
    </row>
    <row r="11" spans="1:21" x14ac:dyDescent="0.25">
      <c r="A11" s="2" t="s">
        <v>9025</v>
      </c>
      <c r="B11" s="40">
        <v>45273</v>
      </c>
      <c r="C11" s="2" t="s">
        <v>1</v>
      </c>
      <c r="D11" s="2" t="s">
        <v>0</v>
      </c>
      <c r="E11" s="2" t="s">
        <v>9593</v>
      </c>
      <c r="F11" s="2" t="s">
        <v>9594</v>
      </c>
      <c r="G11" s="33">
        <v>7</v>
      </c>
      <c r="H11" s="38">
        <v>7</v>
      </c>
      <c r="I11" s="39" t="s">
        <v>7676</v>
      </c>
      <c r="J11" s="32" t="s">
        <v>7675</v>
      </c>
      <c r="K11" s="2">
        <v>0</v>
      </c>
      <c r="L11" s="2">
        <v>0</v>
      </c>
      <c r="M11" s="32">
        <v>0</v>
      </c>
      <c r="N11" s="2">
        <v>0</v>
      </c>
      <c r="O11" s="2">
        <v>0</v>
      </c>
      <c r="P11" s="2">
        <v>0</v>
      </c>
      <c r="Q11" s="32">
        <v>0</v>
      </c>
      <c r="S11" s="2" t="s">
        <v>1</v>
      </c>
      <c r="T11" s="2"/>
      <c r="U11" s="2"/>
    </row>
    <row r="12" spans="1:21" x14ac:dyDescent="0.25">
      <c r="A12" s="2" t="s">
        <v>9025</v>
      </c>
      <c r="B12" s="40">
        <v>45267</v>
      </c>
      <c r="C12" s="2" t="s">
        <v>1</v>
      </c>
      <c r="D12" s="2" t="s">
        <v>0</v>
      </c>
      <c r="E12" s="2" t="s">
        <v>9593</v>
      </c>
      <c r="F12" s="2" t="s">
        <v>9594</v>
      </c>
      <c r="G12" s="33">
        <v>6</v>
      </c>
      <c r="H12" s="38">
        <v>6</v>
      </c>
      <c r="I12" s="39" t="s">
        <v>2802</v>
      </c>
      <c r="J12" s="32" t="s">
        <v>2803</v>
      </c>
      <c r="K12" s="2">
        <v>0</v>
      </c>
      <c r="L12" s="2">
        <v>0</v>
      </c>
      <c r="M12" s="32">
        <v>693.3</v>
      </c>
      <c r="N12" s="2">
        <v>90.128999999999991</v>
      </c>
      <c r="O12" s="2">
        <v>0</v>
      </c>
      <c r="P12" s="2">
        <v>0</v>
      </c>
      <c r="Q12" s="32">
        <v>783.42899999999997</v>
      </c>
      <c r="S12" s="2" t="s">
        <v>1</v>
      </c>
      <c r="T12" s="2"/>
      <c r="U12" s="2"/>
    </row>
    <row r="13" spans="1:21" x14ac:dyDescent="0.25">
      <c r="A13" s="2" t="s">
        <v>9025</v>
      </c>
      <c r="B13" s="40">
        <v>45267</v>
      </c>
      <c r="C13" s="2" t="s">
        <v>1</v>
      </c>
      <c r="D13" s="2" t="s">
        <v>0</v>
      </c>
      <c r="E13" s="2" t="s">
        <v>9593</v>
      </c>
      <c r="F13" s="2" t="s">
        <v>9594</v>
      </c>
      <c r="G13" s="33">
        <v>5</v>
      </c>
      <c r="H13" s="38">
        <v>5</v>
      </c>
      <c r="I13" s="39" t="s">
        <v>9203</v>
      </c>
      <c r="J13" s="32" t="s">
        <v>9204</v>
      </c>
      <c r="K13" s="2">
        <v>0</v>
      </c>
      <c r="L13" s="2">
        <v>0</v>
      </c>
      <c r="M13" s="32">
        <v>302.5</v>
      </c>
      <c r="N13" s="2">
        <v>39.325000000000003</v>
      </c>
      <c r="O13" s="2">
        <v>0</v>
      </c>
      <c r="P13" s="2">
        <v>0</v>
      </c>
      <c r="Q13" s="32">
        <v>341.82499999999999</v>
      </c>
      <c r="S13" s="2" t="s">
        <v>1</v>
      </c>
      <c r="T13" s="2"/>
      <c r="U13" s="2"/>
    </row>
    <row r="14" spans="1:21" x14ac:dyDescent="0.25">
      <c r="A14" s="2" t="s">
        <v>9025</v>
      </c>
      <c r="B14" s="40">
        <v>45267</v>
      </c>
      <c r="C14" s="2" t="s">
        <v>1</v>
      </c>
      <c r="D14" s="2" t="s">
        <v>0</v>
      </c>
      <c r="E14" s="2" t="s">
        <v>9593</v>
      </c>
      <c r="F14" s="2" t="s">
        <v>9594</v>
      </c>
      <c r="G14" s="33">
        <v>4</v>
      </c>
      <c r="H14" s="38">
        <v>4</v>
      </c>
      <c r="I14" s="39" t="s">
        <v>2579</v>
      </c>
      <c r="J14" s="32" t="s">
        <v>2580</v>
      </c>
      <c r="K14" s="2">
        <v>0</v>
      </c>
      <c r="L14" s="2">
        <v>0</v>
      </c>
      <c r="M14" s="32">
        <v>825</v>
      </c>
      <c r="N14" s="2">
        <v>107.25</v>
      </c>
      <c r="O14" s="2">
        <v>0</v>
      </c>
      <c r="P14" s="2">
        <v>0</v>
      </c>
      <c r="Q14" s="32">
        <v>932.25</v>
      </c>
      <c r="S14" s="2" t="s">
        <v>1</v>
      </c>
      <c r="T14" s="2"/>
      <c r="U14" s="2"/>
    </row>
    <row r="15" spans="1:21" x14ac:dyDescent="0.25">
      <c r="A15" s="2" t="s">
        <v>9025</v>
      </c>
      <c r="B15" s="40">
        <v>45265</v>
      </c>
      <c r="C15" s="2" t="s">
        <v>1</v>
      </c>
      <c r="D15" s="2" t="s">
        <v>0</v>
      </c>
      <c r="E15" s="2" t="s">
        <v>9593</v>
      </c>
      <c r="F15" s="2" t="s">
        <v>9594</v>
      </c>
      <c r="G15" s="33">
        <v>3</v>
      </c>
      <c r="H15" s="38">
        <v>3</v>
      </c>
      <c r="I15" s="39" t="s">
        <v>6517</v>
      </c>
      <c r="J15" s="32" t="s">
        <v>6518</v>
      </c>
      <c r="K15" s="2">
        <v>0</v>
      </c>
      <c r="L15" s="2">
        <v>0</v>
      </c>
      <c r="M15" s="32">
        <v>286.63</v>
      </c>
      <c r="N15" s="2">
        <v>37.261899999999997</v>
      </c>
      <c r="O15" s="2">
        <v>0</v>
      </c>
      <c r="P15" s="2">
        <v>0</v>
      </c>
      <c r="Q15" s="32">
        <v>323.89189999999996</v>
      </c>
      <c r="S15" s="2" t="s">
        <v>1</v>
      </c>
      <c r="T15" s="2"/>
      <c r="U15" s="2"/>
    </row>
    <row r="16" spans="1:21" x14ac:dyDescent="0.25">
      <c r="A16" s="2" t="s">
        <v>9025</v>
      </c>
      <c r="B16" s="40">
        <v>45265</v>
      </c>
      <c r="C16" s="2" t="s">
        <v>1</v>
      </c>
      <c r="D16" s="2" t="s">
        <v>0</v>
      </c>
      <c r="E16" s="2" t="s">
        <v>9593</v>
      </c>
      <c r="F16" s="2" t="s">
        <v>9594</v>
      </c>
      <c r="G16" s="33">
        <v>2</v>
      </c>
      <c r="H16" s="38">
        <v>2</v>
      </c>
      <c r="I16" s="39" t="s">
        <v>2641</v>
      </c>
      <c r="J16" s="32" t="s">
        <v>2642</v>
      </c>
      <c r="K16" s="2">
        <v>0</v>
      </c>
      <c r="L16" s="2">
        <v>0</v>
      </c>
      <c r="M16" s="32">
        <v>190.92</v>
      </c>
      <c r="N16" s="2">
        <v>24.819599999999998</v>
      </c>
      <c r="O16" s="2">
        <v>0</v>
      </c>
      <c r="P16" s="2">
        <v>0</v>
      </c>
      <c r="Q16" s="32">
        <v>215.7396</v>
      </c>
      <c r="S16" s="2" t="s">
        <v>1</v>
      </c>
      <c r="T16" s="2"/>
      <c r="U16" s="2"/>
    </row>
    <row r="17" spans="1:21" x14ac:dyDescent="0.25">
      <c r="A17" s="2" t="s">
        <v>9025</v>
      </c>
      <c r="B17" s="40">
        <v>45261</v>
      </c>
      <c r="C17" s="2" t="s">
        <v>1</v>
      </c>
      <c r="D17" s="2" t="s">
        <v>0</v>
      </c>
      <c r="E17" s="2" t="s">
        <v>9593</v>
      </c>
      <c r="F17" s="2" t="s">
        <v>9594</v>
      </c>
      <c r="G17" s="33">
        <v>1</v>
      </c>
      <c r="H17" s="38">
        <v>1</v>
      </c>
      <c r="I17" s="39" t="s">
        <v>2579</v>
      </c>
      <c r="J17" s="32" t="s">
        <v>2580</v>
      </c>
      <c r="K17" s="2">
        <v>0</v>
      </c>
      <c r="L17" s="2">
        <v>0</v>
      </c>
      <c r="M17" s="32">
        <v>825</v>
      </c>
      <c r="N17" s="2">
        <v>107.25</v>
      </c>
      <c r="O17" s="2">
        <v>0</v>
      </c>
      <c r="P17" s="2">
        <v>0</v>
      </c>
      <c r="Q17" s="32">
        <v>932.25</v>
      </c>
      <c r="S17" s="2" t="s">
        <v>1</v>
      </c>
      <c r="T17" s="2"/>
      <c r="U17" s="2"/>
    </row>
    <row r="18" spans="1:21" x14ac:dyDescent="0.25">
      <c r="A18" s="2" t="s">
        <v>9025</v>
      </c>
      <c r="B18" s="40">
        <v>45261</v>
      </c>
      <c r="C18" s="2" t="s">
        <v>1</v>
      </c>
      <c r="D18" s="2" t="s">
        <v>0</v>
      </c>
      <c r="E18" s="2" t="s">
        <v>9314</v>
      </c>
      <c r="F18" s="2" t="s">
        <v>9315</v>
      </c>
      <c r="G18" s="33">
        <v>250</v>
      </c>
      <c r="H18" s="38">
        <v>250</v>
      </c>
      <c r="I18" s="39" t="s">
        <v>9189</v>
      </c>
      <c r="J18" s="32" t="s">
        <v>9190</v>
      </c>
      <c r="K18" s="2">
        <v>0</v>
      </c>
      <c r="L18" s="2">
        <v>0</v>
      </c>
      <c r="M18" s="32">
        <v>172.5</v>
      </c>
      <c r="N18" s="2">
        <v>22.425000000000001</v>
      </c>
      <c r="O18" s="2">
        <v>0</v>
      </c>
      <c r="P18" s="2">
        <v>0</v>
      </c>
      <c r="Q18" s="32">
        <v>194.92500000000001</v>
      </c>
      <c r="S18" s="2" t="s">
        <v>1</v>
      </c>
      <c r="T18" s="2"/>
      <c r="U18" s="2"/>
    </row>
    <row r="19" spans="1:21" x14ac:dyDescent="0.25">
      <c r="A19" s="2" t="s">
        <v>9025</v>
      </c>
      <c r="B19" s="40">
        <v>45261</v>
      </c>
      <c r="C19" s="2" t="s">
        <v>1</v>
      </c>
      <c r="D19" s="2" t="s">
        <v>0</v>
      </c>
      <c r="E19" s="2" t="s">
        <v>9314</v>
      </c>
      <c r="F19" s="2" t="s">
        <v>9315</v>
      </c>
      <c r="G19" s="33">
        <v>249</v>
      </c>
      <c r="H19" s="38">
        <v>249</v>
      </c>
      <c r="I19" s="39" t="s">
        <v>3051</v>
      </c>
      <c r="J19" s="32" t="s">
        <v>3052</v>
      </c>
      <c r="K19" s="2">
        <v>0</v>
      </c>
      <c r="L19" s="2">
        <v>0</v>
      </c>
      <c r="M19" s="32">
        <v>167.29</v>
      </c>
      <c r="N19" s="2">
        <v>21.747699999999998</v>
      </c>
      <c r="O19" s="2">
        <v>0</v>
      </c>
      <c r="P19" s="2">
        <v>0</v>
      </c>
      <c r="Q19" s="32">
        <v>189.0377</v>
      </c>
      <c r="S19" s="2" t="s">
        <v>1</v>
      </c>
      <c r="T19" s="2"/>
      <c r="U19" s="2"/>
    </row>
    <row r="20" spans="1:21" x14ac:dyDescent="0.25">
      <c r="A20" s="2" t="s">
        <v>9025</v>
      </c>
      <c r="B20" s="40">
        <v>45261</v>
      </c>
      <c r="C20" s="2" t="s">
        <v>1</v>
      </c>
      <c r="D20" s="2" t="s">
        <v>0</v>
      </c>
      <c r="E20" s="2" t="s">
        <v>9314</v>
      </c>
      <c r="F20" s="2" t="s">
        <v>9315</v>
      </c>
      <c r="G20" s="33">
        <v>248</v>
      </c>
      <c r="H20" s="38">
        <v>248</v>
      </c>
      <c r="I20" s="39" t="s">
        <v>7676</v>
      </c>
      <c r="J20" s="32" t="s">
        <v>7675</v>
      </c>
      <c r="K20" s="2">
        <v>0</v>
      </c>
      <c r="L20" s="2">
        <v>0</v>
      </c>
      <c r="M20" s="32">
        <v>0</v>
      </c>
      <c r="N20" s="2">
        <v>0</v>
      </c>
      <c r="O20" s="2">
        <v>0</v>
      </c>
      <c r="P20" s="2">
        <v>0</v>
      </c>
      <c r="Q20" s="32">
        <v>0</v>
      </c>
      <c r="S20" s="2" t="s">
        <v>1</v>
      </c>
      <c r="T20" s="2"/>
      <c r="U20" s="2"/>
    </row>
    <row r="21" spans="1:21" x14ac:dyDescent="0.25">
      <c r="A21" s="2" t="s">
        <v>9025</v>
      </c>
      <c r="B21" s="40">
        <v>45261</v>
      </c>
      <c r="C21" s="2" t="s">
        <v>1</v>
      </c>
      <c r="D21" s="2" t="s">
        <v>0</v>
      </c>
      <c r="E21" s="2" t="s">
        <v>9314</v>
      </c>
      <c r="F21" s="2" t="s">
        <v>9315</v>
      </c>
      <c r="G21" s="33">
        <v>247</v>
      </c>
      <c r="H21" s="38">
        <v>247</v>
      </c>
      <c r="I21" s="39" t="s">
        <v>3411</v>
      </c>
      <c r="J21" s="32" t="s">
        <v>3412</v>
      </c>
      <c r="K21" s="2">
        <v>0</v>
      </c>
      <c r="L21" s="2">
        <v>0</v>
      </c>
      <c r="M21" s="32">
        <v>411.58</v>
      </c>
      <c r="N21" s="2">
        <v>53.505400000000002</v>
      </c>
      <c r="O21" s="2">
        <v>0</v>
      </c>
      <c r="P21" s="2">
        <v>0</v>
      </c>
      <c r="Q21" s="32">
        <v>465.08539999999999</v>
      </c>
      <c r="S21" s="2" t="s">
        <v>1</v>
      </c>
      <c r="T21" s="2"/>
      <c r="U21" s="2"/>
    </row>
    <row r="22" spans="1:21" x14ac:dyDescent="0.25">
      <c r="A22" s="2" t="s">
        <v>9025</v>
      </c>
      <c r="B22" s="40">
        <v>45261</v>
      </c>
      <c r="C22" s="2" t="s">
        <v>1</v>
      </c>
      <c r="D22" s="2" t="s">
        <v>0</v>
      </c>
      <c r="E22" s="2" t="s">
        <v>9314</v>
      </c>
      <c r="F22" s="2" t="s">
        <v>9315</v>
      </c>
      <c r="G22" s="33">
        <v>246</v>
      </c>
      <c r="H22" s="38">
        <v>246</v>
      </c>
      <c r="I22" s="39" t="s">
        <v>6499</v>
      </c>
      <c r="J22" s="32" t="s">
        <v>6500</v>
      </c>
      <c r="K22" s="2">
        <v>0</v>
      </c>
      <c r="L22" s="2">
        <v>0</v>
      </c>
      <c r="M22" s="32">
        <v>432.31</v>
      </c>
      <c r="N22" s="2">
        <v>56.200300000000006</v>
      </c>
      <c r="O22" s="2">
        <v>0</v>
      </c>
      <c r="P22" s="2">
        <v>0</v>
      </c>
      <c r="Q22" s="32">
        <v>488.51030000000003</v>
      </c>
      <c r="S22" s="2" t="s">
        <v>1</v>
      </c>
      <c r="T22" s="2"/>
      <c r="U22" s="2"/>
    </row>
    <row r="23" spans="1:21" ht="15.75" thickBot="1" x14ac:dyDescent="0.3">
      <c r="A23" s="2" t="s">
        <v>9025</v>
      </c>
      <c r="B23" s="40">
        <v>45261</v>
      </c>
      <c r="C23" s="2" t="s">
        <v>1</v>
      </c>
      <c r="D23" s="2" t="s">
        <v>0</v>
      </c>
      <c r="E23" s="2" t="s">
        <v>9314</v>
      </c>
      <c r="F23" s="2" t="s">
        <v>9315</v>
      </c>
      <c r="G23" s="33">
        <v>245</v>
      </c>
      <c r="H23" s="38">
        <v>245</v>
      </c>
      <c r="I23" s="39" t="s">
        <v>1320</v>
      </c>
      <c r="J23" s="32" t="s">
        <v>1321</v>
      </c>
      <c r="K23" s="2">
        <v>0</v>
      </c>
      <c r="L23" s="2">
        <v>0</v>
      </c>
      <c r="M23" s="32">
        <v>172.5</v>
      </c>
      <c r="N23" s="2">
        <v>22.425000000000001</v>
      </c>
      <c r="O23" s="2">
        <v>0</v>
      </c>
      <c r="P23" s="2">
        <v>0</v>
      </c>
      <c r="Q23" s="32">
        <v>194.92500000000001</v>
      </c>
      <c r="S23" s="2" t="s">
        <v>1</v>
      </c>
      <c r="T23" s="2"/>
      <c r="U23" s="2"/>
    </row>
    <row r="24" spans="1:21" ht="15.75" hidden="1" thickBot="1" x14ac:dyDescent="0.3">
      <c r="A24" s="2" t="s">
        <v>9024</v>
      </c>
      <c r="B24" s="40">
        <v>45259</v>
      </c>
      <c r="C24" s="2" t="s">
        <v>1</v>
      </c>
      <c r="D24" s="2" t="s">
        <v>0</v>
      </c>
      <c r="E24" s="2" t="s">
        <v>9314</v>
      </c>
      <c r="F24" s="2" t="s">
        <v>9315</v>
      </c>
      <c r="G24" s="33">
        <v>244</v>
      </c>
      <c r="H24" s="38">
        <v>244</v>
      </c>
      <c r="I24" s="39" t="s">
        <v>9344</v>
      </c>
      <c r="J24" s="32" t="s">
        <v>9345</v>
      </c>
      <c r="K24" s="2">
        <v>0</v>
      </c>
      <c r="L24" s="2">
        <v>0</v>
      </c>
      <c r="M24" s="32">
        <v>1483.86</v>
      </c>
      <c r="N24" s="2">
        <v>192.90179999999998</v>
      </c>
      <c r="O24" s="2">
        <v>0</v>
      </c>
      <c r="P24" s="2">
        <v>0</v>
      </c>
      <c r="Q24" s="32">
        <v>1676.7617999999998</v>
      </c>
      <c r="S24" s="2" t="s">
        <v>1</v>
      </c>
      <c r="T24" s="134"/>
      <c r="U24" s="134"/>
    </row>
    <row r="25" spans="1:21" ht="15.75" hidden="1" thickBot="1" x14ac:dyDescent="0.3">
      <c r="A25" s="2" t="s">
        <v>9024</v>
      </c>
      <c r="B25" s="40">
        <v>45247</v>
      </c>
      <c r="C25" s="2" t="s">
        <v>1</v>
      </c>
      <c r="D25" s="2" t="s">
        <v>0</v>
      </c>
      <c r="E25" s="2" t="s">
        <v>9314</v>
      </c>
      <c r="F25" s="2" t="s">
        <v>9315</v>
      </c>
      <c r="G25" s="33">
        <v>243</v>
      </c>
      <c r="H25" s="38">
        <v>243</v>
      </c>
      <c r="I25" s="39" t="s">
        <v>7676</v>
      </c>
      <c r="J25" s="32" t="s">
        <v>7675</v>
      </c>
      <c r="K25" s="2">
        <v>0</v>
      </c>
      <c r="L25" s="2">
        <v>0</v>
      </c>
      <c r="M25" s="32">
        <v>0</v>
      </c>
      <c r="N25" s="2">
        <v>0</v>
      </c>
      <c r="O25" s="2">
        <v>0</v>
      </c>
      <c r="P25" s="2">
        <v>0</v>
      </c>
      <c r="Q25" s="32">
        <v>0</v>
      </c>
      <c r="S25" s="2" t="s">
        <v>1</v>
      </c>
      <c r="T25" s="134"/>
      <c r="U25" s="134"/>
    </row>
    <row r="26" spans="1:21" ht="15.75" hidden="1" thickBot="1" x14ac:dyDescent="0.3">
      <c r="A26" s="2" t="s">
        <v>9024</v>
      </c>
      <c r="B26" s="40">
        <v>45247</v>
      </c>
      <c r="C26" s="2" t="s">
        <v>1</v>
      </c>
      <c r="D26" s="2" t="s">
        <v>0</v>
      </c>
      <c r="E26" s="2" t="s">
        <v>9314</v>
      </c>
      <c r="F26" s="2" t="s">
        <v>9315</v>
      </c>
      <c r="G26" s="33">
        <v>242</v>
      </c>
      <c r="H26" s="38">
        <v>242</v>
      </c>
      <c r="I26" s="39" t="s">
        <v>7676</v>
      </c>
      <c r="J26" s="32" t="s">
        <v>7675</v>
      </c>
      <c r="K26" s="2">
        <v>0</v>
      </c>
      <c r="L26" s="2">
        <v>0</v>
      </c>
      <c r="M26" s="32">
        <v>0</v>
      </c>
      <c r="N26" s="2">
        <v>0</v>
      </c>
      <c r="O26" s="2">
        <v>0</v>
      </c>
      <c r="P26" s="2">
        <v>0</v>
      </c>
      <c r="Q26" s="32">
        <v>0</v>
      </c>
      <c r="S26" s="2" t="s">
        <v>1</v>
      </c>
      <c r="T26" s="134"/>
      <c r="U26" s="134"/>
    </row>
    <row r="27" spans="1:21" ht="15.75" hidden="1" thickBot="1" x14ac:dyDescent="0.3">
      <c r="A27" s="2" t="s">
        <v>9024</v>
      </c>
      <c r="B27" s="40">
        <v>45247</v>
      </c>
      <c r="C27" s="2" t="s">
        <v>1</v>
      </c>
      <c r="D27" s="2" t="s">
        <v>0</v>
      </c>
      <c r="E27" s="2" t="s">
        <v>9314</v>
      </c>
      <c r="F27" s="2" t="s">
        <v>9315</v>
      </c>
      <c r="G27" s="33">
        <v>241</v>
      </c>
      <c r="H27" s="38">
        <v>241</v>
      </c>
      <c r="I27" s="39" t="s">
        <v>9346</v>
      </c>
      <c r="J27" s="32" t="s">
        <v>9181</v>
      </c>
      <c r="K27" s="2">
        <v>0</v>
      </c>
      <c r="L27" s="2">
        <v>0</v>
      </c>
      <c r="M27" s="32">
        <v>452.37</v>
      </c>
      <c r="N27" s="2">
        <v>58.808100000000003</v>
      </c>
      <c r="O27" s="2">
        <v>0</v>
      </c>
      <c r="P27" s="2">
        <v>0</v>
      </c>
      <c r="Q27" s="32">
        <v>511.17810000000003</v>
      </c>
      <c r="S27" s="2" t="s">
        <v>1</v>
      </c>
      <c r="T27" s="134"/>
      <c r="U27" s="134"/>
    </row>
    <row r="28" spans="1:21" ht="15.75" hidden="1" thickBot="1" x14ac:dyDescent="0.3">
      <c r="A28" s="2" t="s">
        <v>9024</v>
      </c>
      <c r="B28" s="40">
        <v>45247</v>
      </c>
      <c r="C28" s="2" t="s">
        <v>1</v>
      </c>
      <c r="D28" s="2" t="s">
        <v>0</v>
      </c>
      <c r="E28" s="2" t="s">
        <v>9314</v>
      </c>
      <c r="F28" s="2" t="s">
        <v>9315</v>
      </c>
      <c r="G28" s="33">
        <v>240</v>
      </c>
      <c r="H28" s="38">
        <v>240</v>
      </c>
      <c r="I28" s="39" t="s">
        <v>2641</v>
      </c>
      <c r="J28" s="32" t="s">
        <v>2642</v>
      </c>
      <c r="K28" s="2">
        <v>0</v>
      </c>
      <c r="L28" s="2">
        <v>0</v>
      </c>
      <c r="M28" s="32">
        <v>190.92</v>
      </c>
      <c r="N28" s="2">
        <v>24.819599999999998</v>
      </c>
      <c r="O28" s="2">
        <v>0</v>
      </c>
      <c r="P28" s="2">
        <v>0</v>
      </c>
      <c r="Q28" s="32">
        <v>215.7396</v>
      </c>
      <c r="S28" s="2" t="s">
        <v>1</v>
      </c>
      <c r="T28" s="134"/>
      <c r="U28" s="134"/>
    </row>
    <row r="29" spans="1:21" ht="15.75" hidden="1" thickBot="1" x14ac:dyDescent="0.3">
      <c r="A29" s="2" t="s">
        <v>9024</v>
      </c>
      <c r="B29" s="40">
        <v>45247</v>
      </c>
      <c r="C29" s="2" t="s">
        <v>1</v>
      </c>
      <c r="D29" s="2" t="s">
        <v>0</v>
      </c>
      <c r="E29" s="2" t="s">
        <v>9314</v>
      </c>
      <c r="F29" s="2" t="s">
        <v>9315</v>
      </c>
      <c r="G29" s="33">
        <v>239</v>
      </c>
      <c r="H29" s="38">
        <v>239</v>
      </c>
      <c r="I29" s="39" t="s">
        <v>3103</v>
      </c>
      <c r="J29" s="32" t="s">
        <v>3104</v>
      </c>
      <c r="K29" s="2">
        <v>0</v>
      </c>
      <c r="L29" s="2">
        <v>0</v>
      </c>
      <c r="M29" s="32">
        <v>432.26</v>
      </c>
      <c r="N29" s="2">
        <v>56.193800000000003</v>
      </c>
      <c r="O29" s="2">
        <v>0</v>
      </c>
      <c r="P29" s="2">
        <v>0</v>
      </c>
      <c r="Q29" s="32">
        <v>488.4538</v>
      </c>
      <c r="S29" s="2" t="s">
        <v>1</v>
      </c>
      <c r="T29" s="134"/>
      <c r="U29" s="134"/>
    </row>
    <row r="30" spans="1:21" ht="15.75" hidden="1" thickBot="1" x14ac:dyDescent="0.3">
      <c r="A30" s="2" t="s">
        <v>9024</v>
      </c>
      <c r="B30" s="40">
        <v>45247</v>
      </c>
      <c r="C30" s="2" t="s">
        <v>1</v>
      </c>
      <c r="D30" s="2" t="s">
        <v>0</v>
      </c>
      <c r="E30" s="2" t="s">
        <v>9314</v>
      </c>
      <c r="F30" s="2" t="s">
        <v>9315</v>
      </c>
      <c r="G30" s="33">
        <v>238</v>
      </c>
      <c r="H30" s="38">
        <v>238</v>
      </c>
      <c r="I30" s="39" t="s">
        <v>3527</v>
      </c>
      <c r="J30" s="32" t="s">
        <v>3528</v>
      </c>
      <c r="K30" s="2">
        <v>0</v>
      </c>
      <c r="L30" s="2">
        <v>0</v>
      </c>
      <c r="M30" s="32">
        <v>1284.8499999999999</v>
      </c>
      <c r="N30" s="2">
        <v>167.03049999999999</v>
      </c>
      <c r="O30" s="2">
        <v>0</v>
      </c>
      <c r="P30" s="2">
        <v>0</v>
      </c>
      <c r="Q30" s="32">
        <v>1451.8805</v>
      </c>
      <c r="S30" s="2" t="s">
        <v>1</v>
      </c>
      <c r="T30" s="134"/>
      <c r="U30" s="134"/>
    </row>
    <row r="31" spans="1:21" ht="15.75" hidden="1" thickBot="1" x14ac:dyDescent="0.3">
      <c r="A31" s="2" t="s">
        <v>9024</v>
      </c>
      <c r="B31" s="40">
        <v>45236</v>
      </c>
      <c r="C31" s="2" t="s">
        <v>1</v>
      </c>
      <c r="D31" s="2" t="s">
        <v>0</v>
      </c>
      <c r="E31" s="2" t="s">
        <v>9314</v>
      </c>
      <c r="F31" s="2" t="s">
        <v>9315</v>
      </c>
      <c r="G31" s="33">
        <v>237</v>
      </c>
      <c r="H31" s="38">
        <v>237</v>
      </c>
      <c r="I31" s="39" t="s">
        <v>2802</v>
      </c>
      <c r="J31" s="32" t="s">
        <v>2803</v>
      </c>
      <c r="K31" s="2">
        <v>0</v>
      </c>
      <c r="L31" s="2">
        <v>0</v>
      </c>
      <c r="M31" s="32">
        <v>693.3</v>
      </c>
      <c r="N31" s="2">
        <v>90.128999999999991</v>
      </c>
      <c r="O31" s="2">
        <v>0</v>
      </c>
      <c r="P31" s="2">
        <v>0</v>
      </c>
      <c r="Q31" s="32">
        <v>783.42899999999997</v>
      </c>
      <c r="S31" s="2" t="s">
        <v>1</v>
      </c>
      <c r="T31" s="134"/>
      <c r="U31" s="134"/>
    </row>
    <row r="32" spans="1:21" ht="15.75" hidden="1" thickBot="1" x14ac:dyDescent="0.3">
      <c r="A32" s="2" t="s">
        <v>9024</v>
      </c>
      <c r="B32" s="40">
        <v>45236</v>
      </c>
      <c r="C32" s="2" t="s">
        <v>1</v>
      </c>
      <c r="D32" s="2" t="s">
        <v>0</v>
      </c>
      <c r="E32" s="2" t="s">
        <v>9314</v>
      </c>
      <c r="F32" s="2" t="s">
        <v>9315</v>
      </c>
      <c r="G32" s="33">
        <v>236</v>
      </c>
      <c r="H32" s="38">
        <v>236</v>
      </c>
      <c r="I32" s="39" t="s">
        <v>1320</v>
      </c>
      <c r="J32" s="32" t="s">
        <v>1321</v>
      </c>
      <c r="K32" s="2">
        <v>0</v>
      </c>
      <c r="L32" s="2">
        <v>0</v>
      </c>
      <c r="M32" s="32">
        <v>172.5</v>
      </c>
      <c r="N32" s="2">
        <v>22.425000000000001</v>
      </c>
      <c r="O32" s="2">
        <v>0</v>
      </c>
      <c r="P32" s="2">
        <v>0</v>
      </c>
      <c r="Q32" s="32">
        <v>194.92500000000001</v>
      </c>
      <c r="S32" s="2" t="s">
        <v>1</v>
      </c>
      <c r="T32" s="134"/>
      <c r="U32" s="134"/>
    </row>
    <row r="33" spans="1:21" ht="15.75" hidden="1" thickBot="1" x14ac:dyDescent="0.3">
      <c r="A33" s="2" t="s">
        <v>9024</v>
      </c>
      <c r="B33" s="40">
        <v>45236</v>
      </c>
      <c r="C33" s="2" t="s">
        <v>1</v>
      </c>
      <c r="D33" s="2" t="s">
        <v>0</v>
      </c>
      <c r="E33" s="2" t="s">
        <v>9314</v>
      </c>
      <c r="F33" s="2" t="s">
        <v>9315</v>
      </c>
      <c r="G33" s="33">
        <v>235</v>
      </c>
      <c r="H33" s="38">
        <v>235</v>
      </c>
      <c r="I33" s="39" t="s">
        <v>1470</v>
      </c>
      <c r="J33" s="32" t="s">
        <v>1471</v>
      </c>
      <c r="K33" s="2">
        <v>0</v>
      </c>
      <c r="L33" s="2">
        <v>0</v>
      </c>
      <c r="M33" s="32">
        <v>1264</v>
      </c>
      <c r="N33" s="2">
        <v>164.32</v>
      </c>
      <c r="O33" s="2">
        <v>0</v>
      </c>
      <c r="P33" s="2">
        <v>0</v>
      </c>
      <c r="Q33" s="32">
        <v>1428.32</v>
      </c>
      <c r="S33" s="2" t="s">
        <v>1</v>
      </c>
      <c r="T33" s="134"/>
      <c r="U33" s="134"/>
    </row>
    <row r="34" spans="1:21" ht="15.75" hidden="1" thickBot="1" x14ac:dyDescent="0.3">
      <c r="A34" s="2" t="s">
        <v>9024</v>
      </c>
      <c r="B34" s="40">
        <v>45233</v>
      </c>
      <c r="C34" s="2" t="s">
        <v>1</v>
      </c>
      <c r="D34" s="2" t="s">
        <v>0</v>
      </c>
      <c r="E34" s="2" t="s">
        <v>9314</v>
      </c>
      <c r="F34" s="2" t="s">
        <v>9315</v>
      </c>
      <c r="G34" s="33">
        <v>234</v>
      </c>
      <c r="H34" s="38">
        <v>234</v>
      </c>
      <c r="I34" s="39" t="s">
        <v>6517</v>
      </c>
      <c r="J34" s="32" t="s">
        <v>6518</v>
      </c>
      <c r="K34" s="2">
        <v>0</v>
      </c>
      <c r="L34" s="2">
        <v>0</v>
      </c>
      <c r="M34" s="32">
        <v>286.63</v>
      </c>
      <c r="N34" s="2">
        <v>37.261899999999997</v>
      </c>
      <c r="O34" s="2">
        <v>0</v>
      </c>
      <c r="P34" s="2">
        <v>0</v>
      </c>
      <c r="Q34" s="32">
        <v>323.89189999999996</v>
      </c>
      <c r="S34" s="2" t="s">
        <v>1</v>
      </c>
      <c r="T34" s="134"/>
      <c r="U34" s="134"/>
    </row>
    <row r="35" spans="1:21" ht="15.75" hidden="1" thickBot="1" x14ac:dyDescent="0.3">
      <c r="A35" s="2" t="s">
        <v>9024</v>
      </c>
      <c r="B35" s="40">
        <v>45233</v>
      </c>
      <c r="C35" s="2" t="s">
        <v>1</v>
      </c>
      <c r="D35" s="2" t="s">
        <v>0</v>
      </c>
      <c r="E35" s="2" t="s">
        <v>9314</v>
      </c>
      <c r="F35" s="2" t="s">
        <v>9315</v>
      </c>
      <c r="G35" s="33">
        <v>233</v>
      </c>
      <c r="H35" s="38">
        <v>233</v>
      </c>
      <c r="I35" s="39" t="s">
        <v>9189</v>
      </c>
      <c r="J35" s="32" t="s">
        <v>9190</v>
      </c>
      <c r="K35" s="2">
        <v>0</v>
      </c>
      <c r="L35" s="2">
        <v>0</v>
      </c>
      <c r="M35" s="32">
        <v>172.5</v>
      </c>
      <c r="N35" s="2">
        <v>22.425000000000001</v>
      </c>
      <c r="O35" s="2">
        <v>0</v>
      </c>
      <c r="P35" s="2">
        <v>0</v>
      </c>
      <c r="Q35" s="32">
        <v>194.92500000000001</v>
      </c>
      <c r="S35" s="2" t="s">
        <v>1</v>
      </c>
      <c r="T35" s="134"/>
      <c r="U35" s="134"/>
    </row>
    <row r="36" spans="1:21" ht="15.75" hidden="1" thickBot="1" x14ac:dyDescent="0.3">
      <c r="A36" s="2" t="s">
        <v>9024</v>
      </c>
      <c r="B36" s="40">
        <v>45233</v>
      </c>
      <c r="C36" s="2" t="s">
        <v>1</v>
      </c>
      <c r="D36" s="2" t="s">
        <v>0</v>
      </c>
      <c r="E36" s="2" t="s">
        <v>9314</v>
      </c>
      <c r="F36" s="2" t="s">
        <v>9315</v>
      </c>
      <c r="G36" s="33">
        <v>232</v>
      </c>
      <c r="H36" s="38">
        <v>232</v>
      </c>
      <c r="I36" s="39" t="s">
        <v>6499</v>
      </c>
      <c r="J36" s="32" t="s">
        <v>6500</v>
      </c>
      <c r="K36" s="2">
        <v>0</v>
      </c>
      <c r="L36" s="2">
        <v>0</v>
      </c>
      <c r="M36" s="32">
        <v>432.31</v>
      </c>
      <c r="N36" s="2">
        <v>56.200300000000006</v>
      </c>
      <c r="O36" s="2">
        <v>0</v>
      </c>
      <c r="P36" s="2">
        <v>0</v>
      </c>
      <c r="Q36" s="32">
        <v>488.51030000000003</v>
      </c>
      <c r="S36" s="2" t="s">
        <v>1</v>
      </c>
      <c r="T36" s="134"/>
      <c r="U36" s="134"/>
    </row>
    <row r="37" spans="1:21" ht="15.75" hidden="1" thickBot="1" x14ac:dyDescent="0.3">
      <c r="A37" s="2" t="s">
        <v>9024</v>
      </c>
      <c r="B37" s="40">
        <v>45233</v>
      </c>
      <c r="C37" s="2" t="s">
        <v>1</v>
      </c>
      <c r="D37" s="2" t="s">
        <v>0</v>
      </c>
      <c r="E37" s="2" t="s">
        <v>9314</v>
      </c>
      <c r="F37" s="2" t="s">
        <v>9315</v>
      </c>
      <c r="G37" s="33">
        <v>231</v>
      </c>
      <c r="H37" s="38">
        <v>231</v>
      </c>
      <c r="I37" s="39" t="s">
        <v>7676</v>
      </c>
      <c r="J37" s="32" t="s">
        <v>7675</v>
      </c>
      <c r="K37" s="2">
        <v>0</v>
      </c>
      <c r="L37" s="2">
        <v>0</v>
      </c>
      <c r="M37" s="32">
        <v>0</v>
      </c>
      <c r="N37" s="2">
        <v>0</v>
      </c>
      <c r="O37" s="2">
        <v>0</v>
      </c>
      <c r="P37" s="2">
        <v>0</v>
      </c>
      <c r="Q37" s="32">
        <v>0</v>
      </c>
      <c r="S37" s="2" t="s">
        <v>1</v>
      </c>
      <c r="T37" s="134"/>
      <c r="U37" s="134"/>
    </row>
    <row r="38" spans="1:21" ht="15.75" hidden="1" thickBot="1" x14ac:dyDescent="0.3">
      <c r="A38" s="2" t="s">
        <v>9024</v>
      </c>
      <c r="B38" s="40">
        <v>45233</v>
      </c>
      <c r="C38" s="2" t="s">
        <v>1</v>
      </c>
      <c r="D38" s="2" t="s">
        <v>0</v>
      </c>
      <c r="E38" s="2" t="s">
        <v>9314</v>
      </c>
      <c r="F38" s="2" t="s">
        <v>9315</v>
      </c>
      <c r="G38" s="33">
        <v>230</v>
      </c>
      <c r="H38" s="38">
        <v>230</v>
      </c>
      <c r="I38" s="39" t="s">
        <v>7676</v>
      </c>
      <c r="J38" s="32" t="s">
        <v>7675</v>
      </c>
      <c r="K38" s="2">
        <v>0</v>
      </c>
      <c r="L38" s="2">
        <v>0</v>
      </c>
      <c r="M38" s="32">
        <v>0</v>
      </c>
      <c r="N38" s="2">
        <v>0</v>
      </c>
      <c r="O38" s="2">
        <v>0</v>
      </c>
      <c r="P38" s="2">
        <v>0</v>
      </c>
      <c r="Q38" s="32">
        <v>0</v>
      </c>
      <c r="S38" s="2" t="s">
        <v>1</v>
      </c>
      <c r="T38" s="134"/>
      <c r="U38" s="134"/>
    </row>
    <row r="39" spans="1:21" ht="15.75" hidden="1" thickBot="1" x14ac:dyDescent="0.3">
      <c r="A39" s="2" t="s">
        <v>9024</v>
      </c>
      <c r="B39" s="40">
        <v>45233</v>
      </c>
      <c r="C39" s="2" t="s">
        <v>1</v>
      </c>
      <c r="D39" s="2" t="s">
        <v>0</v>
      </c>
      <c r="E39" s="2" t="s">
        <v>9314</v>
      </c>
      <c r="F39" s="2" t="s">
        <v>9315</v>
      </c>
      <c r="G39" s="33">
        <v>229</v>
      </c>
      <c r="H39" s="38">
        <v>229</v>
      </c>
      <c r="I39" s="39" t="s">
        <v>9203</v>
      </c>
      <c r="J39" s="32" t="s">
        <v>9204</v>
      </c>
      <c r="K39" s="2">
        <v>0</v>
      </c>
      <c r="L39" s="2">
        <v>0</v>
      </c>
      <c r="M39" s="32">
        <v>302.5</v>
      </c>
      <c r="N39" s="2">
        <v>39.325000000000003</v>
      </c>
      <c r="O39" s="2">
        <v>0</v>
      </c>
      <c r="P39" s="2">
        <v>0</v>
      </c>
      <c r="Q39" s="32">
        <v>341.82499999999999</v>
      </c>
      <c r="S39" s="2" t="s">
        <v>1</v>
      </c>
      <c r="T39" s="134"/>
      <c r="U39" s="134"/>
    </row>
    <row r="40" spans="1:21" ht="15.75" hidden="1" thickBot="1" x14ac:dyDescent="0.3">
      <c r="A40" s="2" t="s">
        <v>9024</v>
      </c>
      <c r="B40" s="40">
        <v>45231</v>
      </c>
      <c r="C40" s="2" t="s">
        <v>1</v>
      </c>
      <c r="D40" s="2" t="s">
        <v>0</v>
      </c>
      <c r="E40" s="2" t="s">
        <v>9314</v>
      </c>
      <c r="F40" s="2" t="s">
        <v>9315</v>
      </c>
      <c r="G40" s="33">
        <v>228</v>
      </c>
      <c r="H40" s="38">
        <v>228</v>
      </c>
      <c r="I40" s="39" t="s">
        <v>2579</v>
      </c>
      <c r="J40" s="32" t="s">
        <v>2580</v>
      </c>
      <c r="K40" s="2">
        <v>0</v>
      </c>
      <c r="L40" s="2">
        <v>0</v>
      </c>
      <c r="M40" s="32">
        <v>825</v>
      </c>
      <c r="N40" s="2">
        <v>107.25</v>
      </c>
      <c r="O40" s="2">
        <v>0</v>
      </c>
      <c r="P40" s="2">
        <v>0</v>
      </c>
      <c r="Q40" s="32">
        <v>932.25</v>
      </c>
      <c r="S40" s="2" t="s">
        <v>1</v>
      </c>
      <c r="T40" s="134"/>
      <c r="U40" s="134"/>
    </row>
    <row r="41" spans="1:21" ht="15.75" hidden="1" thickBot="1" x14ac:dyDescent="0.3">
      <c r="A41" s="2" t="s">
        <v>9024</v>
      </c>
      <c r="B41" s="40">
        <v>45231</v>
      </c>
      <c r="C41" s="2" t="s">
        <v>1</v>
      </c>
      <c r="D41" s="2" t="s">
        <v>0</v>
      </c>
      <c r="E41" s="2" t="s">
        <v>9314</v>
      </c>
      <c r="F41" s="2" t="s">
        <v>9315</v>
      </c>
      <c r="G41" s="33">
        <v>227</v>
      </c>
      <c r="H41" s="38">
        <v>227</v>
      </c>
      <c r="I41" s="39" t="s">
        <v>2196</v>
      </c>
      <c r="J41" s="32" t="s">
        <v>2197</v>
      </c>
      <c r="K41" s="2">
        <v>0</v>
      </c>
      <c r="L41" s="2">
        <v>0</v>
      </c>
      <c r="M41" s="32">
        <v>159.44</v>
      </c>
      <c r="N41" s="2">
        <v>20.7272</v>
      </c>
      <c r="O41" s="2">
        <v>0</v>
      </c>
      <c r="P41" s="2">
        <v>0</v>
      </c>
      <c r="Q41" s="32">
        <v>180.16720000000001</v>
      </c>
      <c r="S41" s="2" t="s">
        <v>1</v>
      </c>
      <c r="T41" s="134"/>
      <c r="U41" s="134"/>
    </row>
    <row r="42" spans="1:21" ht="15.75" hidden="1" thickBot="1" x14ac:dyDescent="0.3">
      <c r="A42" s="2" t="s">
        <v>9024</v>
      </c>
      <c r="B42" s="40">
        <v>45231</v>
      </c>
      <c r="C42" s="2" t="s">
        <v>1</v>
      </c>
      <c r="D42" s="2" t="s">
        <v>0</v>
      </c>
      <c r="E42" s="2" t="s">
        <v>9314</v>
      </c>
      <c r="F42" s="2" t="s">
        <v>9315</v>
      </c>
      <c r="G42" s="33">
        <v>226</v>
      </c>
      <c r="H42" s="38">
        <v>226</v>
      </c>
      <c r="I42" s="39" t="s">
        <v>3411</v>
      </c>
      <c r="J42" s="32" t="s">
        <v>3412</v>
      </c>
      <c r="K42" s="2">
        <v>0</v>
      </c>
      <c r="L42" s="2">
        <v>0</v>
      </c>
      <c r="M42" s="32">
        <v>411.58</v>
      </c>
      <c r="N42" s="2">
        <v>53.505400000000002</v>
      </c>
      <c r="O42" s="2">
        <v>0</v>
      </c>
      <c r="P42" s="2">
        <v>0</v>
      </c>
      <c r="Q42" s="32">
        <v>465.08539999999999</v>
      </c>
      <c r="S42" s="2" t="s">
        <v>1</v>
      </c>
      <c r="T42" s="134"/>
      <c r="U42" s="134"/>
    </row>
    <row r="43" spans="1:21" ht="15.75" hidden="1" thickBot="1" x14ac:dyDescent="0.3">
      <c r="A43" s="2" t="s">
        <v>9024</v>
      </c>
      <c r="B43" s="40">
        <v>45231</v>
      </c>
      <c r="C43" s="2" t="s">
        <v>1</v>
      </c>
      <c r="D43" s="2" t="s">
        <v>0</v>
      </c>
      <c r="E43" s="2" t="s">
        <v>9314</v>
      </c>
      <c r="F43" s="2" t="s">
        <v>9315</v>
      </c>
      <c r="G43" s="33">
        <v>225</v>
      </c>
      <c r="H43" s="38">
        <v>225</v>
      </c>
      <c r="I43" s="39" t="s">
        <v>3051</v>
      </c>
      <c r="J43" s="32" t="s">
        <v>3052</v>
      </c>
      <c r="K43" s="2">
        <v>0</v>
      </c>
      <c r="L43" s="2">
        <v>0</v>
      </c>
      <c r="M43" s="32">
        <v>167.29</v>
      </c>
      <c r="N43" s="2">
        <v>21.747699999999998</v>
      </c>
      <c r="O43" s="2">
        <v>0</v>
      </c>
      <c r="P43" s="2">
        <v>0</v>
      </c>
      <c r="Q43" s="32">
        <v>189.0377</v>
      </c>
      <c r="S43" s="2" t="s">
        <v>1</v>
      </c>
      <c r="T43" s="134"/>
      <c r="U43" s="134"/>
    </row>
    <row r="44" spans="1:21" ht="15.75" hidden="1" thickBot="1" x14ac:dyDescent="0.3">
      <c r="A44" s="2" t="s">
        <v>9023</v>
      </c>
      <c r="B44" s="40">
        <v>45222</v>
      </c>
      <c r="C44" s="2" t="s">
        <v>1</v>
      </c>
      <c r="D44" s="2" t="s">
        <v>0</v>
      </c>
      <c r="E44" s="2" t="s">
        <v>9314</v>
      </c>
      <c r="F44" s="2" t="s">
        <v>9315</v>
      </c>
      <c r="G44" s="33">
        <v>224</v>
      </c>
      <c r="H44" s="38">
        <v>224</v>
      </c>
      <c r="I44" s="39" t="s">
        <v>2802</v>
      </c>
      <c r="J44" s="32" t="s">
        <v>2803</v>
      </c>
      <c r="K44" s="2">
        <v>0</v>
      </c>
      <c r="L44" s="2">
        <v>0</v>
      </c>
      <c r="M44" s="32">
        <v>693.3</v>
      </c>
      <c r="N44" s="2">
        <v>90.128999999999991</v>
      </c>
      <c r="O44" s="2">
        <v>0</v>
      </c>
      <c r="P44" s="2">
        <v>0</v>
      </c>
      <c r="Q44" s="32">
        <v>783.42899999999997</v>
      </c>
      <c r="S44" s="2" t="s">
        <v>1</v>
      </c>
      <c r="T44" s="134"/>
      <c r="U44" s="134"/>
    </row>
    <row r="45" spans="1:21" ht="15.75" hidden="1" thickBot="1" x14ac:dyDescent="0.3">
      <c r="A45" s="2" t="s">
        <v>9023</v>
      </c>
      <c r="B45" s="40">
        <v>45219</v>
      </c>
      <c r="C45" s="2" t="s">
        <v>1</v>
      </c>
      <c r="D45" s="2" t="s">
        <v>0</v>
      </c>
      <c r="E45" s="2" t="s">
        <v>9314</v>
      </c>
      <c r="F45" s="2" t="s">
        <v>9315</v>
      </c>
      <c r="G45" s="33">
        <v>223</v>
      </c>
      <c r="H45" s="38">
        <v>223</v>
      </c>
      <c r="I45" s="39" t="s">
        <v>3103</v>
      </c>
      <c r="J45" s="32" t="s">
        <v>3104</v>
      </c>
      <c r="K45" s="2">
        <v>0</v>
      </c>
      <c r="L45" s="2">
        <v>0</v>
      </c>
      <c r="M45" s="32">
        <v>432.26</v>
      </c>
      <c r="N45" s="2">
        <v>56.193800000000003</v>
      </c>
      <c r="O45" s="2">
        <v>0</v>
      </c>
      <c r="P45" s="2">
        <v>0</v>
      </c>
      <c r="Q45" s="32">
        <v>488.4538</v>
      </c>
      <c r="S45" s="2" t="s">
        <v>1</v>
      </c>
      <c r="T45" s="134"/>
      <c r="U45" s="134"/>
    </row>
    <row r="46" spans="1:21" ht="15.75" hidden="1" thickBot="1" x14ac:dyDescent="0.3">
      <c r="A46" s="2" t="s">
        <v>9023</v>
      </c>
      <c r="B46" s="40">
        <v>45215</v>
      </c>
      <c r="C46" s="2" t="s">
        <v>1</v>
      </c>
      <c r="D46" s="2" t="s">
        <v>0</v>
      </c>
      <c r="E46" s="2" t="s">
        <v>9314</v>
      </c>
      <c r="F46" s="2" t="s">
        <v>9315</v>
      </c>
      <c r="G46" s="33">
        <v>222</v>
      </c>
      <c r="H46" s="38">
        <v>222</v>
      </c>
      <c r="I46" s="39" t="s">
        <v>3527</v>
      </c>
      <c r="J46" s="32" t="s">
        <v>3528</v>
      </c>
      <c r="K46" s="2">
        <v>0</v>
      </c>
      <c r="L46" s="2">
        <v>0</v>
      </c>
      <c r="M46" s="32">
        <v>1344.85</v>
      </c>
      <c r="N46" s="2">
        <v>174.8305</v>
      </c>
      <c r="O46" s="2">
        <v>0</v>
      </c>
      <c r="P46" s="2">
        <v>0</v>
      </c>
      <c r="Q46" s="32">
        <v>1519.6804999999999</v>
      </c>
      <c r="S46" s="2" t="s">
        <v>1</v>
      </c>
      <c r="T46" s="134"/>
      <c r="U46" s="134"/>
    </row>
    <row r="47" spans="1:21" ht="15.75" hidden="1" thickBot="1" x14ac:dyDescent="0.3">
      <c r="A47" s="2" t="s">
        <v>9023</v>
      </c>
      <c r="B47" s="40">
        <v>45215</v>
      </c>
      <c r="C47" s="2" t="s">
        <v>1</v>
      </c>
      <c r="D47" s="2" t="s">
        <v>0</v>
      </c>
      <c r="E47" s="2" t="s">
        <v>9314</v>
      </c>
      <c r="F47" s="2" t="s">
        <v>9315</v>
      </c>
      <c r="G47" s="33">
        <v>221</v>
      </c>
      <c r="H47" s="38">
        <v>221</v>
      </c>
      <c r="I47" s="39" t="s">
        <v>6517</v>
      </c>
      <c r="J47" s="32" t="s">
        <v>6518</v>
      </c>
      <c r="K47" s="2">
        <v>0</v>
      </c>
      <c r="L47" s="2">
        <v>0</v>
      </c>
      <c r="M47" s="32">
        <v>286.63</v>
      </c>
      <c r="N47" s="2">
        <v>37.261899999999997</v>
      </c>
      <c r="O47" s="2">
        <v>0</v>
      </c>
      <c r="P47" s="2">
        <v>0</v>
      </c>
      <c r="Q47" s="32">
        <v>323.89189999999996</v>
      </c>
      <c r="S47" s="2" t="s">
        <v>1</v>
      </c>
      <c r="T47" s="134"/>
      <c r="U47" s="134"/>
    </row>
    <row r="48" spans="1:21" ht="15.75" hidden="1" thickBot="1" x14ac:dyDescent="0.3">
      <c r="A48" s="2" t="s">
        <v>9023</v>
      </c>
      <c r="B48" s="40">
        <v>45209</v>
      </c>
      <c r="C48" s="2" t="s">
        <v>1</v>
      </c>
      <c r="D48" s="2" t="s">
        <v>0</v>
      </c>
      <c r="E48" s="2" t="s">
        <v>9314</v>
      </c>
      <c r="F48" s="2" t="s">
        <v>9315</v>
      </c>
      <c r="G48" s="33">
        <v>220</v>
      </c>
      <c r="H48" s="38">
        <v>220</v>
      </c>
      <c r="I48" s="39" t="s">
        <v>3051</v>
      </c>
      <c r="J48" s="32" t="s">
        <v>3052</v>
      </c>
      <c r="K48" s="2">
        <v>0</v>
      </c>
      <c r="L48" s="2">
        <v>0</v>
      </c>
      <c r="M48" s="32">
        <v>167.29</v>
      </c>
      <c r="N48" s="2">
        <v>21.747699999999998</v>
      </c>
      <c r="O48" s="2">
        <v>0</v>
      </c>
      <c r="P48" s="2">
        <v>0</v>
      </c>
      <c r="Q48" s="32">
        <v>189.0377</v>
      </c>
      <c r="S48" s="2" t="s">
        <v>1</v>
      </c>
      <c r="T48" s="134"/>
      <c r="U48" s="134"/>
    </row>
    <row r="49" spans="1:21" ht="15.75" hidden="1" thickBot="1" x14ac:dyDescent="0.3">
      <c r="A49" s="2" t="s">
        <v>9023</v>
      </c>
      <c r="B49" s="40">
        <v>45209</v>
      </c>
      <c r="C49" s="2" t="s">
        <v>1</v>
      </c>
      <c r="D49" s="2" t="s">
        <v>0</v>
      </c>
      <c r="E49" s="2" t="s">
        <v>9314</v>
      </c>
      <c r="F49" s="2" t="s">
        <v>9315</v>
      </c>
      <c r="G49" s="33">
        <v>219</v>
      </c>
      <c r="H49" s="38">
        <v>219</v>
      </c>
      <c r="I49" s="39" t="s">
        <v>3411</v>
      </c>
      <c r="J49" s="32" t="s">
        <v>3412</v>
      </c>
      <c r="K49" s="2">
        <v>0</v>
      </c>
      <c r="L49" s="2">
        <v>0</v>
      </c>
      <c r="M49" s="32">
        <v>411.58</v>
      </c>
      <c r="N49" s="2">
        <v>53.505400000000002</v>
      </c>
      <c r="O49" s="2">
        <v>0</v>
      </c>
      <c r="P49" s="2">
        <v>0</v>
      </c>
      <c r="Q49" s="32">
        <v>465.08539999999999</v>
      </c>
      <c r="S49" s="2" t="s">
        <v>1</v>
      </c>
      <c r="T49" s="134"/>
      <c r="U49" s="134"/>
    </row>
    <row r="50" spans="1:21" ht="15.75" hidden="1" thickBot="1" x14ac:dyDescent="0.3">
      <c r="A50" s="2" t="s">
        <v>9023</v>
      </c>
      <c r="B50" s="40">
        <v>45209</v>
      </c>
      <c r="C50" s="2" t="s">
        <v>1</v>
      </c>
      <c r="D50" s="2" t="s">
        <v>0</v>
      </c>
      <c r="E50" s="2" t="s">
        <v>9314</v>
      </c>
      <c r="F50" s="2" t="s">
        <v>9315</v>
      </c>
      <c r="G50" s="33">
        <v>218</v>
      </c>
      <c r="H50" s="38">
        <v>218</v>
      </c>
      <c r="I50" s="39" t="s">
        <v>1470</v>
      </c>
      <c r="J50" s="32" t="s">
        <v>1471</v>
      </c>
      <c r="K50" s="2">
        <v>0</v>
      </c>
      <c r="L50" s="2">
        <v>0</v>
      </c>
      <c r="M50" s="32">
        <v>1422</v>
      </c>
      <c r="N50" s="2">
        <v>184.86</v>
      </c>
      <c r="O50" s="2">
        <v>0</v>
      </c>
      <c r="P50" s="2">
        <v>0</v>
      </c>
      <c r="Q50" s="32">
        <v>1606.8600000000001</v>
      </c>
      <c r="S50" s="2" t="s">
        <v>1</v>
      </c>
      <c r="T50" s="134"/>
      <c r="U50" s="134"/>
    </row>
    <row r="51" spans="1:21" ht="15.75" hidden="1" thickBot="1" x14ac:dyDescent="0.3">
      <c r="A51" s="2" t="s">
        <v>9023</v>
      </c>
      <c r="B51" s="40">
        <v>45208</v>
      </c>
      <c r="C51" s="2" t="s">
        <v>1</v>
      </c>
      <c r="D51" s="2" t="s">
        <v>0</v>
      </c>
      <c r="E51" s="2" t="s">
        <v>9314</v>
      </c>
      <c r="F51" s="2" t="s">
        <v>9315</v>
      </c>
      <c r="G51" s="33">
        <v>217</v>
      </c>
      <c r="H51" s="38">
        <v>217</v>
      </c>
      <c r="I51" s="39" t="s">
        <v>9189</v>
      </c>
      <c r="J51" s="32" t="s">
        <v>9190</v>
      </c>
      <c r="K51" s="2">
        <v>0</v>
      </c>
      <c r="L51" s="2">
        <v>0</v>
      </c>
      <c r="M51" s="32">
        <v>172.5</v>
      </c>
      <c r="N51" s="2">
        <v>22.425000000000001</v>
      </c>
      <c r="O51" s="2">
        <v>0</v>
      </c>
      <c r="P51" s="2">
        <v>0</v>
      </c>
      <c r="Q51" s="32">
        <v>194.92500000000001</v>
      </c>
      <c r="S51" s="2" t="s">
        <v>1</v>
      </c>
      <c r="T51" s="134"/>
      <c r="U51" s="134"/>
    </row>
    <row r="52" spans="1:21" ht="15.75" hidden="1" thickBot="1" x14ac:dyDescent="0.3">
      <c r="A52" s="2" t="s">
        <v>9023</v>
      </c>
      <c r="B52" s="40">
        <v>45208</v>
      </c>
      <c r="C52" s="2" t="s">
        <v>1</v>
      </c>
      <c r="D52" s="2" t="s">
        <v>0</v>
      </c>
      <c r="E52" s="2" t="s">
        <v>9314</v>
      </c>
      <c r="F52" s="2" t="s">
        <v>9315</v>
      </c>
      <c r="G52" s="33">
        <v>216</v>
      </c>
      <c r="H52" s="38">
        <v>216</v>
      </c>
      <c r="I52" s="39" t="s">
        <v>7676</v>
      </c>
      <c r="J52" s="32" t="s">
        <v>7675</v>
      </c>
      <c r="K52" s="2">
        <v>0</v>
      </c>
      <c r="L52" s="2">
        <v>0</v>
      </c>
      <c r="M52" s="32">
        <v>0</v>
      </c>
      <c r="N52" s="2">
        <v>0</v>
      </c>
      <c r="O52" s="2">
        <v>0</v>
      </c>
      <c r="P52" s="2">
        <v>0</v>
      </c>
      <c r="Q52" s="32">
        <v>0</v>
      </c>
      <c r="S52" s="2" t="s">
        <v>1</v>
      </c>
      <c r="T52" s="134"/>
      <c r="U52" s="134"/>
    </row>
    <row r="53" spans="1:21" ht="15.75" hidden="1" thickBot="1" x14ac:dyDescent="0.3">
      <c r="A53" s="2" t="s">
        <v>9023</v>
      </c>
      <c r="B53" s="40">
        <v>45208</v>
      </c>
      <c r="C53" s="2" t="s">
        <v>1</v>
      </c>
      <c r="D53" s="2" t="s">
        <v>0</v>
      </c>
      <c r="E53" s="2" t="s">
        <v>9314</v>
      </c>
      <c r="F53" s="2" t="s">
        <v>9315</v>
      </c>
      <c r="G53" s="33">
        <v>215</v>
      </c>
      <c r="H53" s="38">
        <v>215</v>
      </c>
      <c r="I53" s="39" t="s">
        <v>1320</v>
      </c>
      <c r="J53" s="32" t="s">
        <v>1321</v>
      </c>
      <c r="K53" s="2">
        <v>0</v>
      </c>
      <c r="L53" s="2">
        <v>0</v>
      </c>
      <c r="M53" s="32">
        <v>172.5</v>
      </c>
      <c r="N53" s="2">
        <v>22.425000000000001</v>
      </c>
      <c r="O53" s="2">
        <v>0</v>
      </c>
      <c r="P53" s="2">
        <v>0</v>
      </c>
      <c r="Q53" s="32">
        <v>194.92500000000001</v>
      </c>
      <c r="S53" s="2" t="s">
        <v>1</v>
      </c>
      <c r="T53" s="134"/>
      <c r="U53" s="134"/>
    </row>
    <row r="54" spans="1:21" ht="15.75" hidden="1" thickBot="1" x14ac:dyDescent="0.3">
      <c r="A54" s="2" t="s">
        <v>9023</v>
      </c>
      <c r="B54" s="40">
        <v>45208</v>
      </c>
      <c r="C54" s="2" t="s">
        <v>1</v>
      </c>
      <c r="D54" s="2" t="s">
        <v>0</v>
      </c>
      <c r="E54" s="2" t="s">
        <v>9314</v>
      </c>
      <c r="F54" s="2" t="s">
        <v>9315</v>
      </c>
      <c r="G54" s="33">
        <v>214</v>
      </c>
      <c r="H54" s="38">
        <v>214</v>
      </c>
      <c r="I54" s="39" t="s">
        <v>2641</v>
      </c>
      <c r="J54" s="32" t="s">
        <v>2642</v>
      </c>
      <c r="K54" s="2">
        <v>0</v>
      </c>
      <c r="L54" s="2">
        <v>0</v>
      </c>
      <c r="M54" s="32">
        <v>190.92</v>
      </c>
      <c r="N54" s="2">
        <v>24.819599999999998</v>
      </c>
      <c r="O54" s="2">
        <v>0</v>
      </c>
      <c r="P54" s="2">
        <v>0</v>
      </c>
      <c r="Q54" s="32">
        <v>215.7396</v>
      </c>
      <c r="S54" s="2" t="s">
        <v>1</v>
      </c>
      <c r="T54" s="134"/>
      <c r="U54" s="134"/>
    </row>
    <row r="55" spans="1:21" ht="15.75" hidden="1" thickBot="1" x14ac:dyDescent="0.3">
      <c r="A55" s="2" t="s">
        <v>9023</v>
      </c>
      <c r="B55" s="40">
        <v>45208</v>
      </c>
      <c r="C55" s="2" t="s">
        <v>1</v>
      </c>
      <c r="D55" s="2" t="s">
        <v>0</v>
      </c>
      <c r="E55" s="2" t="s">
        <v>9314</v>
      </c>
      <c r="F55" s="2" t="s">
        <v>9315</v>
      </c>
      <c r="G55" s="33">
        <v>213</v>
      </c>
      <c r="H55" s="38">
        <v>213</v>
      </c>
      <c r="I55" s="39" t="s">
        <v>9346</v>
      </c>
      <c r="J55" s="32" t="s">
        <v>9181</v>
      </c>
      <c r="K55" s="2">
        <v>0</v>
      </c>
      <c r="L55" s="2">
        <v>0</v>
      </c>
      <c r="M55" s="32">
        <v>452.37</v>
      </c>
      <c r="N55" s="2">
        <v>58.808100000000003</v>
      </c>
      <c r="O55" s="2">
        <v>0</v>
      </c>
      <c r="P55" s="2">
        <v>0</v>
      </c>
      <c r="Q55" s="32">
        <v>511.17810000000003</v>
      </c>
      <c r="S55" s="2" t="s">
        <v>1</v>
      </c>
      <c r="T55" s="134"/>
      <c r="U55" s="134"/>
    </row>
    <row r="56" spans="1:21" ht="15.75" hidden="1" thickBot="1" x14ac:dyDescent="0.3">
      <c r="A56" s="2" t="s">
        <v>9023</v>
      </c>
      <c r="B56" s="40">
        <v>45208</v>
      </c>
      <c r="C56" s="2" t="s">
        <v>1</v>
      </c>
      <c r="D56" s="2" t="s">
        <v>0</v>
      </c>
      <c r="E56" s="2" t="s">
        <v>9314</v>
      </c>
      <c r="F56" s="2" t="s">
        <v>9315</v>
      </c>
      <c r="G56" s="33">
        <v>212</v>
      </c>
      <c r="H56" s="38">
        <v>212</v>
      </c>
      <c r="I56" s="39" t="s">
        <v>2196</v>
      </c>
      <c r="J56" s="32" t="s">
        <v>2197</v>
      </c>
      <c r="K56" s="2">
        <v>0</v>
      </c>
      <c r="L56" s="2">
        <v>0</v>
      </c>
      <c r="M56" s="32">
        <v>159.44</v>
      </c>
      <c r="N56" s="2">
        <v>20.7272</v>
      </c>
      <c r="O56" s="2">
        <v>0</v>
      </c>
      <c r="P56" s="2">
        <v>0</v>
      </c>
      <c r="Q56" s="32">
        <v>180.16720000000001</v>
      </c>
      <c r="S56" s="2" t="s">
        <v>1</v>
      </c>
      <c r="T56" s="134"/>
      <c r="U56" s="134"/>
    </row>
    <row r="57" spans="1:21" ht="15.75" hidden="1" thickBot="1" x14ac:dyDescent="0.3">
      <c r="A57" s="2" t="s">
        <v>9023</v>
      </c>
      <c r="B57" s="40">
        <v>45208</v>
      </c>
      <c r="C57" s="2" t="s">
        <v>1</v>
      </c>
      <c r="D57" s="2" t="s">
        <v>0</v>
      </c>
      <c r="E57" s="2" t="s">
        <v>9314</v>
      </c>
      <c r="F57" s="2" t="s">
        <v>9315</v>
      </c>
      <c r="G57" s="33">
        <v>211</v>
      </c>
      <c r="H57" s="38">
        <v>211</v>
      </c>
      <c r="I57" s="39" t="s">
        <v>9203</v>
      </c>
      <c r="J57" s="32" t="s">
        <v>9204</v>
      </c>
      <c r="K57" s="2">
        <v>0</v>
      </c>
      <c r="L57" s="2">
        <v>0</v>
      </c>
      <c r="M57" s="32">
        <v>302.5</v>
      </c>
      <c r="N57" s="2">
        <v>39.325000000000003</v>
      </c>
      <c r="O57" s="2">
        <v>0</v>
      </c>
      <c r="P57" s="2">
        <v>0</v>
      </c>
      <c r="Q57" s="32">
        <v>341.82499999999999</v>
      </c>
      <c r="S57" s="2" t="s">
        <v>1</v>
      </c>
      <c r="T57" s="134"/>
      <c r="U57" s="134"/>
    </row>
    <row r="58" spans="1:21" ht="15.75" hidden="1" thickBot="1" x14ac:dyDescent="0.3">
      <c r="A58" s="2" t="s">
        <v>9023</v>
      </c>
      <c r="B58" s="40">
        <v>45208</v>
      </c>
      <c r="C58" s="2" t="s">
        <v>1</v>
      </c>
      <c r="D58" s="2" t="s">
        <v>0</v>
      </c>
      <c r="E58" s="2" t="s">
        <v>9314</v>
      </c>
      <c r="F58" s="2" t="s">
        <v>9315</v>
      </c>
      <c r="G58" s="33">
        <v>210</v>
      </c>
      <c r="H58" s="38">
        <v>210</v>
      </c>
      <c r="I58" s="39" t="s">
        <v>7676</v>
      </c>
      <c r="J58" s="32" t="s">
        <v>7675</v>
      </c>
      <c r="K58" s="2">
        <v>0</v>
      </c>
      <c r="L58" s="2">
        <v>0</v>
      </c>
      <c r="M58" s="32">
        <v>0</v>
      </c>
      <c r="N58" s="2">
        <v>0</v>
      </c>
      <c r="O58" s="2">
        <v>0</v>
      </c>
      <c r="P58" s="2">
        <v>0</v>
      </c>
      <c r="Q58" s="32">
        <v>0</v>
      </c>
      <c r="S58" s="2" t="s">
        <v>1</v>
      </c>
      <c r="T58" s="134"/>
      <c r="U58" s="134"/>
    </row>
    <row r="59" spans="1:21" ht="15.75" hidden="1" thickBot="1" x14ac:dyDescent="0.3">
      <c r="A59" s="2" t="s">
        <v>9023</v>
      </c>
      <c r="B59" s="40">
        <v>45208</v>
      </c>
      <c r="C59" s="2" t="s">
        <v>1</v>
      </c>
      <c r="D59" s="2" t="s">
        <v>0</v>
      </c>
      <c r="E59" s="2" t="s">
        <v>9314</v>
      </c>
      <c r="F59" s="2" t="s">
        <v>9315</v>
      </c>
      <c r="G59" s="33">
        <v>209</v>
      </c>
      <c r="H59" s="38">
        <v>209</v>
      </c>
      <c r="I59" s="39" t="s">
        <v>7676</v>
      </c>
      <c r="J59" s="32" t="s">
        <v>7675</v>
      </c>
      <c r="K59" s="2">
        <v>0</v>
      </c>
      <c r="L59" s="2">
        <v>0</v>
      </c>
      <c r="M59" s="32">
        <v>0</v>
      </c>
      <c r="N59" s="2">
        <v>0</v>
      </c>
      <c r="O59" s="2">
        <v>0</v>
      </c>
      <c r="P59" s="2">
        <v>0</v>
      </c>
      <c r="Q59" s="32">
        <v>0</v>
      </c>
      <c r="S59" s="2" t="s">
        <v>1</v>
      </c>
      <c r="T59" s="134"/>
      <c r="U59" s="134"/>
    </row>
    <row r="60" spans="1:21" ht="15.75" hidden="1" thickBot="1" x14ac:dyDescent="0.3">
      <c r="A60" s="2" t="s">
        <v>9023</v>
      </c>
      <c r="B60" s="40">
        <v>45208</v>
      </c>
      <c r="C60" s="2" t="s">
        <v>1</v>
      </c>
      <c r="D60" s="2" t="s">
        <v>0</v>
      </c>
      <c r="E60" s="2" t="s">
        <v>9314</v>
      </c>
      <c r="F60" s="2" t="s">
        <v>9315</v>
      </c>
      <c r="G60" s="33">
        <v>208</v>
      </c>
      <c r="H60" s="38">
        <v>208</v>
      </c>
      <c r="I60" s="39" t="s">
        <v>7676</v>
      </c>
      <c r="J60" s="32" t="s">
        <v>7675</v>
      </c>
      <c r="K60" s="2">
        <v>0</v>
      </c>
      <c r="L60" s="2">
        <v>0</v>
      </c>
      <c r="M60" s="32">
        <v>0</v>
      </c>
      <c r="N60" s="2">
        <v>0</v>
      </c>
      <c r="O60" s="2">
        <v>0</v>
      </c>
      <c r="P60" s="2">
        <v>0</v>
      </c>
      <c r="Q60" s="32">
        <v>0</v>
      </c>
      <c r="S60" s="2" t="s">
        <v>1</v>
      </c>
      <c r="T60" s="134"/>
      <c r="U60" s="134"/>
    </row>
    <row r="61" spans="1:21" ht="15.75" hidden="1" thickBot="1" x14ac:dyDescent="0.3">
      <c r="A61" s="2" t="s">
        <v>9023</v>
      </c>
      <c r="B61" s="40">
        <v>45205</v>
      </c>
      <c r="C61" s="2" t="s">
        <v>1</v>
      </c>
      <c r="D61" s="2" t="s">
        <v>0</v>
      </c>
      <c r="E61" s="2" t="s">
        <v>9314</v>
      </c>
      <c r="F61" s="2" t="s">
        <v>9315</v>
      </c>
      <c r="G61" s="33">
        <v>207</v>
      </c>
      <c r="H61" s="38">
        <v>207</v>
      </c>
      <c r="I61" s="39" t="s">
        <v>7676</v>
      </c>
      <c r="J61" s="32" t="s">
        <v>7675</v>
      </c>
      <c r="K61" s="2">
        <v>0</v>
      </c>
      <c r="L61" s="2">
        <v>0</v>
      </c>
      <c r="M61" s="32">
        <v>0</v>
      </c>
      <c r="N61" s="2">
        <v>0</v>
      </c>
      <c r="O61" s="2">
        <v>0</v>
      </c>
      <c r="P61" s="2">
        <v>0</v>
      </c>
      <c r="Q61" s="32">
        <v>0</v>
      </c>
      <c r="S61" s="2" t="s">
        <v>1</v>
      </c>
      <c r="T61" s="134"/>
      <c r="U61" s="134"/>
    </row>
    <row r="62" spans="1:21" ht="15.75" hidden="1" thickBot="1" x14ac:dyDescent="0.3">
      <c r="A62" s="2" t="s">
        <v>9023</v>
      </c>
      <c r="B62" s="40">
        <v>45205</v>
      </c>
      <c r="C62" s="2" t="s">
        <v>1</v>
      </c>
      <c r="D62" s="2" t="s">
        <v>0</v>
      </c>
      <c r="E62" s="2" t="s">
        <v>9314</v>
      </c>
      <c r="F62" s="2" t="s">
        <v>9315</v>
      </c>
      <c r="G62" s="33">
        <v>206</v>
      </c>
      <c r="H62" s="38">
        <v>206</v>
      </c>
      <c r="I62" s="39" t="s">
        <v>7676</v>
      </c>
      <c r="J62" s="32" t="s">
        <v>7675</v>
      </c>
      <c r="K62" s="2">
        <v>0</v>
      </c>
      <c r="L62" s="2">
        <v>0</v>
      </c>
      <c r="M62" s="32">
        <v>0</v>
      </c>
      <c r="N62" s="2">
        <v>0</v>
      </c>
      <c r="O62" s="2">
        <v>0</v>
      </c>
      <c r="P62" s="2">
        <v>0</v>
      </c>
      <c r="Q62" s="32">
        <v>0</v>
      </c>
      <c r="S62" s="2" t="s">
        <v>1</v>
      </c>
      <c r="T62" s="134"/>
      <c r="U62" s="134"/>
    </row>
    <row r="63" spans="1:21" ht="15.75" hidden="1" thickBot="1" x14ac:dyDescent="0.3">
      <c r="A63" s="2" t="s">
        <v>9023</v>
      </c>
      <c r="B63" s="40">
        <v>45202</v>
      </c>
      <c r="C63" s="2" t="s">
        <v>1</v>
      </c>
      <c r="D63" s="2" t="s">
        <v>0</v>
      </c>
      <c r="E63" s="2" t="s">
        <v>9314</v>
      </c>
      <c r="F63" s="2" t="s">
        <v>9315</v>
      </c>
      <c r="G63" s="33">
        <v>205</v>
      </c>
      <c r="H63" s="38">
        <v>205</v>
      </c>
      <c r="I63" s="39" t="s">
        <v>6517</v>
      </c>
      <c r="J63" s="32" t="s">
        <v>6518</v>
      </c>
      <c r="K63" s="2">
        <v>0</v>
      </c>
      <c r="L63" s="2">
        <v>0</v>
      </c>
      <c r="M63" s="32">
        <v>286.63</v>
      </c>
      <c r="N63" s="2">
        <v>37.261899999999997</v>
      </c>
      <c r="O63" s="2">
        <v>0</v>
      </c>
      <c r="P63" s="2">
        <v>0</v>
      </c>
      <c r="Q63" s="32">
        <v>323.89189999999996</v>
      </c>
      <c r="S63" s="2" t="s">
        <v>1</v>
      </c>
      <c r="T63" s="134"/>
      <c r="U63" s="134"/>
    </row>
    <row r="64" spans="1:21" ht="15.75" hidden="1" thickBot="1" x14ac:dyDescent="0.3">
      <c r="A64" s="2" t="s">
        <v>9023</v>
      </c>
      <c r="B64" s="40">
        <v>45202</v>
      </c>
      <c r="C64" s="2" t="s">
        <v>1</v>
      </c>
      <c r="D64" s="2" t="s">
        <v>0</v>
      </c>
      <c r="E64" s="2" t="s">
        <v>9314</v>
      </c>
      <c r="F64" s="2" t="s">
        <v>9315</v>
      </c>
      <c r="G64" s="33">
        <v>204</v>
      </c>
      <c r="H64" s="38">
        <v>204</v>
      </c>
      <c r="I64" s="39" t="s">
        <v>6499</v>
      </c>
      <c r="J64" s="32" t="s">
        <v>6500</v>
      </c>
      <c r="K64" s="2">
        <v>0</v>
      </c>
      <c r="L64" s="2">
        <v>0</v>
      </c>
      <c r="M64" s="32">
        <v>432.31</v>
      </c>
      <c r="N64" s="2">
        <v>56.200300000000006</v>
      </c>
      <c r="O64" s="2">
        <v>0</v>
      </c>
      <c r="P64" s="2">
        <v>0</v>
      </c>
      <c r="Q64" s="32">
        <v>488.51030000000003</v>
      </c>
      <c r="S64" s="2" t="s">
        <v>1</v>
      </c>
      <c r="T64" s="134"/>
      <c r="U64" s="134"/>
    </row>
    <row r="65" spans="1:21" ht="15.75" hidden="1" thickBot="1" x14ac:dyDescent="0.3">
      <c r="A65" s="2" t="s">
        <v>9023</v>
      </c>
      <c r="B65" s="40">
        <v>45202</v>
      </c>
      <c r="C65" s="2" t="s">
        <v>1</v>
      </c>
      <c r="D65" s="2" t="s">
        <v>0</v>
      </c>
      <c r="E65" s="2" t="s">
        <v>9314</v>
      </c>
      <c r="F65" s="2" t="s">
        <v>9315</v>
      </c>
      <c r="G65" s="33">
        <v>203</v>
      </c>
      <c r="H65" s="38">
        <v>203</v>
      </c>
      <c r="I65" s="39" t="s">
        <v>2579</v>
      </c>
      <c r="J65" s="32" t="s">
        <v>2580</v>
      </c>
      <c r="K65" s="2">
        <v>0</v>
      </c>
      <c r="L65" s="2">
        <v>0</v>
      </c>
      <c r="M65" s="32">
        <v>825</v>
      </c>
      <c r="N65" s="2">
        <v>107.25</v>
      </c>
      <c r="O65" s="2">
        <v>0</v>
      </c>
      <c r="P65" s="2">
        <v>0</v>
      </c>
      <c r="Q65" s="32">
        <v>932.25</v>
      </c>
      <c r="S65" s="2" t="s">
        <v>1</v>
      </c>
      <c r="T65" s="134"/>
      <c r="U65" s="134"/>
    </row>
    <row r="66" spans="1:21" ht="15.75" hidden="1" thickBot="1" x14ac:dyDescent="0.3">
      <c r="A66" s="2" t="s">
        <v>9022</v>
      </c>
      <c r="B66" s="40">
        <v>45197</v>
      </c>
      <c r="C66" s="2" t="s">
        <v>1</v>
      </c>
      <c r="D66" s="2" t="s">
        <v>0</v>
      </c>
      <c r="E66" s="2" t="s">
        <v>9314</v>
      </c>
      <c r="F66" s="2" t="s">
        <v>9315</v>
      </c>
      <c r="G66" s="33">
        <v>202</v>
      </c>
      <c r="H66" s="38">
        <v>202</v>
      </c>
      <c r="I66" s="39" t="s">
        <v>9203</v>
      </c>
      <c r="J66" s="32" t="s">
        <v>9204</v>
      </c>
      <c r="K66" s="2">
        <v>0</v>
      </c>
      <c r="L66" s="2">
        <v>0</v>
      </c>
      <c r="M66" s="32">
        <v>302.5</v>
      </c>
      <c r="N66" s="2">
        <v>39.325000000000003</v>
      </c>
      <c r="O66" s="2">
        <v>0</v>
      </c>
      <c r="P66" s="2">
        <v>0</v>
      </c>
      <c r="Q66" s="32">
        <v>341.82499999999999</v>
      </c>
      <c r="S66" s="2" t="s">
        <v>1</v>
      </c>
      <c r="T66" s="134"/>
      <c r="U66" s="134"/>
    </row>
    <row r="67" spans="1:21" ht="15.75" hidden="1" thickBot="1" x14ac:dyDescent="0.3">
      <c r="A67" s="2" t="s">
        <v>9022</v>
      </c>
      <c r="B67" s="40">
        <v>45197</v>
      </c>
      <c r="C67" s="2" t="s">
        <v>1</v>
      </c>
      <c r="D67" s="2" t="s">
        <v>0</v>
      </c>
      <c r="E67" s="2" t="s">
        <v>9314</v>
      </c>
      <c r="F67" s="2" t="s">
        <v>9315</v>
      </c>
      <c r="G67" s="33">
        <v>201</v>
      </c>
      <c r="H67" s="38">
        <v>201</v>
      </c>
      <c r="I67" s="39" t="s">
        <v>9344</v>
      </c>
      <c r="J67" s="32" t="s">
        <v>9345</v>
      </c>
      <c r="K67" s="2">
        <v>0</v>
      </c>
      <c r="L67" s="2">
        <v>0</v>
      </c>
      <c r="M67" s="32">
        <v>741.93</v>
      </c>
      <c r="N67" s="2">
        <v>96.45089999999999</v>
      </c>
      <c r="O67" s="2">
        <v>0</v>
      </c>
      <c r="P67" s="2">
        <v>0</v>
      </c>
      <c r="Q67" s="32">
        <v>838.38089999999988</v>
      </c>
      <c r="S67" s="2" t="s">
        <v>1</v>
      </c>
      <c r="T67" s="134"/>
      <c r="U67" s="134"/>
    </row>
    <row r="68" spans="1:21" ht="15.75" hidden="1" thickBot="1" x14ac:dyDescent="0.3">
      <c r="A68" s="2" t="s">
        <v>9022</v>
      </c>
      <c r="B68" s="40">
        <v>45197</v>
      </c>
      <c r="C68" s="2" t="s">
        <v>1</v>
      </c>
      <c r="D68" s="2" t="s">
        <v>0</v>
      </c>
      <c r="E68" s="2" t="s">
        <v>9314</v>
      </c>
      <c r="F68" s="2" t="s">
        <v>9315</v>
      </c>
      <c r="G68" s="33">
        <v>200</v>
      </c>
      <c r="H68" s="38">
        <v>200</v>
      </c>
      <c r="I68" s="39" t="s">
        <v>3103</v>
      </c>
      <c r="J68" s="32" t="s">
        <v>3104</v>
      </c>
      <c r="K68" s="2">
        <v>0</v>
      </c>
      <c r="L68" s="2">
        <v>0</v>
      </c>
      <c r="M68" s="32">
        <v>432.26</v>
      </c>
      <c r="N68" s="2">
        <v>56.193800000000003</v>
      </c>
      <c r="O68" s="2">
        <v>0</v>
      </c>
      <c r="P68" s="2">
        <v>0</v>
      </c>
      <c r="Q68" s="32">
        <v>488.4538</v>
      </c>
      <c r="S68" s="2" t="s">
        <v>1</v>
      </c>
      <c r="T68" s="134"/>
      <c r="U68" s="134"/>
    </row>
    <row r="69" spans="1:21" ht="15.75" hidden="1" thickBot="1" x14ac:dyDescent="0.3">
      <c r="A69" s="2" t="s">
        <v>9022</v>
      </c>
      <c r="B69" s="40">
        <v>45194</v>
      </c>
      <c r="C69" s="2" t="s">
        <v>1</v>
      </c>
      <c r="D69" s="2" t="s">
        <v>0</v>
      </c>
      <c r="E69" s="2" t="s">
        <v>9314</v>
      </c>
      <c r="F69" s="2" t="s">
        <v>9315</v>
      </c>
      <c r="G69" s="33">
        <v>199</v>
      </c>
      <c r="H69" s="38">
        <v>199</v>
      </c>
      <c r="I69" s="39" t="s">
        <v>2196</v>
      </c>
      <c r="J69" s="32" t="s">
        <v>2197</v>
      </c>
      <c r="K69" s="2">
        <v>0</v>
      </c>
      <c r="L69" s="2">
        <v>0</v>
      </c>
      <c r="M69" s="32">
        <v>159.44</v>
      </c>
      <c r="N69" s="2">
        <v>20.7272</v>
      </c>
      <c r="O69" s="2">
        <v>0</v>
      </c>
      <c r="P69" s="2">
        <v>0</v>
      </c>
      <c r="Q69" s="32">
        <v>180.16720000000001</v>
      </c>
      <c r="S69" s="2" t="s">
        <v>1</v>
      </c>
      <c r="T69" s="134"/>
      <c r="U69" s="134"/>
    </row>
    <row r="70" spans="1:21" ht="15.75" hidden="1" thickBot="1" x14ac:dyDescent="0.3">
      <c r="A70" s="2" t="s">
        <v>9022</v>
      </c>
      <c r="B70" s="40">
        <v>45194</v>
      </c>
      <c r="C70" s="2" t="s">
        <v>1</v>
      </c>
      <c r="D70" s="2" t="s">
        <v>0</v>
      </c>
      <c r="E70" s="2" t="s">
        <v>9314</v>
      </c>
      <c r="F70" s="2" t="s">
        <v>9315</v>
      </c>
      <c r="G70" s="33">
        <v>198</v>
      </c>
      <c r="H70" s="38">
        <v>198</v>
      </c>
      <c r="I70" s="39" t="s">
        <v>3411</v>
      </c>
      <c r="J70" s="32" t="s">
        <v>3412</v>
      </c>
      <c r="K70" s="2">
        <v>0</v>
      </c>
      <c r="L70" s="2">
        <v>0</v>
      </c>
      <c r="M70" s="32">
        <v>411.58</v>
      </c>
      <c r="N70" s="2">
        <v>53.505400000000002</v>
      </c>
      <c r="O70" s="2">
        <v>0</v>
      </c>
      <c r="P70" s="2">
        <v>0</v>
      </c>
      <c r="Q70" s="32">
        <v>465.08539999999999</v>
      </c>
      <c r="S70" s="2" t="s">
        <v>1</v>
      </c>
      <c r="T70" s="134"/>
      <c r="U70" s="134"/>
    </row>
    <row r="71" spans="1:21" ht="15.75" hidden="1" thickBot="1" x14ac:dyDescent="0.3">
      <c r="A71" s="2" t="s">
        <v>9022</v>
      </c>
      <c r="B71" s="40">
        <v>45194</v>
      </c>
      <c r="C71" s="2" t="s">
        <v>1</v>
      </c>
      <c r="D71" s="2" t="s">
        <v>0</v>
      </c>
      <c r="E71" s="2" t="s">
        <v>9314</v>
      </c>
      <c r="F71" s="2" t="s">
        <v>9315</v>
      </c>
      <c r="G71" s="33">
        <v>197</v>
      </c>
      <c r="H71" s="38">
        <v>197</v>
      </c>
      <c r="I71" s="39" t="s">
        <v>3051</v>
      </c>
      <c r="J71" s="32" t="s">
        <v>3052</v>
      </c>
      <c r="K71" s="2">
        <v>0</v>
      </c>
      <c r="L71" s="2">
        <v>0</v>
      </c>
      <c r="M71" s="32">
        <v>187.29</v>
      </c>
      <c r="N71" s="2">
        <v>24.3477</v>
      </c>
      <c r="O71" s="2">
        <v>0</v>
      </c>
      <c r="P71" s="2">
        <v>0</v>
      </c>
      <c r="Q71" s="32">
        <v>211.6377</v>
      </c>
      <c r="S71" s="2" t="s">
        <v>1</v>
      </c>
      <c r="T71" s="134"/>
      <c r="U71" s="134"/>
    </row>
    <row r="72" spans="1:21" ht="15.75" hidden="1" thickBot="1" x14ac:dyDescent="0.3">
      <c r="A72" s="2" t="s">
        <v>9022</v>
      </c>
      <c r="B72" s="40">
        <v>45194</v>
      </c>
      <c r="C72" s="2" t="s">
        <v>1</v>
      </c>
      <c r="D72" s="2" t="s">
        <v>0</v>
      </c>
      <c r="E72" s="2" t="s">
        <v>9314</v>
      </c>
      <c r="F72" s="2" t="s">
        <v>9315</v>
      </c>
      <c r="G72" s="33">
        <v>196</v>
      </c>
      <c r="H72" s="38">
        <v>196</v>
      </c>
      <c r="I72" s="39" t="s">
        <v>7676</v>
      </c>
      <c r="J72" s="32" t="s">
        <v>7675</v>
      </c>
      <c r="K72" s="2">
        <v>0</v>
      </c>
      <c r="L72" s="2">
        <v>0</v>
      </c>
      <c r="M72" s="32">
        <v>0</v>
      </c>
      <c r="N72" s="2">
        <v>0</v>
      </c>
      <c r="O72" s="2">
        <v>0</v>
      </c>
      <c r="P72" s="2">
        <v>0</v>
      </c>
      <c r="Q72" s="32">
        <v>0</v>
      </c>
      <c r="S72" s="2" t="s">
        <v>1</v>
      </c>
      <c r="T72" s="134"/>
      <c r="U72" s="134"/>
    </row>
    <row r="73" spans="1:21" ht="15.75" hidden="1" thickBot="1" x14ac:dyDescent="0.3">
      <c r="A73" s="2" t="s">
        <v>9022</v>
      </c>
      <c r="B73" s="40">
        <v>45190</v>
      </c>
      <c r="C73" s="2" t="s">
        <v>1</v>
      </c>
      <c r="D73" s="2" t="s">
        <v>0</v>
      </c>
      <c r="E73" s="2" t="s">
        <v>9314</v>
      </c>
      <c r="F73" s="2" t="s">
        <v>9315</v>
      </c>
      <c r="G73" s="33">
        <v>195</v>
      </c>
      <c r="H73" s="38">
        <v>195</v>
      </c>
      <c r="I73" s="39" t="s">
        <v>2802</v>
      </c>
      <c r="J73" s="32" t="s">
        <v>2803</v>
      </c>
      <c r="K73" s="2">
        <v>0</v>
      </c>
      <c r="L73" s="2">
        <v>0</v>
      </c>
      <c r="M73" s="32">
        <v>693.3</v>
      </c>
      <c r="N73" s="2">
        <v>90.128999999999991</v>
      </c>
      <c r="O73" s="2">
        <v>0</v>
      </c>
      <c r="P73" s="2">
        <v>0</v>
      </c>
      <c r="Q73" s="32">
        <v>783.42899999999997</v>
      </c>
      <c r="S73" s="2" t="s">
        <v>1</v>
      </c>
      <c r="T73" s="134"/>
      <c r="U73" s="134"/>
    </row>
    <row r="74" spans="1:21" ht="15.75" hidden="1" thickBot="1" x14ac:dyDescent="0.3">
      <c r="A74" s="2" t="s">
        <v>9022</v>
      </c>
      <c r="B74" s="40">
        <v>45187</v>
      </c>
      <c r="C74" s="2" t="s">
        <v>1</v>
      </c>
      <c r="D74" s="2" t="s">
        <v>0</v>
      </c>
      <c r="E74" s="2" t="s">
        <v>9314</v>
      </c>
      <c r="F74" s="2" t="s">
        <v>9315</v>
      </c>
      <c r="G74" s="33">
        <v>194</v>
      </c>
      <c r="H74" s="38">
        <v>194</v>
      </c>
      <c r="I74" s="39" t="s">
        <v>2641</v>
      </c>
      <c r="J74" s="32" t="s">
        <v>2642</v>
      </c>
      <c r="K74" s="2">
        <v>0</v>
      </c>
      <c r="L74" s="2">
        <v>0</v>
      </c>
      <c r="M74" s="32">
        <v>190.92</v>
      </c>
      <c r="N74" s="2">
        <v>24.819599999999998</v>
      </c>
      <c r="O74" s="2">
        <v>0</v>
      </c>
      <c r="P74" s="2">
        <v>0</v>
      </c>
      <c r="Q74" s="32">
        <v>215.7396</v>
      </c>
      <c r="S74" s="2" t="s">
        <v>1</v>
      </c>
      <c r="T74" s="134"/>
      <c r="U74" s="134"/>
    </row>
    <row r="75" spans="1:21" ht="15.75" hidden="1" thickBot="1" x14ac:dyDescent="0.3">
      <c r="A75" s="2" t="s">
        <v>9022</v>
      </c>
      <c r="B75" s="40">
        <v>45187</v>
      </c>
      <c r="C75" s="2" t="s">
        <v>1</v>
      </c>
      <c r="D75" s="2" t="s">
        <v>0</v>
      </c>
      <c r="E75" s="2" t="s">
        <v>9314</v>
      </c>
      <c r="F75" s="2" t="s">
        <v>9315</v>
      </c>
      <c r="G75" s="33">
        <v>193</v>
      </c>
      <c r="H75" s="38">
        <v>193</v>
      </c>
      <c r="I75" s="39" t="s">
        <v>9346</v>
      </c>
      <c r="J75" s="32" t="s">
        <v>9181</v>
      </c>
      <c r="K75" s="2">
        <v>0</v>
      </c>
      <c r="L75" s="2">
        <v>0</v>
      </c>
      <c r="M75" s="32">
        <v>452.37</v>
      </c>
      <c r="N75" s="2">
        <v>58.808100000000003</v>
      </c>
      <c r="O75" s="2">
        <v>0</v>
      </c>
      <c r="P75" s="2">
        <v>0</v>
      </c>
      <c r="Q75" s="32">
        <v>511.17810000000003</v>
      </c>
      <c r="S75" s="2" t="s">
        <v>1</v>
      </c>
      <c r="T75" s="134"/>
      <c r="U75" s="134"/>
    </row>
    <row r="76" spans="1:21" ht="15.75" hidden="1" thickBot="1" x14ac:dyDescent="0.3">
      <c r="A76" s="2" t="s">
        <v>9022</v>
      </c>
      <c r="B76" s="40">
        <v>45187</v>
      </c>
      <c r="C76" s="2" t="s">
        <v>1</v>
      </c>
      <c r="D76" s="2" t="s">
        <v>0</v>
      </c>
      <c r="E76" s="2" t="s">
        <v>9314</v>
      </c>
      <c r="F76" s="2" t="s">
        <v>9315</v>
      </c>
      <c r="G76" s="33">
        <v>192</v>
      </c>
      <c r="H76" s="38">
        <v>192</v>
      </c>
      <c r="I76" s="39" t="s">
        <v>1320</v>
      </c>
      <c r="J76" s="32" t="s">
        <v>1321</v>
      </c>
      <c r="K76" s="2">
        <v>0</v>
      </c>
      <c r="L76" s="2">
        <v>0</v>
      </c>
      <c r="M76" s="32">
        <v>172.5</v>
      </c>
      <c r="N76" s="2">
        <v>22.425000000000001</v>
      </c>
      <c r="O76" s="2">
        <v>0</v>
      </c>
      <c r="P76" s="2">
        <v>0</v>
      </c>
      <c r="Q76" s="32">
        <v>194.92500000000001</v>
      </c>
      <c r="S76" s="2" t="s">
        <v>1</v>
      </c>
      <c r="T76" s="134"/>
      <c r="U76" s="134"/>
    </row>
    <row r="77" spans="1:21" ht="15.75" hidden="1" thickBot="1" x14ac:dyDescent="0.3">
      <c r="A77" s="2" t="s">
        <v>9022</v>
      </c>
      <c r="B77" s="40">
        <v>45180</v>
      </c>
      <c r="C77" s="2" t="s">
        <v>1</v>
      </c>
      <c r="D77" s="2" t="s">
        <v>0</v>
      </c>
      <c r="E77" s="2" t="s">
        <v>9314</v>
      </c>
      <c r="F77" s="2" t="s">
        <v>9315</v>
      </c>
      <c r="G77" s="33">
        <v>191</v>
      </c>
      <c r="H77" s="38">
        <v>191</v>
      </c>
      <c r="I77" s="39" t="s">
        <v>1470</v>
      </c>
      <c r="J77" s="32" t="s">
        <v>1471</v>
      </c>
      <c r="K77" s="2">
        <v>0</v>
      </c>
      <c r="L77" s="2">
        <v>0</v>
      </c>
      <c r="M77" s="32">
        <v>1264</v>
      </c>
      <c r="N77" s="2">
        <v>164.32</v>
      </c>
      <c r="O77" s="2">
        <v>0</v>
      </c>
      <c r="P77" s="2">
        <v>0</v>
      </c>
      <c r="Q77" s="32">
        <v>1428.32</v>
      </c>
      <c r="S77" s="2" t="s">
        <v>1</v>
      </c>
      <c r="T77" s="134"/>
      <c r="U77" s="134"/>
    </row>
    <row r="78" spans="1:21" ht="15.75" hidden="1" thickBot="1" x14ac:dyDescent="0.3">
      <c r="A78" s="2" t="s">
        <v>9022</v>
      </c>
      <c r="B78" s="40">
        <v>45180</v>
      </c>
      <c r="C78" s="2" t="s">
        <v>1</v>
      </c>
      <c r="D78" s="2" t="s">
        <v>0</v>
      </c>
      <c r="E78" s="2" t="s">
        <v>9314</v>
      </c>
      <c r="F78" s="2" t="s">
        <v>9315</v>
      </c>
      <c r="G78" s="33">
        <v>190</v>
      </c>
      <c r="H78" s="38">
        <v>190</v>
      </c>
      <c r="I78" s="39" t="s">
        <v>3527</v>
      </c>
      <c r="J78" s="32" t="s">
        <v>3528</v>
      </c>
      <c r="K78" s="2">
        <v>0</v>
      </c>
      <c r="L78" s="2">
        <v>0</v>
      </c>
      <c r="M78" s="32">
        <v>1284.8499999999999</v>
      </c>
      <c r="N78" s="2">
        <v>167.03049999999999</v>
      </c>
      <c r="O78" s="2">
        <v>0</v>
      </c>
      <c r="P78" s="2">
        <v>0</v>
      </c>
      <c r="Q78" s="32">
        <v>1451.8805</v>
      </c>
      <c r="S78" s="2" t="s">
        <v>1</v>
      </c>
      <c r="T78" s="134"/>
      <c r="U78" s="134"/>
    </row>
    <row r="79" spans="1:21" ht="15.75" hidden="1" thickBot="1" x14ac:dyDescent="0.3">
      <c r="A79" s="2" t="s">
        <v>9022</v>
      </c>
      <c r="B79" s="40">
        <v>45176</v>
      </c>
      <c r="C79" s="2" t="s">
        <v>1</v>
      </c>
      <c r="D79" s="2" t="s">
        <v>0</v>
      </c>
      <c r="E79" s="2" t="s">
        <v>9314</v>
      </c>
      <c r="F79" s="2" t="s">
        <v>9315</v>
      </c>
      <c r="G79" s="33">
        <v>189</v>
      </c>
      <c r="H79" s="38">
        <v>189</v>
      </c>
      <c r="I79" s="39" t="s">
        <v>9189</v>
      </c>
      <c r="J79" s="32" t="s">
        <v>9190</v>
      </c>
      <c r="K79" s="2">
        <v>0</v>
      </c>
      <c r="L79" s="2">
        <v>0</v>
      </c>
      <c r="M79" s="32">
        <v>172.5</v>
      </c>
      <c r="N79" s="2">
        <v>22.425000000000001</v>
      </c>
      <c r="O79" s="2">
        <v>0</v>
      </c>
      <c r="P79" s="2">
        <v>0</v>
      </c>
      <c r="Q79" s="32">
        <v>194.92500000000001</v>
      </c>
      <c r="S79" s="2" t="s">
        <v>1</v>
      </c>
      <c r="T79" s="134"/>
      <c r="U79" s="134"/>
    </row>
    <row r="80" spans="1:21" ht="15.75" hidden="1" thickBot="1" x14ac:dyDescent="0.3">
      <c r="A80" s="2" t="s">
        <v>9022</v>
      </c>
      <c r="B80" s="40">
        <v>45176</v>
      </c>
      <c r="C80" s="2" t="s">
        <v>1</v>
      </c>
      <c r="D80" s="2" t="s">
        <v>0</v>
      </c>
      <c r="E80" s="2" t="s">
        <v>9314</v>
      </c>
      <c r="F80" s="2" t="s">
        <v>9315</v>
      </c>
      <c r="G80" s="33">
        <v>188</v>
      </c>
      <c r="H80" s="38">
        <v>188</v>
      </c>
      <c r="I80" s="39" t="s">
        <v>6499</v>
      </c>
      <c r="J80" s="32" t="s">
        <v>6500</v>
      </c>
      <c r="K80" s="2">
        <v>0</v>
      </c>
      <c r="L80" s="2">
        <v>0</v>
      </c>
      <c r="M80" s="32">
        <v>432.31</v>
      </c>
      <c r="N80" s="2">
        <v>56.200300000000006</v>
      </c>
      <c r="O80" s="2">
        <v>0</v>
      </c>
      <c r="P80" s="2">
        <v>0</v>
      </c>
      <c r="Q80" s="32">
        <v>488.51030000000003</v>
      </c>
      <c r="S80" s="2" t="s">
        <v>1</v>
      </c>
      <c r="T80" s="134"/>
      <c r="U80" s="134"/>
    </row>
    <row r="81" spans="1:21" ht="15.75" hidden="1" thickBot="1" x14ac:dyDescent="0.3">
      <c r="A81" s="2" t="s">
        <v>9022</v>
      </c>
      <c r="B81" s="40">
        <v>45176</v>
      </c>
      <c r="C81" s="2" t="s">
        <v>1</v>
      </c>
      <c r="D81" s="2" t="s">
        <v>0</v>
      </c>
      <c r="E81" s="2" t="s">
        <v>9314</v>
      </c>
      <c r="F81" s="2" t="s">
        <v>9315</v>
      </c>
      <c r="G81" s="33">
        <v>187</v>
      </c>
      <c r="H81" s="38">
        <v>187</v>
      </c>
      <c r="I81" s="39" t="s">
        <v>2579</v>
      </c>
      <c r="J81" s="32" t="s">
        <v>2580</v>
      </c>
      <c r="K81" s="2">
        <v>0</v>
      </c>
      <c r="L81" s="2">
        <v>0</v>
      </c>
      <c r="M81" s="32">
        <v>825</v>
      </c>
      <c r="N81" s="2">
        <v>107.25</v>
      </c>
      <c r="O81" s="2">
        <v>0</v>
      </c>
      <c r="P81" s="2">
        <v>0</v>
      </c>
      <c r="Q81" s="32">
        <v>932.25</v>
      </c>
      <c r="S81" s="2" t="s">
        <v>1</v>
      </c>
      <c r="T81" s="134"/>
      <c r="U81" s="134"/>
    </row>
    <row r="82" spans="1:21" ht="15.75" hidden="1" thickBot="1" x14ac:dyDescent="0.3">
      <c r="A82" s="2" t="s">
        <v>9022</v>
      </c>
      <c r="B82" s="40">
        <v>45176</v>
      </c>
      <c r="C82" s="2" t="s">
        <v>1</v>
      </c>
      <c r="D82" s="2" t="s">
        <v>0</v>
      </c>
      <c r="E82" s="2" t="s">
        <v>9314</v>
      </c>
      <c r="F82" s="2" t="s">
        <v>9315</v>
      </c>
      <c r="G82" s="33">
        <v>186</v>
      </c>
      <c r="H82" s="38">
        <v>186</v>
      </c>
      <c r="I82" s="39" t="s">
        <v>6517</v>
      </c>
      <c r="J82" s="32" t="s">
        <v>6518</v>
      </c>
      <c r="K82" s="2">
        <v>0</v>
      </c>
      <c r="L82" s="2">
        <v>0</v>
      </c>
      <c r="M82" s="32">
        <v>286.63</v>
      </c>
      <c r="N82" s="2">
        <v>37.261899999999997</v>
      </c>
      <c r="O82" s="2">
        <v>0</v>
      </c>
      <c r="P82" s="2">
        <v>0</v>
      </c>
      <c r="Q82" s="32">
        <v>323.89189999999996</v>
      </c>
      <c r="S82" s="2" t="s">
        <v>1</v>
      </c>
      <c r="T82" s="134"/>
      <c r="U82" s="134"/>
    </row>
    <row r="83" spans="1:21" ht="15.75" hidden="1" thickBot="1" x14ac:dyDescent="0.3">
      <c r="A83" s="2" t="s">
        <v>9022</v>
      </c>
      <c r="B83" s="40">
        <v>45170</v>
      </c>
      <c r="C83" s="2" t="s">
        <v>1</v>
      </c>
      <c r="D83" s="2" t="s">
        <v>0</v>
      </c>
      <c r="E83" s="2" t="s">
        <v>9314</v>
      </c>
      <c r="F83" s="2" t="s">
        <v>9315</v>
      </c>
      <c r="G83" s="33">
        <v>185</v>
      </c>
      <c r="H83" s="38">
        <v>185</v>
      </c>
      <c r="I83" s="39" t="s">
        <v>3527</v>
      </c>
      <c r="J83" s="32" t="s">
        <v>3528</v>
      </c>
      <c r="K83" s="2">
        <v>0</v>
      </c>
      <c r="L83" s="2">
        <v>0</v>
      </c>
      <c r="M83" s="32">
        <v>1284.8499999999999</v>
      </c>
      <c r="N83" s="2">
        <v>167.03049999999999</v>
      </c>
      <c r="O83" s="2">
        <v>0</v>
      </c>
      <c r="P83" s="2">
        <v>0</v>
      </c>
      <c r="Q83" s="32">
        <v>1451.8805</v>
      </c>
      <c r="S83" s="2" t="s">
        <v>1</v>
      </c>
      <c r="T83" s="134"/>
      <c r="U83" s="134"/>
    </row>
    <row r="84" spans="1:21" ht="15.75" hidden="1" thickBot="1" x14ac:dyDescent="0.3">
      <c r="A84" s="2" t="s">
        <v>9021</v>
      </c>
      <c r="B84" s="40">
        <v>45166</v>
      </c>
      <c r="C84" s="2" t="s">
        <v>1</v>
      </c>
      <c r="D84" s="2" t="s">
        <v>0</v>
      </c>
      <c r="E84" s="2" t="s">
        <v>9314</v>
      </c>
      <c r="F84" s="2" t="s">
        <v>9315</v>
      </c>
      <c r="G84" s="33">
        <v>184</v>
      </c>
      <c r="H84" s="38">
        <v>184</v>
      </c>
      <c r="I84" s="39" t="s">
        <v>3103</v>
      </c>
      <c r="J84" s="32" t="s">
        <v>3104</v>
      </c>
      <c r="K84" s="2">
        <v>0</v>
      </c>
      <c r="L84" s="2">
        <v>0</v>
      </c>
      <c r="M84" s="32">
        <v>432.26</v>
      </c>
      <c r="N84" s="2">
        <v>56.193800000000003</v>
      </c>
      <c r="O84" s="2">
        <v>0</v>
      </c>
      <c r="P84" s="2">
        <v>0</v>
      </c>
      <c r="Q84" s="32">
        <v>488.4538</v>
      </c>
      <c r="S84" s="2" t="s">
        <v>1</v>
      </c>
      <c r="T84" s="134"/>
      <c r="U84" s="134"/>
    </row>
    <row r="85" spans="1:21" ht="15.75" hidden="1" thickBot="1" x14ac:dyDescent="0.3">
      <c r="A85" s="2" t="s">
        <v>9021</v>
      </c>
      <c r="B85" s="40">
        <v>45166</v>
      </c>
      <c r="C85" s="2" t="s">
        <v>1</v>
      </c>
      <c r="D85" s="2" t="s">
        <v>0</v>
      </c>
      <c r="E85" s="2" t="s">
        <v>9314</v>
      </c>
      <c r="F85" s="2" t="s">
        <v>9315</v>
      </c>
      <c r="G85" s="33">
        <v>183</v>
      </c>
      <c r="H85" s="38">
        <v>183</v>
      </c>
      <c r="I85" s="39" t="s">
        <v>1786</v>
      </c>
      <c r="J85" s="32" t="s">
        <v>1787</v>
      </c>
      <c r="K85" s="2">
        <v>0</v>
      </c>
      <c r="L85" s="2">
        <v>0</v>
      </c>
      <c r="M85" s="32">
        <v>1282.6400000000001</v>
      </c>
      <c r="N85" s="2">
        <v>166.74320000000003</v>
      </c>
      <c r="O85" s="2">
        <v>0</v>
      </c>
      <c r="P85" s="2">
        <v>0</v>
      </c>
      <c r="Q85" s="32">
        <v>1449.3832000000002</v>
      </c>
      <c r="S85" s="2" t="s">
        <v>1</v>
      </c>
      <c r="T85" s="134"/>
      <c r="U85" s="134"/>
    </row>
    <row r="86" spans="1:21" ht="15.75" hidden="1" thickBot="1" x14ac:dyDescent="0.3">
      <c r="A86" s="2" t="s">
        <v>9021</v>
      </c>
      <c r="B86" s="40">
        <v>45163</v>
      </c>
      <c r="C86" s="2" t="s">
        <v>1</v>
      </c>
      <c r="D86" s="2" t="s">
        <v>0</v>
      </c>
      <c r="E86" s="2" t="s">
        <v>9314</v>
      </c>
      <c r="F86" s="2" t="s">
        <v>9315</v>
      </c>
      <c r="G86" s="33">
        <v>182</v>
      </c>
      <c r="H86" s="38">
        <v>182</v>
      </c>
      <c r="I86" s="39" t="s">
        <v>3051</v>
      </c>
      <c r="J86" s="32" t="s">
        <v>3052</v>
      </c>
      <c r="K86" s="2">
        <v>0</v>
      </c>
      <c r="L86" s="2">
        <v>0</v>
      </c>
      <c r="M86" s="32">
        <v>167.29</v>
      </c>
      <c r="N86" s="2">
        <v>21.747699999999998</v>
      </c>
      <c r="O86" s="2">
        <v>0</v>
      </c>
      <c r="P86" s="2">
        <v>0</v>
      </c>
      <c r="Q86" s="32">
        <v>189.0377</v>
      </c>
      <c r="S86" s="2" t="s">
        <v>1</v>
      </c>
      <c r="T86" s="134"/>
      <c r="U86" s="134"/>
    </row>
    <row r="87" spans="1:21" ht="15.75" hidden="1" thickBot="1" x14ac:dyDescent="0.3">
      <c r="A87" s="2" t="s">
        <v>9021</v>
      </c>
      <c r="B87" s="40">
        <v>45163</v>
      </c>
      <c r="C87" s="2" t="s">
        <v>1</v>
      </c>
      <c r="D87" s="2" t="s">
        <v>0</v>
      </c>
      <c r="E87" s="2" t="s">
        <v>9314</v>
      </c>
      <c r="F87" s="2" t="s">
        <v>9315</v>
      </c>
      <c r="G87" s="33">
        <v>181</v>
      </c>
      <c r="H87" s="38">
        <v>181</v>
      </c>
      <c r="I87" s="39" t="s">
        <v>3411</v>
      </c>
      <c r="J87" s="32" t="s">
        <v>3412</v>
      </c>
      <c r="K87" s="2">
        <v>0</v>
      </c>
      <c r="L87" s="2">
        <v>0</v>
      </c>
      <c r="M87" s="32">
        <v>411.58</v>
      </c>
      <c r="N87" s="2">
        <v>53.505400000000002</v>
      </c>
      <c r="O87" s="2">
        <v>0</v>
      </c>
      <c r="P87" s="2">
        <v>0</v>
      </c>
      <c r="Q87" s="32">
        <v>465.08539999999999</v>
      </c>
      <c r="S87" s="2" t="s">
        <v>1</v>
      </c>
      <c r="T87" s="134"/>
      <c r="U87" s="134"/>
    </row>
    <row r="88" spans="1:21" ht="15.75" hidden="1" thickBot="1" x14ac:dyDescent="0.3">
      <c r="A88" s="2" t="s">
        <v>9021</v>
      </c>
      <c r="B88" s="40">
        <v>45163</v>
      </c>
      <c r="C88" s="2" t="s">
        <v>1</v>
      </c>
      <c r="D88" s="2" t="s">
        <v>0</v>
      </c>
      <c r="E88" s="2" t="s">
        <v>9314</v>
      </c>
      <c r="F88" s="2" t="s">
        <v>9315</v>
      </c>
      <c r="G88" s="33">
        <v>180</v>
      </c>
      <c r="H88" s="38">
        <v>180</v>
      </c>
      <c r="I88" s="39" t="s">
        <v>2196</v>
      </c>
      <c r="J88" s="32" t="s">
        <v>2197</v>
      </c>
      <c r="K88" s="2">
        <v>0</v>
      </c>
      <c r="L88" s="2">
        <v>0</v>
      </c>
      <c r="M88" s="32">
        <v>159.44</v>
      </c>
      <c r="N88" s="2">
        <v>20.7272</v>
      </c>
      <c r="O88" s="2">
        <v>0</v>
      </c>
      <c r="P88" s="2">
        <v>0</v>
      </c>
      <c r="Q88" s="32">
        <v>180.16720000000001</v>
      </c>
      <c r="S88" s="2" t="s">
        <v>1</v>
      </c>
      <c r="T88" s="134"/>
      <c r="U88" s="134"/>
    </row>
    <row r="89" spans="1:21" ht="15.75" hidden="1" thickBot="1" x14ac:dyDescent="0.3">
      <c r="A89" s="2" t="s">
        <v>9021</v>
      </c>
      <c r="B89" s="40">
        <v>45159</v>
      </c>
      <c r="C89" s="2" t="s">
        <v>1</v>
      </c>
      <c r="D89" s="2" t="s">
        <v>0</v>
      </c>
      <c r="E89" s="2" t="s">
        <v>9314</v>
      </c>
      <c r="F89" s="2" t="s">
        <v>9315</v>
      </c>
      <c r="G89" s="33">
        <v>179</v>
      </c>
      <c r="H89" s="38">
        <v>179</v>
      </c>
      <c r="I89" s="39" t="s">
        <v>1470</v>
      </c>
      <c r="J89" s="32" t="s">
        <v>1471</v>
      </c>
      <c r="K89" s="2">
        <v>0</v>
      </c>
      <c r="L89" s="2">
        <v>0</v>
      </c>
      <c r="M89" s="32">
        <v>1422</v>
      </c>
      <c r="N89" s="2">
        <v>184.86</v>
      </c>
      <c r="O89" s="2">
        <v>0</v>
      </c>
      <c r="P89" s="2">
        <v>0</v>
      </c>
      <c r="Q89" s="32">
        <v>1606.8600000000001</v>
      </c>
      <c r="S89" s="2" t="s">
        <v>1</v>
      </c>
      <c r="T89" s="134"/>
      <c r="U89" s="134"/>
    </row>
    <row r="90" spans="1:21" ht="15.75" hidden="1" thickBot="1" x14ac:dyDescent="0.3">
      <c r="A90" s="2" t="s">
        <v>9021</v>
      </c>
      <c r="B90" s="40">
        <v>45159</v>
      </c>
      <c r="C90" s="2" t="s">
        <v>1</v>
      </c>
      <c r="D90" s="2" t="s">
        <v>0</v>
      </c>
      <c r="E90" s="2" t="s">
        <v>9314</v>
      </c>
      <c r="F90" s="2" t="s">
        <v>9315</v>
      </c>
      <c r="G90" s="33">
        <v>178</v>
      </c>
      <c r="H90" s="38">
        <v>178</v>
      </c>
      <c r="I90" s="39" t="s">
        <v>2641</v>
      </c>
      <c r="J90" s="32" t="s">
        <v>2642</v>
      </c>
      <c r="K90" s="2">
        <v>0</v>
      </c>
      <c r="L90" s="2">
        <v>0</v>
      </c>
      <c r="M90" s="32">
        <v>190.92</v>
      </c>
      <c r="N90" s="2">
        <v>24.819599999999998</v>
      </c>
      <c r="O90" s="2">
        <v>0</v>
      </c>
      <c r="P90" s="2">
        <v>0</v>
      </c>
      <c r="Q90" s="32">
        <v>215.7396</v>
      </c>
      <c r="S90" s="2" t="s">
        <v>1</v>
      </c>
      <c r="T90" s="134"/>
      <c r="U90" s="134"/>
    </row>
    <row r="91" spans="1:21" ht="15.75" hidden="1" thickBot="1" x14ac:dyDescent="0.3">
      <c r="A91" s="2" t="s">
        <v>9021</v>
      </c>
      <c r="B91" s="40">
        <v>45159</v>
      </c>
      <c r="C91" s="2" t="s">
        <v>1</v>
      </c>
      <c r="D91" s="2" t="s">
        <v>0</v>
      </c>
      <c r="E91" s="2" t="s">
        <v>9314</v>
      </c>
      <c r="F91" s="2" t="s">
        <v>9315</v>
      </c>
      <c r="G91" s="33">
        <v>177</v>
      </c>
      <c r="H91" s="38">
        <v>177</v>
      </c>
      <c r="I91" s="39" t="s">
        <v>9346</v>
      </c>
      <c r="J91" s="32" t="s">
        <v>9181</v>
      </c>
      <c r="K91" s="2">
        <v>0</v>
      </c>
      <c r="L91" s="2">
        <v>0</v>
      </c>
      <c r="M91" s="32">
        <v>452.37</v>
      </c>
      <c r="N91" s="2">
        <v>58.808100000000003</v>
      </c>
      <c r="O91" s="2">
        <v>0</v>
      </c>
      <c r="P91" s="2">
        <v>0</v>
      </c>
      <c r="Q91" s="32">
        <v>511.17810000000003</v>
      </c>
      <c r="S91" s="2" t="s">
        <v>1</v>
      </c>
      <c r="T91" s="134"/>
      <c r="U91" s="134"/>
    </row>
    <row r="92" spans="1:21" ht="15.75" hidden="1" thickBot="1" x14ac:dyDescent="0.3">
      <c r="A92" s="2" t="s">
        <v>9021</v>
      </c>
      <c r="B92" s="40">
        <v>45159</v>
      </c>
      <c r="C92" s="2" t="s">
        <v>1</v>
      </c>
      <c r="D92" s="2" t="s">
        <v>0</v>
      </c>
      <c r="E92" s="2" t="s">
        <v>9314</v>
      </c>
      <c r="F92" s="2" t="s">
        <v>9315</v>
      </c>
      <c r="G92" s="33">
        <v>176</v>
      </c>
      <c r="H92" s="38">
        <v>176</v>
      </c>
      <c r="I92" s="39" t="s">
        <v>2579</v>
      </c>
      <c r="J92" s="32" t="s">
        <v>2580</v>
      </c>
      <c r="K92" s="2">
        <v>0</v>
      </c>
      <c r="L92" s="2">
        <v>0</v>
      </c>
      <c r="M92" s="32">
        <v>284.22000000000003</v>
      </c>
      <c r="N92" s="2">
        <v>36.948600000000006</v>
      </c>
      <c r="O92" s="2">
        <v>0</v>
      </c>
      <c r="P92" s="2">
        <v>0</v>
      </c>
      <c r="Q92" s="32">
        <v>321.16860000000003</v>
      </c>
      <c r="S92" s="2" t="s">
        <v>1</v>
      </c>
      <c r="T92" s="134"/>
      <c r="U92" s="134"/>
    </row>
    <row r="93" spans="1:21" ht="15.75" hidden="1" thickBot="1" x14ac:dyDescent="0.3">
      <c r="A93" s="2" t="s">
        <v>9021</v>
      </c>
      <c r="B93" s="40">
        <v>45159</v>
      </c>
      <c r="C93" s="2" t="s">
        <v>1</v>
      </c>
      <c r="D93" s="2" t="s">
        <v>0</v>
      </c>
      <c r="E93" s="2" t="s">
        <v>9314</v>
      </c>
      <c r="F93" s="2" t="s">
        <v>9315</v>
      </c>
      <c r="G93" s="33">
        <v>175</v>
      </c>
      <c r="H93" s="38">
        <v>175</v>
      </c>
      <c r="I93" s="39" t="s">
        <v>9203</v>
      </c>
      <c r="J93" s="32" t="s">
        <v>9204</v>
      </c>
      <c r="K93" s="2">
        <v>0</v>
      </c>
      <c r="L93" s="2">
        <v>0</v>
      </c>
      <c r="M93" s="32">
        <v>302.5</v>
      </c>
      <c r="N93" s="2">
        <v>39.325000000000003</v>
      </c>
      <c r="O93" s="2">
        <v>0</v>
      </c>
      <c r="P93" s="2">
        <v>0</v>
      </c>
      <c r="Q93" s="32">
        <v>341.82499999999999</v>
      </c>
      <c r="S93" s="2" t="s">
        <v>1</v>
      </c>
      <c r="T93" s="134"/>
      <c r="U93" s="134"/>
    </row>
    <row r="94" spans="1:21" ht="15.75" hidden="1" thickBot="1" x14ac:dyDescent="0.3">
      <c r="A94" s="2" t="s">
        <v>9021</v>
      </c>
      <c r="B94" s="40">
        <v>45159</v>
      </c>
      <c r="C94" s="2" t="s">
        <v>1</v>
      </c>
      <c r="D94" s="2" t="s">
        <v>0</v>
      </c>
      <c r="E94" s="2" t="s">
        <v>9314</v>
      </c>
      <c r="F94" s="2" t="s">
        <v>9315</v>
      </c>
      <c r="G94" s="33">
        <v>174</v>
      </c>
      <c r="H94" s="38">
        <v>174</v>
      </c>
      <c r="I94" s="39" t="s">
        <v>2802</v>
      </c>
      <c r="J94" s="32" t="s">
        <v>2803</v>
      </c>
      <c r="K94" s="2">
        <v>0</v>
      </c>
      <c r="L94" s="2">
        <v>0</v>
      </c>
      <c r="M94" s="32">
        <v>693.3</v>
      </c>
      <c r="N94" s="2">
        <v>90.128999999999991</v>
      </c>
      <c r="O94" s="2">
        <v>0</v>
      </c>
      <c r="P94" s="2">
        <v>0</v>
      </c>
      <c r="Q94" s="32">
        <v>783.42899999999997</v>
      </c>
      <c r="S94" s="2" t="s">
        <v>1</v>
      </c>
      <c r="T94" s="134"/>
      <c r="U94" s="134"/>
    </row>
    <row r="95" spans="1:21" ht="15.75" hidden="1" thickBot="1" x14ac:dyDescent="0.3">
      <c r="A95" s="2" t="s">
        <v>9021</v>
      </c>
      <c r="B95" s="40">
        <v>45150</v>
      </c>
      <c r="C95" s="2" t="s">
        <v>1</v>
      </c>
      <c r="D95" s="2" t="s">
        <v>0</v>
      </c>
      <c r="E95" s="2" t="s">
        <v>9314</v>
      </c>
      <c r="F95" s="2" t="s">
        <v>9315</v>
      </c>
      <c r="G95" s="33">
        <v>173</v>
      </c>
      <c r="H95" s="38">
        <v>173</v>
      </c>
      <c r="I95" s="39" t="s">
        <v>7676</v>
      </c>
      <c r="J95" s="32" t="s">
        <v>7675</v>
      </c>
      <c r="K95" s="2">
        <v>0</v>
      </c>
      <c r="L95" s="2">
        <v>0</v>
      </c>
      <c r="M95" s="32">
        <v>0</v>
      </c>
      <c r="N95" s="2">
        <v>0</v>
      </c>
      <c r="O95" s="2">
        <v>0</v>
      </c>
      <c r="P95" s="2">
        <v>0</v>
      </c>
      <c r="Q95" s="32">
        <v>0</v>
      </c>
      <c r="S95" s="2" t="s">
        <v>1</v>
      </c>
      <c r="T95" s="134"/>
      <c r="U95" s="134"/>
    </row>
    <row r="96" spans="1:21" ht="15.75" hidden="1" thickBot="1" x14ac:dyDescent="0.3">
      <c r="A96" s="2" t="s">
        <v>9021</v>
      </c>
      <c r="B96" s="40">
        <v>45146</v>
      </c>
      <c r="C96" s="2" t="s">
        <v>1</v>
      </c>
      <c r="D96" s="2" t="s">
        <v>0</v>
      </c>
      <c r="E96" s="2" t="s">
        <v>9314</v>
      </c>
      <c r="F96" s="2" t="s">
        <v>9315</v>
      </c>
      <c r="G96" s="33">
        <v>172</v>
      </c>
      <c r="H96" s="38">
        <v>172</v>
      </c>
      <c r="I96" s="39" t="s">
        <v>6499</v>
      </c>
      <c r="J96" s="32" t="s">
        <v>6500</v>
      </c>
      <c r="K96" s="2">
        <v>0</v>
      </c>
      <c r="L96" s="2">
        <v>0</v>
      </c>
      <c r="M96" s="32">
        <v>432.31</v>
      </c>
      <c r="N96" s="2">
        <v>56.200300000000006</v>
      </c>
      <c r="O96" s="2">
        <v>0</v>
      </c>
      <c r="P96" s="2">
        <v>0</v>
      </c>
      <c r="Q96" s="32">
        <v>488.51030000000003</v>
      </c>
      <c r="S96" s="2" t="s">
        <v>1</v>
      </c>
      <c r="T96" s="134"/>
      <c r="U96" s="134"/>
    </row>
    <row r="97" spans="1:21" ht="15.75" hidden="1" thickBot="1" x14ac:dyDescent="0.3">
      <c r="A97" s="2" t="s">
        <v>9021</v>
      </c>
      <c r="B97" s="40">
        <v>45146</v>
      </c>
      <c r="C97" s="2" t="s">
        <v>1</v>
      </c>
      <c r="D97" s="2" t="s">
        <v>0</v>
      </c>
      <c r="E97" s="2" t="s">
        <v>9314</v>
      </c>
      <c r="F97" s="2" t="s">
        <v>9315</v>
      </c>
      <c r="G97" s="33">
        <v>171</v>
      </c>
      <c r="H97" s="38">
        <v>171</v>
      </c>
      <c r="I97" s="39" t="s">
        <v>6517</v>
      </c>
      <c r="J97" s="32" t="s">
        <v>6518</v>
      </c>
      <c r="K97" s="2">
        <v>0</v>
      </c>
      <c r="L97" s="2">
        <v>0</v>
      </c>
      <c r="M97" s="32">
        <v>286.63</v>
      </c>
      <c r="N97" s="2">
        <v>37.261899999999997</v>
      </c>
      <c r="O97" s="2">
        <v>0</v>
      </c>
      <c r="P97" s="2">
        <v>0</v>
      </c>
      <c r="Q97" s="32">
        <v>323.89189999999996</v>
      </c>
      <c r="S97" s="2" t="s">
        <v>1</v>
      </c>
      <c r="T97" s="134"/>
      <c r="U97" s="134"/>
    </row>
    <row r="98" spans="1:21" ht="15.75" hidden="1" thickBot="1" x14ac:dyDescent="0.3">
      <c r="A98" s="2" t="s">
        <v>9021</v>
      </c>
      <c r="B98" s="40">
        <v>45145</v>
      </c>
      <c r="C98" s="2" t="s">
        <v>1</v>
      </c>
      <c r="D98" s="2" t="s">
        <v>0</v>
      </c>
      <c r="E98" s="2" t="s">
        <v>9314</v>
      </c>
      <c r="F98" s="2" t="s">
        <v>9315</v>
      </c>
      <c r="G98" s="33">
        <v>170</v>
      </c>
      <c r="H98" s="38">
        <v>170</v>
      </c>
      <c r="I98" s="39" t="s">
        <v>1320</v>
      </c>
      <c r="J98" s="32" t="s">
        <v>1321</v>
      </c>
      <c r="K98" s="2">
        <v>0</v>
      </c>
      <c r="L98" s="2">
        <v>0</v>
      </c>
      <c r="M98" s="32">
        <v>172.5</v>
      </c>
      <c r="N98" s="2">
        <v>22.425000000000001</v>
      </c>
      <c r="O98" s="2">
        <v>0</v>
      </c>
      <c r="P98" s="2">
        <v>0</v>
      </c>
      <c r="Q98" s="32">
        <v>194.92500000000001</v>
      </c>
      <c r="S98" s="2" t="s">
        <v>1</v>
      </c>
      <c r="T98" s="134"/>
      <c r="U98" s="134"/>
    </row>
    <row r="99" spans="1:21" ht="15.75" hidden="1" thickBot="1" x14ac:dyDescent="0.3">
      <c r="A99" s="2" t="s">
        <v>9021</v>
      </c>
      <c r="B99" s="40">
        <v>45140</v>
      </c>
      <c r="C99" s="2" t="s">
        <v>1</v>
      </c>
      <c r="D99" s="2" t="s">
        <v>0</v>
      </c>
      <c r="E99" s="2" t="s">
        <v>9314</v>
      </c>
      <c r="F99" s="2" t="s">
        <v>9315</v>
      </c>
      <c r="G99" s="33">
        <v>169</v>
      </c>
      <c r="H99" s="38">
        <v>169</v>
      </c>
      <c r="I99" s="39" t="s">
        <v>9189</v>
      </c>
      <c r="J99" s="32" t="s">
        <v>9190</v>
      </c>
      <c r="K99" s="2">
        <v>0</v>
      </c>
      <c r="L99" s="2">
        <v>0</v>
      </c>
      <c r="M99" s="32">
        <v>172.5</v>
      </c>
      <c r="N99" s="2">
        <v>22.425000000000001</v>
      </c>
      <c r="O99" s="2">
        <v>0</v>
      </c>
      <c r="P99" s="2">
        <v>0</v>
      </c>
      <c r="Q99" s="32">
        <v>194.92500000000001</v>
      </c>
      <c r="S99" s="2" t="s">
        <v>1</v>
      </c>
      <c r="T99" s="134"/>
      <c r="U99" s="134"/>
    </row>
    <row r="100" spans="1:21" ht="15.75" hidden="1" thickBot="1" x14ac:dyDescent="0.3">
      <c r="A100" s="2" t="s">
        <v>9021</v>
      </c>
      <c r="B100" s="40">
        <v>45140</v>
      </c>
      <c r="C100" s="2" t="s">
        <v>1</v>
      </c>
      <c r="D100" s="2" t="s">
        <v>0</v>
      </c>
      <c r="E100" s="2" t="s">
        <v>9314</v>
      </c>
      <c r="F100" s="2" t="s">
        <v>9315</v>
      </c>
      <c r="G100" s="33">
        <v>168</v>
      </c>
      <c r="H100" s="38">
        <v>168</v>
      </c>
      <c r="I100" s="39" t="s">
        <v>9344</v>
      </c>
      <c r="J100" s="32" t="s">
        <v>9345</v>
      </c>
      <c r="K100" s="2">
        <v>0</v>
      </c>
      <c r="L100" s="2">
        <v>0</v>
      </c>
      <c r="M100" s="32">
        <v>741.93</v>
      </c>
      <c r="N100" s="2">
        <v>96.45089999999999</v>
      </c>
      <c r="O100" s="2">
        <v>0</v>
      </c>
      <c r="P100" s="2">
        <v>0</v>
      </c>
      <c r="Q100" s="32">
        <v>838.38089999999988</v>
      </c>
      <c r="S100" s="2" t="s">
        <v>1</v>
      </c>
      <c r="T100" s="134"/>
      <c r="U100" s="134"/>
    </row>
    <row r="101" spans="1:21" ht="15.75" hidden="1" thickBot="1" x14ac:dyDescent="0.3">
      <c r="A101" s="2" t="s">
        <v>9021</v>
      </c>
      <c r="B101" s="40">
        <v>45140</v>
      </c>
      <c r="C101" s="2" t="s">
        <v>1</v>
      </c>
      <c r="D101" s="2" t="s">
        <v>0</v>
      </c>
      <c r="E101" s="2" t="s">
        <v>9314</v>
      </c>
      <c r="F101" s="2" t="s">
        <v>9315</v>
      </c>
      <c r="G101" s="33">
        <v>167</v>
      </c>
      <c r="H101" s="38">
        <v>167</v>
      </c>
      <c r="I101" s="39" t="s">
        <v>2579</v>
      </c>
      <c r="J101" s="32" t="s">
        <v>2580</v>
      </c>
      <c r="K101" s="2">
        <v>0</v>
      </c>
      <c r="L101" s="2">
        <v>0</v>
      </c>
      <c r="M101" s="32">
        <v>825</v>
      </c>
      <c r="N101" s="2">
        <v>107.25</v>
      </c>
      <c r="O101" s="2">
        <v>0</v>
      </c>
      <c r="P101" s="2">
        <v>0</v>
      </c>
      <c r="Q101" s="32">
        <v>932.25</v>
      </c>
      <c r="S101" s="2" t="s">
        <v>1</v>
      </c>
      <c r="T101" s="134"/>
      <c r="U101" s="134"/>
    </row>
    <row r="102" spans="1:21" ht="15.75" hidden="1" thickBot="1" x14ac:dyDescent="0.3">
      <c r="A102" s="2" t="s">
        <v>9020</v>
      </c>
      <c r="B102" s="40">
        <v>45135</v>
      </c>
      <c r="C102" s="2" t="s">
        <v>1</v>
      </c>
      <c r="D102" s="2" t="s">
        <v>0</v>
      </c>
      <c r="E102" s="2" t="s">
        <v>9314</v>
      </c>
      <c r="F102" s="2" t="s">
        <v>9315</v>
      </c>
      <c r="G102" s="33">
        <v>166</v>
      </c>
      <c r="H102" s="38">
        <v>166</v>
      </c>
      <c r="I102" s="39" t="s">
        <v>3103</v>
      </c>
      <c r="J102" s="32" t="s">
        <v>3104</v>
      </c>
      <c r="K102" s="2">
        <v>0</v>
      </c>
      <c r="L102" s="2">
        <v>0</v>
      </c>
      <c r="M102" s="32">
        <v>432.26</v>
      </c>
      <c r="N102" s="2">
        <v>56.193800000000003</v>
      </c>
      <c r="O102" s="2">
        <v>0</v>
      </c>
      <c r="P102" s="2">
        <v>0</v>
      </c>
      <c r="Q102" s="32">
        <v>488.4538</v>
      </c>
      <c r="S102" s="2" t="s">
        <v>1</v>
      </c>
      <c r="T102" s="134"/>
      <c r="U102" s="134"/>
    </row>
    <row r="103" spans="1:21" ht="15.75" hidden="1" thickBot="1" x14ac:dyDescent="0.3">
      <c r="A103" s="2" t="s">
        <v>9020</v>
      </c>
      <c r="B103" s="40">
        <v>45135</v>
      </c>
      <c r="C103" s="2" t="s">
        <v>1</v>
      </c>
      <c r="D103" s="2" t="s">
        <v>0</v>
      </c>
      <c r="E103" s="2" t="s">
        <v>9314</v>
      </c>
      <c r="F103" s="2" t="s">
        <v>9315</v>
      </c>
      <c r="G103" s="33">
        <v>165</v>
      </c>
      <c r="H103" s="38">
        <v>165</v>
      </c>
      <c r="I103" s="39" t="s">
        <v>3103</v>
      </c>
      <c r="J103" s="32" t="s">
        <v>3104</v>
      </c>
      <c r="K103" s="2">
        <v>0</v>
      </c>
      <c r="L103" s="2">
        <v>0</v>
      </c>
      <c r="M103" s="32">
        <v>432.26</v>
      </c>
      <c r="N103" s="2">
        <v>56.193800000000003</v>
      </c>
      <c r="O103" s="2">
        <v>0</v>
      </c>
      <c r="P103" s="2">
        <v>0</v>
      </c>
      <c r="Q103" s="32">
        <v>488.4538</v>
      </c>
      <c r="S103" s="2" t="s">
        <v>1</v>
      </c>
      <c r="T103" s="134"/>
      <c r="U103" s="134"/>
    </row>
    <row r="104" spans="1:21" ht="15.75" hidden="1" thickBot="1" x14ac:dyDescent="0.3">
      <c r="A104" s="2" t="s">
        <v>9020</v>
      </c>
      <c r="B104" s="40">
        <v>45132</v>
      </c>
      <c r="C104" s="2" t="s">
        <v>1</v>
      </c>
      <c r="D104" s="2" t="s">
        <v>0</v>
      </c>
      <c r="E104" s="2" t="s">
        <v>9314</v>
      </c>
      <c r="F104" s="2" t="s">
        <v>9315</v>
      </c>
      <c r="G104" s="33">
        <v>164</v>
      </c>
      <c r="H104" s="38">
        <v>164</v>
      </c>
      <c r="I104" s="39" t="s">
        <v>9344</v>
      </c>
      <c r="J104" s="32" t="s">
        <v>9345</v>
      </c>
      <c r="K104" s="2">
        <v>0</v>
      </c>
      <c r="L104" s="2">
        <v>0</v>
      </c>
      <c r="M104" s="32">
        <v>4160</v>
      </c>
      <c r="N104" s="2">
        <v>540.80000000000007</v>
      </c>
      <c r="O104" s="2">
        <v>0</v>
      </c>
      <c r="P104" s="2">
        <v>0</v>
      </c>
      <c r="Q104" s="32">
        <v>4700.8</v>
      </c>
      <c r="S104" s="2" t="s">
        <v>1</v>
      </c>
      <c r="T104" s="134"/>
      <c r="U104" s="134"/>
    </row>
    <row r="105" spans="1:21" ht="15.75" hidden="1" thickBot="1" x14ac:dyDescent="0.3">
      <c r="A105" s="2" t="s">
        <v>9020</v>
      </c>
      <c r="B105" s="40">
        <v>45132</v>
      </c>
      <c r="C105" s="2" t="s">
        <v>1</v>
      </c>
      <c r="D105" s="2" t="s">
        <v>0</v>
      </c>
      <c r="E105" s="2" t="s">
        <v>9314</v>
      </c>
      <c r="F105" s="2" t="s">
        <v>9315</v>
      </c>
      <c r="G105" s="33">
        <v>163</v>
      </c>
      <c r="H105" s="38">
        <v>163</v>
      </c>
      <c r="I105" s="39" t="s">
        <v>9344</v>
      </c>
      <c r="J105" s="32" t="s">
        <v>9345</v>
      </c>
      <c r="K105" s="2">
        <v>0</v>
      </c>
      <c r="L105" s="2">
        <v>0</v>
      </c>
      <c r="M105" s="32">
        <v>741.93</v>
      </c>
      <c r="N105" s="2">
        <v>96.45089999999999</v>
      </c>
      <c r="O105" s="2">
        <v>0</v>
      </c>
      <c r="P105" s="2">
        <v>0</v>
      </c>
      <c r="Q105" s="32">
        <v>838.38089999999988</v>
      </c>
      <c r="S105" s="2" t="s">
        <v>1</v>
      </c>
      <c r="T105" s="134"/>
      <c r="U105" s="134"/>
    </row>
    <row r="106" spans="1:21" ht="15.75" hidden="1" thickBot="1" x14ac:dyDescent="0.3">
      <c r="A106" s="2" t="s">
        <v>9020</v>
      </c>
      <c r="B106" s="40">
        <v>45132</v>
      </c>
      <c r="C106" s="2" t="s">
        <v>1</v>
      </c>
      <c r="D106" s="2" t="s">
        <v>0</v>
      </c>
      <c r="E106" s="2" t="s">
        <v>9314</v>
      </c>
      <c r="F106" s="2" t="s">
        <v>9315</v>
      </c>
      <c r="G106" s="33">
        <v>162</v>
      </c>
      <c r="H106" s="38">
        <v>162</v>
      </c>
      <c r="I106" s="39" t="s">
        <v>7676</v>
      </c>
      <c r="J106" s="32" t="s">
        <v>7675</v>
      </c>
      <c r="K106" s="2">
        <v>0</v>
      </c>
      <c r="L106" s="2">
        <v>0</v>
      </c>
      <c r="M106" s="32">
        <v>0</v>
      </c>
      <c r="N106" s="2">
        <v>0</v>
      </c>
      <c r="O106" s="2">
        <v>0</v>
      </c>
      <c r="P106" s="2">
        <v>0</v>
      </c>
      <c r="Q106" s="32">
        <v>0</v>
      </c>
      <c r="S106" s="2" t="s">
        <v>1</v>
      </c>
      <c r="T106" s="134"/>
      <c r="U106" s="134"/>
    </row>
    <row r="107" spans="1:21" ht="15.75" hidden="1" thickBot="1" x14ac:dyDescent="0.3">
      <c r="A107" s="2" t="s">
        <v>9020</v>
      </c>
      <c r="B107" s="40">
        <v>45128</v>
      </c>
      <c r="C107" s="2" t="s">
        <v>1</v>
      </c>
      <c r="D107" s="2" t="s">
        <v>0</v>
      </c>
      <c r="E107" s="2" t="s">
        <v>9314</v>
      </c>
      <c r="F107" s="2" t="s">
        <v>9315</v>
      </c>
      <c r="G107" s="33">
        <v>161</v>
      </c>
      <c r="H107" s="38">
        <v>161</v>
      </c>
      <c r="I107" s="39" t="s">
        <v>9346</v>
      </c>
      <c r="J107" s="32" t="s">
        <v>9181</v>
      </c>
      <c r="K107" s="2">
        <v>0</v>
      </c>
      <c r="L107" s="2">
        <v>0</v>
      </c>
      <c r="M107" s="32">
        <v>452.37</v>
      </c>
      <c r="N107" s="2">
        <v>58.808100000000003</v>
      </c>
      <c r="O107" s="2">
        <v>0</v>
      </c>
      <c r="P107" s="2">
        <v>0</v>
      </c>
      <c r="Q107" s="32">
        <v>511.17810000000003</v>
      </c>
      <c r="S107" s="2" t="s">
        <v>1</v>
      </c>
      <c r="T107" s="134"/>
      <c r="U107" s="134"/>
    </row>
    <row r="108" spans="1:21" ht="15.75" hidden="1" thickBot="1" x14ac:dyDescent="0.3">
      <c r="A108" s="2" t="s">
        <v>9020</v>
      </c>
      <c r="B108" s="40">
        <v>45128</v>
      </c>
      <c r="C108" s="2" t="s">
        <v>1</v>
      </c>
      <c r="D108" s="2" t="s">
        <v>0</v>
      </c>
      <c r="E108" s="2" t="s">
        <v>9314</v>
      </c>
      <c r="F108" s="2" t="s">
        <v>9315</v>
      </c>
      <c r="G108" s="33">
        <v>160</v>
      </c>
      <c r="H108" s="38">
        <v>160</v>
      </c>
      <c r="I108" s="39" t="s">
        <v>1470</v>
      </c>
      <c r="J108" s="32" t="s">
        <v>1471</v>
      </c>
      <c r="K108" s="2">
        <v>0</v>
      </c>
      <c r="L108" s="2">
        <v>0</v>
      </c>
      <c r="M108" s="32">
        <v>1264</v>
      </c>
      <c r="N108" s="2">
        <v>164.32</v>
      </c>
      <c r="O108" s="2">
        <v>0</v>
      </c>
      <c r="P108" s="2">
        <v>0</v>
      </c>
      <c r="Q108" s="32">
        <v>1428.32</v>
      </c>
      <c r="S108" s="2" t="s">
        <v>1</v>
      </c>
      <c r="T108" s="134"/>
      <c r="U108" s="134"/>
    </row>
    <row r="109" spans="1:21" ht="15.75" hidden="1" thickBot="1" x14ac:dyDescent="0.3">
      <c r="A109" s="2" t="s">
        <v>9020</v>
      </c>
      <c r="B109" s="40">
        <v>45128</v>
      </c>
      <c r="C109" s="2" t="s">
        <v>1</v>
      </c>
      <c r="D109" s="2" t="s">
        <v>0</v>
      </c>
      <c r="E109" s="2" t="s">
        <v>9314</v>
      </c>
      <c r="F109" s="2" t="s">
        <v>9315</v>
      </c>
      <c r="G109" s="33">
        <v>159</v>
      </c>
      <c r="H109" s="38">
        <v>159</v>
      </c>
      <c r="I109" s="39" t="s">
        <v>2641</v>
      </c>
      <c r="J109" s="32" t="s">
        <v>2642</v>
      </c>
      <c r="K109" s="2">
        <v>0</v>
      </c>
      <c r="L109" s="2">
        <v>0</v>
      </c>
      <c r="M109" s="32">
        <v>190.92</v>
      </c>
      <c r="N109" s="2">
        <v>24.819599999999998</v>
      </c>
      <c r="O109" s="2">
        <v>0</v>
      </c>
      <c r="P109" s="2">
        <v>0</v>
      </c>
      <c r="Q109" s="32">
        <v>215.7396</v>
      </c>
      <c r="S109" s="2" t="s">
        <v>1</v>
      </c>
      <c r="T109" s="134"/>
      <c r="U109" s="134"/>
    </row>
    <row r="110" spans="1:21" ht="15.75" hidden="1" thickBot="1" x14ac:dyDescent="0.3">
      <c r="A110" s="2" t="s">
        <v>9020</v>
      </c>
      <c r="B110" s="40">
        <v>45128</v>
      </c>
      <c r="C110" s="2" t="s">
        <v>1</v>
      </c>
      <c r="D110" s="2" t="s">
        <v>0</v>
      </c>
      <c r="E110" s="2" t="s">
        <v>9314</v>
      </c>
      <c r="F110" s="2" t="s">
        <v>9315</v>
      </c>
      <c r="G110" s="33">
        <v>158</v>
      </c>
      <c r="H110" s="38">
        <v>158</v>
      </c>
      <c r="I110" s="39" t="s">
        <v>6517</v>
      </c>
      <c r="J110" s="32" t="s">
        <v>6518</v>
      </c>
      <c r="K110" s="2">
        <v>0</v>
      </c>
      <c r="L110" s="2">
        <v>0</v>
      </c>
      <c r="M110" s="32">
        <v>286.63</v>
      </c>
      <c r="N110" s="2">
        <v>37.261899999999997</v>
      </c>
      <c r="O110" s="2">
        <v>0</v>
      </c>
      <c r="P110" s="2">
        <v>0</v>
      </c>
      <c r="Q110" s="32">
        <v>323.89189999999996</v>
      </c>
      <c r="S110" s="2" t="s">
        <v>1</v>
      </c>
      <c r="T110" s="134"/>
      <c r="U110" s="134"/>
    </row>
    <row r="111" spans="1:21" ht="15.75" hidden="1" thickBot="1" x14ac:dyDescent="0.3">
      <c r="A111" s="2" t="s">
        <v>9020</v>
      </c>
      <c r="B111" s="40">
        <v>45128</v>
      </c>
      <c r="C111" s="2" t="s">
        <v>1</v>
      </c>
      <c r="D111" s="2" t="s">
        <v>0</v>
      </c>
      <c r="E111" s="2" t="s">
        <v>9314</v>
      </c>
      <c r="F111" s="2" t="s">
        <v>9315</v>
      </c>
      <c r="G111" s="33">
        <v>157</v>
      </c>
      <c r="H111" s="38">
        <v>157</v>
      </c>
      <c r="I111" s="39" t="s">
        <v>2579</v>
      </c>
      <c r="J111" s="32" t="s">
        <v>2580</v>
      </c>
      <c r="K111" s="2">
        <v>0</v>
      </c>
      <c r="L111" s="2">
        <v>0</v>
      </c>
      <c r="M111" s="32">
        <v>825</v>
      </c>
      <c r="N111" s="2">
        <v>107.25</v>
      </c>
      <c r="O111" s="2">
        <v>0</v>
      </c>
      <c r="P111" s="2">
        <v>0</v>
      </c>
      <c r="Q111" s="32">
        <v>932.25</v>
      </c>
      <c r="S111" s="2" t="s">
        <v>1</v>
      </c>
      <c r="T111" s="134"/>
      <c r="U111" s="134"/>
    </row>
    <row r="112" spans="1:21" ht="15.75" hidden="1" thickBot="1" x14ac:dyDescent="0.3">
      <c r="A112" s="2" t="s">
        <v>9020</v>
      </c>
      <c r="B112" s="40">
        <v>45128</v>
      </c>
      <c r="C112" s="2" t="s">
        <v>1</v>
      </c>
      <c r="D112" s="2" t="s">
        <v>0</v>
      </c>
      <c r="E112" s="2" t="s">
        <v>9314</v>
      </c>
      <c r="F112" s="2" t="s">
        <v>9315</v>
      </c>
      <c r="G112" s="33">
        <v>156</v>
      </c>
      <c r="H112" s="38">
        <v>156</v>
      </c>
      <c r="I112" s="39" t="s">
        <v>9203</v>
      </c>
      <c r="J112" s="32" t="s">
        <v>9204</v>
      </c>
      <c r="K112" s="2">
        <v>0</v>
      </c>
      <c r="L112" s="2">
        <v>0</v>
      </c>
      <c r="M112" s="32">
        <v>302.5</v>
      </c>
      <c r="N112" s="2">
        <v>39.325000000000003</v>
      </c>
      <c r="O112" s="2">
        <v>0</v>
      </c>
      <c r="P112" s="2">
        <v>0</v>
      </c>
      <c r="Q112" s="32">
        <v>341.82499999999999</v>
      </c>
      <c r="S112" s="2" t="s">
        <v>1</v>
      </c>
      <c r="T112" s="134"/>
      <c r="U112" s="134"/>
    </row>
    <row r="113" spans="1:21" ht="15.75" hidden="1" thickBot="1" x14ac:dyDescent="0.3">
      <c r="A113" s="2" t="s">
        <v>9020</v>
      </c>
      <c r="B113" s="40">
        <v>45128</v>
      </c>
      <c r="C113" s="2" t="s">
        <v>1</v>
      </c>
      <c r="D113" s="2" t="s">
        <v>0</v>
      </c>
      <c r="E113" s="2" t="s">
        <v>9314</v>
      </c>
      <c r="F113" s="2" t="s">
        <v>9315</v>
      </c>
      <c r="G113" s="33">
        <v>155</v>
      </c>
      <c r="H113" s="38">
        <v>155</v>
      </c>
      <c r="I113" s="39" t="s">
        <v>6499</v>
      </c>
      <c r="J113" s="32" t="s">
        <v>6500</v>
      </c>
      <c r="K113" s="2">
        <v>0</v>
      </c>
      <c r="L113" s="2">
        <v>0</v>
      </c>
      <c r="M113" s="32">
        <v>432.31</v>
      </c>
      <c r="N113" s="2">
        <v>56.200300000000006</v>
      </c>
      <c r="O113" s="2">
        <v>0</v>
      </c>
      <c r="P113" s="2">
        <v>0</v>
      </c>
      <c r="Q113" s="32">
        <v>488.51030000000003</v>
      </c>
      <c r="S113" s="2" t="s">
        <v>1</v>
      </c>
      <c r="T113" s="134"/>
      <c r="U113" s="134"/>
    </row>
    <row r="114" spans="1:21" ht="15.75" hidden="1" thickBot="1" x14ac:dyDescent="0.3">
      <c r="A114" s="2" t="s">
        <v>9020</v>
      </c>
      <c r="B114" s="40">
        <v>45128</v>
      </c>
      <c r="C114" s="2" t="s">
        <v>1</v>
      </c>
      <c r="D114" s="2" t="s">
        <v>0</v>
      </c>
      <c r="E114" s="2" t="s">
        <v>9314</v>
      </c>
      <c r="F114" s="2" t="s">
        <v>9315</v>
      </c>
      <c r="G114" s="33">
        <v>154</v>
      </c>
      <c r="H114" s="38">
        <v>154</v>
      </c>
      <c r="I114" s="39" t="s">
        <v>9189</v>
      </c>
      <c r="J114" s="32" t="s">
        <v>9190</v>
      </c>
      <c r="K114" s="2">
        <v>0</v>
      </c>
      <c r="L114" s="2">
        <v>0</v>
      </c>
      <c r="M114" s="32">
        <v>172.5</v>
      </c>
      <c r="N114" s="2">
        <v>22.425000000000001</v>
      </c>
      <c r="O114" s="2">
        <v>0</v>
      </c>
      <c r="P114" s="2">
        <v>0</v>
      </c>
      <c r="Q114" s="32">
        <v>194.92500000000001</v>
      </c>
      <c r="S114" s="2" t="s">
        <v>1</v>
      </c>
      <c r="T114" s="134"/>
      <c r="U114" s="134"/>
    </row>
    <row r="115" spans="1:21" ht="15.75" hidden="1" thickBot="1" x14ac:dyDescent="0.3">
      <c r="A115" s="2" t="s">
        <v>9020</v>
      </c>
      <c r="B115" s="40">
        <v>45127</v>
      </c>
      <c r="C115" s="2" t="s">
        <v>1</v>
      </c>
      <c r="D115" s="2" t="s">
        <v>0</v>
      </c>
      <c r="E115" s="2" t="s">
        <v>9314</v>
      </c>
      <c r="F115" s="2" t="s">
        <v>9315</v>
      </c>
      <c r="G115" s="33">
        <v>153</v>
      </c>
      <c r="H115" s="38">
        <v>153</v>
      </c>
      <c r="I115" s="39" t="s">
        <v>3527</v>
      </c>
      <c r="J115" s="32" t="s">
        <v>3528</v>
      </c>
      <c r="K115" s="2">
        <v>0</v>
      </c>
      <c r="L115" s="2">
        <v>0</v>
      </c>
      <c r="M115" s="32">
        <v>2629.7</v>
      </c>
      <c r="N115" s="2">
        <v>341.86099999999999</v>
      </c>
      <c r="O115" s="2">
        <v>0</v>
      </c>
      <c r="P115" s="2">
        <v>0</v>
      </c>
      <c r="Q115" s="32">
        <v>2971.5609999999997</v>
      </c>
      <c r="S115" s="2" t="s">
        <v>1</v>
      </c>
      <c r="T115" s="134"/>
      <c r="U115" s="134"/>
    </row>
    <row r="116" spans="1:21" ht="15.75" hidden="1" thickBot="1" x14ac:dyDescent="0.3">
      <c r="A116" s="2" t="s">
        <v>9020</v>
      </c>
      <c r="B116" s="40">
        <v>45127</v>
      </c>
      <c r="C116" s="2" t="s">
        <v>1</v>
      </c>
      <c r="D116" s="2" t="s">
        <v>0</v>
      </c>
      <c r="E116" s="2" t="s">
        <v>9314</v>
      </c>
      <c r="F116" s="2" t="s">
        <v>9315</v>
      </c>
      <c r="G116" s="33">
        <v>152</v>
      </c>
      <c r="H116" s="38">
        <v>152</v>
      </c>
      <c r="I116" s="39" t="s">
        <v>7676</v>
      </c>
      <c r="J116" s="32" t="s">
        <v>7675</v>
      </c>
      <c r="K116" s="2">
        <v>0</v>
      </c>
      <c r="L116" s="2">
        <v>0</v>
      </c>
      <c r="M116" s="32">
        <v>0</v>
      </c>
      <c r="N116" s="2">
        <v>0</v>
      </c>
      <c r="O116" s="2">
        <v>0</v>
      </c>
      <c r="P116" s="2">
        <v>0</v>
      </c>
      <c r="Q116" s="32">
        <v>0</v>
      </c>
      <c r="S116" s="2" t="s">
        <v>1</v>
      </c>
      <c r="T116" s="134"/>
      <c r="U116" s="134"/>
    </row>
    <row r="117" spans="1:21" ht="15.75" hidden="1" thickBot="1" x14ac:dyDescent="0.3">
      <c r="A117" s="2" t="s">
        <v>9020</v>
      </c>
      <c r="B117" s="127" t="s">
        <v>9425</v>
      </c>
      <c r="C117" s="2" t="s">
        <v>1</v>
      </c>
      <c r="D117" s="2" t="s">
        <v>0</v>
      </c>
      <c r="E117" s="2" t="s">
        <v>9314</v>
      </c>
      <c r="F117" s="2" t="s">
        <v>9315</v>
      </c>
      <c r="G117" s="33">
        <v>151</v>
      </c>
      <c r="H117" s="38">
        <v>151</v>
      </c>
      <c r="I117" s="39" t="s">
        <v>3411</v>
      </c>
      <c r="J117" s="32" t="s">
        <v>3412</v>
      </c>
      <c r="K117" s="2">
        <v>0</v>
      </c>
      <c r="L117" s="2">
        <v>0</v>
      </c>
      <c r="M117" s="32">
        <v>411.58</v>
      </c>
      <c r="N117" s="2">
        <v>53.505400000000002</v>
      </c>
      <c r="O117" s="2">
        <v>0</v>
      </c>
      <c r="P117" s="2">
        <v>0</v>
      </c>
      <c r="Q117" s="32">
        <v>465.08539999999999</v>
      </c>
      <c r="S117" s="2" t="s">
        <v>1</v>
      </c>
      <c r="T117" s="134"/>
      <c r="U117" s="134"/>
    </row>
    <row r="118" spans="1:21" ht="15.75" hidden="1" thickBot="1" x14ac:dyDescent="0.3">
      <c r="A118" s="2" t="s">
        <v>9020</v>
      </c>
      <c r="B118" s="127" t="s">
        <v>9425</v>
      </c>
      <c r="C118" s="2" t="s">
        <v>1</v>
      </c>
      <c r="D118" s="2" t="s">
        <v>0</v>
      </c>
      <c r="E118" s="2" t="s">
        <v>9314</v>
      </c>
      <c r="F118" s="2" t="s">
        <v>9315</v>
      </c>
      <c r="G118" s="33">
        <v>150</v>
      </c>
      <c r="H118" s="38">
        <v>150</v>
      </c>
      <c r="I118" s="39" t="s">
        <v>3051</v>
      </c>
      <c r="J118" s="32" t="s">
        <v>3052</v>
      </c>
      <c r="K118" s="2">
        <v>0</v>
      </c>
      <c r="L118" s="2">
        <v>0</v>
      </c>
      <c r="M118" s="32">
        <v>167.29</v>
      </c>
      <c r="N118" s="2">
        <v>21.747699999999998</v>
      </c>
      <c r="O118" s="2">
        <v>0</v>
      </c>
      <c r="P118" s="2">
        <v>0</v>
      </c>
      <c r="Q118" s="32">
        <v>189.0377</v>
      </c>
      <c r="S118" s="2" t="s">
        <v>1</v>
      </c>
      <c r="T118" s="134"/>
      <c r="U118" s="134"/>
    </row>
    <row r="119" spans="1:21" ht="15.75" hidden="1" thickBot="1" x14ac:dyDescent="0.3">
      <c r="A119" s="2" t="s">
        <v>9020</v>
      </c>
      <c r="B119" s="127" t="s">
        <v>9425</v>
      </c>
      <c r="C119" s="2" t="s">
        <v>1</v>
      </c>
      <c r="D119" s="2" t="s">
        <v>0</v>
      </c>
      <c r="E119" s="2" t="s">
        <v>9314</v>
      </c>
      <c r="F119" s="2" t="s">
        <v>9315</v>
      </c>
      <c r="G119" s="33">
        <v>149</v>
      </c>
      <c r="H119" s="38">
        <v>149</v>
      </c>
      <c r="I119" s="39" t="s">
        <v>2196</v>
      </c>
      <c r="J119" s="32" t="s">
        <v>2197</v>
      </c>
      <c r="K119" s="2">
        <v>0</v>
      </c>
      <c r="L119" s="2">
        <v>0</v>
      </c>
      <c r="M119" s="32">
        <v>159.44</v>
      </c>
      <c r="N119" s="2">
        <v>20.7272</v>
      </c>
      <c r="O119" s="2">
        <v>0</v>
      </c>
      <c r="P119" s="2">
        <v>0</v>
      </c>
      <c r="Q119" s="32">
        <v>180.16720000000001</v>
      </c>
      <c r="S119" s="2" t="s">
        <v>1</v>
      </c>
      <c r="T119" s="134"/>
      <c r="U119" s="134"/>
    </row>
    <row r="120" spans="1:21" ht="15.75" hidden="1" thickBot="1" x14ac:dyDescent="0.3">
      <c r="A120" s="2" t="s">
        <v>9020</v>
      </c>
      <c r="B120" s="127" t="s">
        <v>9425</v>
      </c>
      <c r="C120" s="2" t="s">
        <v>1</v>
      </c>
      <c r="D120" s="2" t="s">
        <v>0</v>
      </c>
      <c r="E120" s="2" t="s">
        <v>9314</v>
      </c>
      <c r="F120" s="2" t="s">
        <v>9315</v>
      </c>
      <c r="G120" s="33">
        <v>148</v>
      </c>
      <c r="H120" s="38">
        <v>148</v>
      </c>
      <c r="I120" s="39" t="s">
        <v>3527</v>
      </c>
      <c r="J120" s="32" t="s">
        <v>3528</v>
      </c>
      <c r="K120" s="2">
        <v>0</v>
      </c>
      <c r="L120" s="2">
        <v>0</v>
      </c>
      <c r="M120" s="32">
        <v>1284.8499999999999</v>
      </c>
      <c r="N120" s="2">
        <v>167.03049999999999</v>
      </c>
      <c r="O120" s="2">
        <v>0</v>
      </c>
      <c r="P120" s="2">
        <v>0</v>
      </c>
      <c r="Q120" s="32">
        <v>1451.8805</v>
      </c>
      <c r="S120" s="2" t="s">
        <v>1</v>
      </c>
      <c r="T120" s="134"/>
      <c r="U120" s="134"/>
    </row>
    <row r="121" spans="1:21" ht="15.75" hidden="1" thickBot="1" x14ac:dyDescent="0.3">
      <c r="A121" s="2" t="s">
        <v>9020</v>
      </c>
      <c r="B121" s="127" t="s">
        <v>9425</v>
      </c>
      <c r="C121" s="2" t="s">
        <v>1</v>
      </c>
      <c r="D121" s="2" t="s">
        <v>0</v>
      </c>
      <c r="E121" s="2" t="s">
        <v>9314</v>
      </c>
      <c r="F121" s="2" t="s">
        <v>9315</v>
      </c>
      <c r="G121" s="33">
        <v>147</v>
      </c>
      <c r="H121" s="38">
        <v>147</v>
      </c>
      <c r="I121" s="39" t="s">
        <v>3527</v>
      </c>
      <c r="J121" s="32" t="s">
        <v>3528</v>
      </c>
      <c r="K121" s="2">
        <v>0</v>
      </c>
      <c r="L121" s="2">
        <v>0</v>
      </c>
      <c r="M121" s="32">
        <v>1344.85</v>
      </c>
      <c r="N121" s="2">
        <v>174.8305</v>
      </c>
      <c r="O121" s="2">
        <v>0</v>
      </c>
      <c r="P121" s="2">
        <v>0</v>
      </c>
      <c r="Q121" s="32">
        <v>1519.6804999999999</v>
      </c>
      <c r="S121" s="2" t="s">
        <v>1</v>
      </c>
      <c r="T121" s="134"/>
      <c r="U121" s="134"/>
    </row>
    <row r="122" spans="1:21" ht="15.75" hidden="1" thickBot="1" x14ac:dyDescent="0.3">
      <c r="A122" s="2" t="s">
        <v>9020</v>
      </c>
      <c r="B122" s="127" t="s">
        <v>9425</v>
      </c>
      <c r="C122" s="2" t="s">
        <v>1</v>
      </c>
      <c r="D122" s="2" t="s">
        <v>0</v>
      </c>
      <c r="E122" s="2" t="s">
        <v>9314</v>
      </c>
      <c r="F122" s="2" t="s">
        <v>9315</v>
      </c>
      <c r="G122" s="33">
        <v>146</v>
      </c>
      <c r="H122" s="38">
        <v>146</v>
      </c>
      <c r="I122" s="39" t="s">
        <v>1320</v>
      </c>
      <c r="J122" s="32" t="s">
        <v>1321</v>
      </c>
      <c r="K122" s="2">
        <v>0</v>
      </c>
      <c r="L122" s="2">
        <v>0</v>
      </c>
      <c r="M122" s="32">
        <v>172.5</v>
      </c>
      <c r="N122" s="2">
        <v>22.425000000000001</v>
      </c>
      <c r="O122" s="2">
        <v>0</v>
      </c>
      <c r="P122" s="2">
        <v>0</v>
      </c>
      <c r="Q122" s="32">
        <v>194.92500000000001</v>
      </c>
      <c r="S122" s="2" t="s">
        <v>1</v>
      </c>
      <c r="T122" s="134"/>
      <c r="U122" s="134"/>
    </row>
    <row r="123" spans="1:21" ht="15.75" hidden="1" thickBot="1" x14ac:dyDescent="0.3">
      <c r="A123" s="2" t="s">
        <v>8489</v>
      </c>
      <c r="B123" s="40">
        <v>45103</v>
      </c>
      <c r="C123" s="2" t="s">
        <v>1</v>
      </c>
      <c r="D123" s="2" t="s">
        <v>0</v>
      </c>
      <c r="E123" s="2" t="s">
        <v>9314</v>
      </c>
      <c r="F123" s="2" t="s">
        <v>9315</v>
      </c>
      <c r="G123" s="33">
        <v>145</v>
      </c>
      <c r="H123" s="38">
        <v>145</v>
      </c>
      <c r="I123" s="39" t="s">
        <v>9189</v>
      </c>
      <c r="J123" s="32" t="s">
        <v>9190</v>
      </c>
      <c r="K123" s="2">
        <v>0</v>
      </c>
      <c r="L123" s="2">
        <v>0</v>
      </c>
      <c r="M123" s="32">
        <v>172.5</v>
      </c>
      <c r="N123" s="2">
        <v>22.425000000000001</v>
      </c>
      <c r="O123" s="2">
        <v>0</v>
      </c>
      <c r="P123" s="2">
        <v>0</v>
      </c>
      <c r="Q123" s="32">
        <v>194.92500000000001</v>
      </c>
      <c r="S123" s="2" t="s">
        <v>1</v>
      </c>
      <c r="T123" s="134"/>
      <c r="U123" s="134"/>
    </row>
    <row r="124" spans="1:21" ht="15.75" hidden="1" thickBot="1" x14ac:dyDescent="0.3">
      <c r="A124" s="2" t="s">
        <v>8489</v>
      </c>
      <c r="B124" s="40">
        <v>45103</v>
      </c>
      <c r="C124" s="2" t="s">
        <v>1</v>
      </c>
      <c r="D124" s="2" t="s">
        <v>0</v>
      </c>
      <c r="E124" s="2" t="s">
        <v>9314</v>
      </c>
      <c r="F124" s="2" t="s">
        <v>9315</v>
      </c>
      <c r="G124" s="33">
        <v>144</v>
      </c>
      <c r="H124" s="38">
        <v>144</v>
      </c>
      <c r="I124" s="39" t="s">
        <v>2641</v>
      </c>
      <c r="J124" s="32" t="s">
        <v>2642</v>
      </c>
      <c r="K124" s="2">
        <v>0</v>
      </c>
      <c r="L124" s="2">
        <v>0</v>
      </c>
      <c r="M124" s="32">
        <v>190.92</v>
      </c>
      <c r="N124" s="2">
        <v>24.819599999999998</v>
      </c>
      <c r="O124" s="2">
        <v>0</v>
      </c>
      <c r="P124" s="2">
        <v>0</v>
      </c>
      <c r="Q124" s="32">
        <v>215.7396</v>
      </c>
      <c r="S124" s="2" t="s">
        <v>1</v>
      </c>
      <c r="T124" s="134"/>
      <c r="U124" s="134"/>
    </row>
    <row r="125" spans="1:21" ht="15.75" hidden="1" thickBot="1" x14ac:dyDescent="0.3">
      <c r="A125" s="2" t="s">
        <v>8489</v>
      </c>
      <c r="B125" s="40">
        <v>45099</v>
      </c>
      <c r="C125" s="2" t="s">
        <v>1</v>
      </c>
      <c r="D125" s="2" t="s">
        <v>0</v>
      </c>
      <c r="E125" s="2" t="s">
        <v>9314</v>
      </c>
      <c r="F125" s="2" t="s">
        <v>9315</v>
      </c>
      <c r="G125" s="33">
        <v>143</v>
      </c>
      <c r="H125" s="38">
        <v>143</v>
      </c>
      <c r="I125" s="39" t="s">
        <v>7676</v>
      </c>
      <c r="J125" s="32" t="s">
        <v>7675</v>
      </c>
      <c r="K125" s="2">
        <v>0</v>
      </c>
      <c r="L125" s="2">
        <v>0</v>
      </c>
      <c r="M125" s="32">
        <v>0</v>
      </c>
      <c r="N125" s="2">
        <v>0</v>
      </c>
      <c r="O125" s="2">
        <v>0</v>
      </c>
      <c r="P125" s="2">
        <v>0</v>
      </c>
      <c r="Q125" s="32">
        <v>0</v>
      </c>
      <c r="S125" s="2" t="s">
        <v>1</v>
      </c>
      <c r="T125" s="134"/>
      <c r="U125" s="134"/>
    </row>
    <row r="126" spans="1:21" ht="15.75" hidden="1" thickBot="1" x14ac:dyDescent="0.3">
      <c r="A126" s="2" t="s">
        <v>8489</v>
      </c>
      <c r="B126" s="40">
        <v>45099</v>
      </c>
      <c r="C126" s="2" t="s">
        <v>1</v>
      </c>
      <c r="D126" s="2" t="s">
        <v>0</v>
      </c>
      <c r="E126" s="2" t="s">
        <v>9314</v>
      </c>
      <c r="F126" s="2" t="s">
        <v>9315</v>
      </c>
      <c r="G126" s="33">
        <v>142</v>
      </c>
      <c r="H126" s="38">
        <v>142</v>
      </c>
      <c r="I126" s="39" t="s">
        <v>6499</v>
      </c>
      <c r="J126" s="32" t="s">
        <v>6500</v>
      </c>
      <c r="K126" s="2">
        <v>0</v>
      </c>
      <c r="L126" s="2">
        <v>0</v>
      </c>
      <c r="M126" s="32">
        <v>432.31</v>
      </c>
      <c r="N126" s="2">
        <v>56.200300000000006</v>
      </c>
      <c r="O126" s="2">
        <v>0</v>
      </c>
      <c r="P126" s="2">
        <v>0</v>
      </c>
      <c r="Q126" s="32">
        <v>488.51030000000003</v>
      </c>
      <c r="S126" s="2" t="s">
        <v>1</v>
      </c>
      <c r="T126" s="134"/>
      <c r="U126" s="134"/>
    </row>
    <row r="127" spans="1:21" ht="15.75" hidden="1" thickBot="1" x14ac:dyDescent="0.3">
      <c r="A127" s="2" t="s">
        <v>8489</v>
      </c>
      <c r="B127" s="40">
        <v>45099</v>
      </c>
      <c r="C127" s="2" t="s">
        <v>1</v>
      </c>
      <c r="D127" s="2" t="s">
        <v>0</v>
      </c>
      <c r="E127" s="2" t="s">
        <v>9314</v>
      </c>
      <c r="F127" s="2" t="s">
        <v>9315</v>
      </c>
      <c r="G127" s="33">
        <v>141</v>
      </c>
      <c r="H127" s="38">
        <v>141</v>
      </c>
      <c r="I127" s="39" t="s">
        <v>2579</v>
      </c>
      <c r="J127" s="32" t="s">
        <v>2580</v>
      </c>
      <c r="K127" s="2">
        <v>0</v>
      </c>
      <c r="L127" s="2">
        <v>0</v>
      </c>
      <c r="M127" s="32">
        <v>825</v>
      </c>
      <c r="N127" s="2">
        <v>107.25</v>
      </c>
      <c r="O127" s="2">
        <v>0</v>
      </c>
      <c r="P127" s="2">
        <v>0</v>
      </c>
      <c r="Q127" s="32">
        <v>932.25</v>
      </c>
      <c r="S127" s="2" t="s">
        <v>1</v>
      </c>
      <c r="T127" s="134"/>
      <c r="U127" s="134"/>
    </row>
    <row r="128" spans="1:21" ht="15.75" hidden="1" thickBot="1" x14ac:dyDescent="0.3">
      <c r="A128" s="2" t="s">
        <v>8489</v>
      </c>
      <c r="B128" s="40">
        <v>45086</v>
      </c>
      <c r="C128" s="2" t="s">
        <v>1</v>
      </c>
      <c r="D128" s="2" t="s">
        <v>0</v>
      </c>
      <c r="E128" s="2" t="s">
        <v>9314</v>
      </c>
      <c r="F128" s="2" t="s">
        <v>9315</v>
      </c>
      <c r="G128" s="33">
        <v>140</v>
      </c>
      <c r="H128" s="38">
        <v>140</v>
      </c>
      <c r="I128" s="39" t="s">
        <v>7676</v>
      </c>
      <c r="J128" s="32" t="s">
        <v>7675</v>
      </c>
      <c r="K128" s="2">
        <v>0</v>
      </c>
      <c r="L128" s="2">
        <v>0</v>
      </c>
      <c r="M128" s="32">
        <v>0</v>
      </c>
      <c r="N128" s="2">
        <v>0</v>
      </c>
      <c r="O128" s="2">
        <v>0</v>
      </c>
      <c r="P128" s="2">
        <v>0</v>
      </c>
      <c r="Q128" s="32">
        <v>0</v>
      </c>
      <c r="S128" s="2" t="s">
        <v>1</v>
      </c>
      <c r="T128" s="134"/>
      <c r="U128" s="134"/>
    </row>
    <row r="129" spans="1:21" ht="15.75" hidden="1" thickBot="1" x14ac:dyDescent="0.3">
      <c r="A129" s="2" t="s">
        <v>8489</v>
      </c>
      <c r="B129" s="40">
        <v>45086</v>
      </c>
      <c r="C129" s="2" t="s">
        <v>1</v>
      </c>
      <c r="D129" s="2" t="s">
        <v>0</v>
      </c>
      <c r="E129" s="2" t="s">
        <v>9314</v>
      </c>
      <c r="F129" s="2" t="s">
        <v>9315</v>
      </c>
      <c r="G129" s="33">
        <v>139</v>
      </c>
      <c r="H129" s="38">
        <v>139</v>
      </c>
      <c r="I129" s="39" t="s">
        <v>9346</v>
      </c>
      <c r="J129" s="32" t="s">
        <v>9181</v>
      </c>
      <c r="K129" s="2">
        <v>0</v>
      </c>
      <c r="L129" s="2">
        <v>0</v>
      </c>
      <c r="M129" s="32">
        <v>452.37</v>
      </c>
      <c r="N129" s="2">
        <v>58.808100000000003</v>
      </c>
      <c r="O129" s="2">
        <v>0</v>
      </c>
      <c r="P129" s="2">
        <v>0</v>
      </c>
      <c r="Q129" s="32">
        <v>511.17810000000003</v>
      </c>
      <c r="S129" s="2" t="s">
        <v>1</v>
      </c>
      <c r="T129" s="134"/>
      <c r="U129" s="134"/>
    </row>
    <row r="130" spans="1:21" ht="15.75" hidden="1" thickBot="1" x14ac:dyDescent="0.3">
      <c r="A130" s="2" t="s">
        <v>8489</v>
      </c>
      <c r="B130" s="40">
        <v>45086</v>
      </c>
      <c r="C130" s="2" t="s">
        <v>1</v>
      </c>
      <c r="D130" s="2" t="s">
        <v>0</v>
      </c>
      <c r="E130" s="2" t="s">
        <v>9314</v>
      </c>
      <c r="F130" s="2" t="s">
        <v>9315</v>
      </c>
      <c r="G130" s="33">
        <v>138</v>
      </c>
      <c r="H130" s="38">
        <v>138</v>
      </c>
      <c r="I130" s="39" t="s">
        <v>9344</v>
      </c>
      <c r="J130" s="32" t="s">
        <v>9345</v>
      </c>
      <c r="K130" s="2">
        <v>0</v>
      </c>
      <c r="L130" s="2">
        <v>0</v>
      </c>
      <c r="M130" s="32">
        <v>767.76</v>
      </c>
      <c r="N130" s="2">
        <v>99.808800000000005</v>
      </c>
      <c r="O130" s="2">
        <v>0</v>
      </c>
      <c r="P130" s="2">
        <v>0</v>
      </c>
      <c r="Q130" s="32">
        <v>867.56880000000001</v>
      </c>
      <c r="S130" s="2" t="s">
        <v>1</v>
      </c>
      <c r="T130" s="134"/>
      <c r="U130" s="134"/>
    </row>
    <row r="131" spans="1:21" ht="15.75" hidden="1" thickBot="1" x14ac:dyDescent="0.3">
      <c r="A131" s="2" t="s">
        <v>8489</v>
      </c>
      <c r="B131" s="40">
        <v>45086</v>
      </c>
      <c r="C131" s="2" t="s">
        <v>1</v>
      </c>
      <c r="D131" s="2" t="s">
        <v>0</v>
      </c>
      <c r="E131" s="2" t="s">
        <v>9314</v>
      </c>
      <c r="F131" s="2" t="s">
        <v>9315</v>
      </c>
      <c r="G131" s="33">
        <v>137</v>
      </c>
      <c r="H131" s="38">
        <v>137</v>
      </c>
      <c r="I131" s="39" t="s">
        <v>9203</v>
      </c>
      <c r="J131" s="32" t="s">
        <v>9204</v>
      </c>
      <c r="K131" s="2">
        <v>0</v>
      </c>
      <c r="L131" s="2">
        <v>0</v>
      </c>
      <c r="M131" s="32">
        <v>302.5</v>
      </c>
      <c r="N131" s="2">
        <v>39.325000000000003</v>
      </c>
      <c r="O131" s="2">
        <v>0</v>
      </c>
      <c r="P131" s="2">
        <v>0</v>
      </c>
      <c r="Q131" s="32">
        <v>341.82499999999999</v>
      </c>
      <c r="S131" s="2" t="s">
        <v>1</v>
      </c>
      <c r="T131" s="134"/>
      <c r="U131" s="134"/>
    </row>
    <row r="132" spans="1:21" ht="15.75" hidden="1" thickBot="1" x14ac:dyDescent="0.3">
      <c r="A132" s="2" t="s">
        <v>8489</v>
      </c>
      <c r="B132" s="40">
        <v>45086</v>
      </c>
      <c r="C132" s="2" t="s">
        <v>1</v>
      </c>
      <c r="D132" s="2" t="s">
        <v>0</v>
      </c>
      <c r="E132" s="2" t="s">
        <v>9314</v>
      </c>
      <c r="F132" s="2" t="s">
        <v>9315</v>
      </c>
      <c r="G132" s="33">
        <v>136</v>
      </c>
      <c r="H132" s="38">
        <v>136</v>
      </c>
      <c r="I132" s="39" t="s">
        <v>1470</v>
      </c>
      <c r="J132" s="32" t="s">
        <v>1471</v>
      </c>
      <c r="K132" s="2">
        <v>0</v>
      </c>
      <c r="L132" s="2">
        <v>0</v>
      </c>
      <c r="M132" s="32">
        <v>1422</v>
      </c>
      <c r="N132" s="2">
        <v>184.86</v>
      </c>
      <c r="O132" s="2">
        <v>0</v>
      </c>
      <c r="P132" s="2">
        <v>0</v>
      </c>
      <c r="Q132" s="32">
        <v>1606.8600000000001</v>
      </c>
      <c r="S132" s="2" t="s">
        <v>1</v>
      </c>
      <c r="T132" s="134"/>
      <c r="U132" s="134"/>
    </row>
    <row r="133" spans="1:21" ht="15.75" hidden="1" thickBot="1" x14ac:dyDescent="0.3">
      <c r="A133" s="2" t="s">
        <v>8489</v>
      </c>
      <c r="B133" s="40">
        <v>45083</v>
      </c>
      <c r="C133" s="2" t="s">
        <v>1</v>
      </c>
      <c r="D133" s="2" t="s">
        <v>0</v>
      </c>
      <c r="E133" s="2" t="s">
        <v>9314</v>
      </c>
      <c r="F133" s="2" t="s">
        <v>9315</v>
      </c>
      <c r="G133" s="33">
        <v>135</v>
      </c>
      <c r="H133" s="38">
        <v>135</v>
      </c>
      <c r="I133" s="39" t="s">
        <v>6517</v>
      </c>
      <c r="J133" s="32" t="s">
        <v>6518</v>
      </c>
      <c r="K133" s="2">
        <v>0</v>
      </c>
      <c r="L133" s="2">
        <v>0</v>
      </c>
      <c r="M133" s="32">
        <v>286.63</v>
      </c>
      <c r="N133" s="2">
        <v>37.261899999999997</v>
      </c>
      <c r="O133" s="2">
        <v>0</v>
      </c>
      <c r="P133" s="2">
        <v>0</v>
      </c>
      <c r="Q133" s="32">
        <v>323.89189999999996</v>
      </c>
      <c r="S133" s="2" t="s">
        <v>1</v>
      </c>
      <c r="T133" s="134"/>
      <c r="U133" s="134"/>
    </row>
    <row r="134" spans="1:21" ht="15.75" hidden="1" thickBot="1" x14ac:dyDescent="0.3">
      <c r="A134" s="2" t="s">
        <v>8489</v>
      </c>
      <c r="B134" s="40">
        <v>45083</v>
      </c>
      <c r="C134" s="2" t="s">
        <v>1</v>
      </c>
      <c r="D134" s="2" t="s">
        <v>0</v>
      </c>
      <c r="E134" s="2" t="s">
        <v>9314</v>
      </c>
      <c r="F134" s="2" t="s">
        <v>9315</v>
      </c>
      <c r="G134" s="33">
        <v>134</v>
      </c>
      <c r="H134" s="38">
        <v>134</v>
      </c>
      <c r="I134" s="39" t="s">
        <v>1320</v>
      </c>
      <c r="J134" s="32" t="s">
        <v>1321</v>
      </c>
      <c r="K134" s="2">
        <v>0</v>
      </c>
      <c r="L134" s="2">
        <v>0</v>
      </c>
      <c r="M134" s="32">
        <v>172.5</v>
      </c>
      <c r="N134" s="2">
        <v>22.425000000000001</v>
      </c>
      <c r="O134" s="2">
        <v>0</v>
      </c>
      <c r="P134" s="2">
        <v>0</v>
      </c>
      <c r="Q134" s="32">
        <v>194.92500000000001</v>
      </c>
      <c r="S134" s="2" t="s">
        <v>1</v>
      </c>
      <c r="T134" s="134"/>
      <c r="U134" s="134"/>
    </row>
    <row r="135" spans="1:21" ht="15.75" hidden="1" thickBot="1" x14ac:dyDescent="0.3">
      <c r="A135" s="2" t="s">
        <v>8489</v>
      </c>
      <c r="B135" s="40">
        <v>45083</v>
      </c>
      <c r="C135" s="2" t="s">
        <v>1</v>
      </c>
      <c r="D135" s="2" t="s">
        <v>0</v>
      </c>
      <c r="E135" s="2" t="s">
        <v>9314</v>
      </c>
      <c r="F135" s="2" t="s">
        <v>9315</v>
      </c>
      <c r="G135" s="33">
        <v>133</v>
      </c>
      <c r="H135" s="38">
        <v>133</v>
      </c>
      <c r="I135" s="39" t="s">
        <v>3411</v>
      </c>
      <c r="J135" s="32" t="s">
        <v>3412</v>
      </c>
      <c r="K135" s="2">
        <v>0</v>
      </c>
      <c r="L135" s="2">
        <v>0</v>
      </c>
      <c r="M135" s="32">
        <v>411.58</v>
      </c>
      <c r="N135" s="2">
        <v>53.505400000000002</v>
      </c>
      <c r="O135" s="2">
        <v>0</v>
      </c>
      <c r="P135" s="2">
        <v>0</v>
      </c>
      <c r="Q135" s="32">
        <v>465.08539999999999</v>
      </c>
      <c r="S135" s="2" t="s">
        <v>1</v>
      </c>
      <c r="T135" s="134"/>
      <c r="U135" s="134"/>
    </row>
    <row r="136" spans="1:21" ht="15.75" hidden="1" thickBot="1" x14ac:dyDescent="0.3">
      <c r="A136" s="2" t="s">
        <v>8489</v>
      </c>
      <c r="B136" s="40">
        <v>45083</v>
      </c>
      <c r="C136" s="2" t="s">
        <v>1</v>
      </c>
      <c r="D136" s="2" t="s">
        <v>0</v>
      </c>
      <c r="E136" s="2" t="s">
        <v>9314</v>
      </c>
      <c r="F136" s="2" t="s">
        <v>9315</v>
      </c>
      <c r="G136" s="33">
        <v>132</v>
      </c>
      <c r="H136" s="38">
        <v>132</v>
      </c>
      <c r="I136" s="39" t="s">
        <v>3051</v>
      </c>
      <c r="J136" s="32" t="s">
        <v>3052</v>
      </c>
      <c r="K136" s="2">
        <v>0</v>
      </c>
      <c r="L136" s="2">
        <v>0</v>
      </c>
      <c r="M136" s="32">
        <v>167.29</v>
      </c>
      <c r="N136" s="2">
        <v>21.747699999999998</v>
      </c>
      <c r="O136" s="2">
        <v>0</v>
      </c>
      <c r="P136" s="2">
        <v>0</v>
      </c>
      <c r="Q136" s="32">
        <v>189.0377</v>
      </c>
      <c r="S136" s="2" t="s">
        <v>1</v>
      </c>
      <c r="T136" s="134"/>
      <c r="U136" s="134"/>
    </row>
    <row r="137" spans="1:21" ht="15.75" hidden="1" thickBot="1" x14ac:dyDescent="0.3">
      <c r="A137" s="2" t="s">
        <v>8489</v>
      </c>
      <c r="B137" s="40">
        <v>45083</v>
      </c>
      <c r="C137" s="2" t="s">
        <v>1</v>
      </c>
      <c r="D137" s="2" t="s">
        <v>0</v>
      </c>
      <c r="E137" s="2" t="s">
        <v>9314</v>
      </c>
      <c r="F137" s="2" t="s">
        <v>9315</v>
      </c>
      <c r="G137" s="33">
        <v>131</v>
      </c>
      <c r="H137" s="38">
        <v>131</v>
      </c>
      <c r="I137" s="39" t="s">
        <v>2196</v>
      </c>
      <c r="J137" s="32" t="s">
        <v>2197</v>
      </c>
      <c r="K137" s="2">
        <v>0</v>
      </c>
      <c r="L137" s="2">
        <v>0</v>
      </c>
      <c r="M137" s="32">
        <v>159.44</v>
      </c>
      <c r="N137" s="2">
        <v>20.7272</v>
      </c>
      <c r="O137" s="2">
        <v>0</v>
      </c>
      <c r="P137" s="2">
        <v>0</v>
      </c>
      <c r="Q137" s="32">
        <v>180.16720000000001</v>
      </c>
      <c r="S137" s="2" t="s">
        <v>1</v>
      </c>
      <c r="T137" s="134"/>
      <c r="U137" s="134"/>
    </row>
    <row r="138" spans="1:21" ht="15.75" hidden="1" thickBot="1" x14ac:dyDescent="0.3">
      <c r="A138" s="2" t="s">
        <v>8490</v>
      </c>
      <c r="B138" s="40">
        <v>45064</v>
      </c>
      <c r="C138" s="2" t="s">
        <v>1</v>
      </c>
      <c r="D138" s="2" t="s">
        <v>0</v>
      </c>
      <c r="E138" s="2" t="s">
        <v>9314</v>
      </c>
      <c r="F138" s="2" t="s">
        <v>9315</v>
      </c>
      <c r="G138" s="33">
        <v>130</v>
      </c>
      <c r="H138" s="38">
        <v>130</v>
      </c>
      <c r="I138" s="39" t="s">
        <v>7676</v>
      </c>
      <c r="J138" s="32" t="s">
        <v>7675</v>
      </c>
      <c r="K138" s="2">
        <v>0</v>
      </c>
      <c r="L138" s="2">
        <v>0</v>
      </c>
      <c r="M138" s="32">
        <v>0</v>
      </c>
      <c r="N138" s="2">
        <v>0</v>
      </c>
      <c r="O138" s="2">
        <v>0</v>
      </c>
      <c r="P138" s="2">
        <v>0</v>
      </c>
      <c r="Q138" s="32">
        <v>0</v>
      </c>
      <c r="S138" s="2" t="s">
        <v>1</v>
      </c>
      <c r="T138" s="134"/>
      <c r="U138" s="134"/>
    </row>
    <row r="139" spans="1:21" ht="15.75" hidden="1" thickBot="1" x14ac:dyDescent="0.3">
      <c r="A139" s="2" t="s">
        <v>8490</v>
      </c>
      <c r="B139" s="40">
        <v>45064</v>
      </c>
      <c r="C139" s="2" t="s">
        <v>1</v>
      </c>
      <c r="D139" s="2" t="s">
        <v>0</v>
      </c>
      <c r="E139" s="2" t="s">
        <v>9314</v>
      </c>
      <c r="F139" s="2" t="s">
        <v>9315</v>
      </c>
      <c r="G139" s="33">
        <v>129</v>
      </c>
      <c r="H139" s="38">
        <v>129</v>
      </c>
      <c r="I139" s="39" t="s">
        <v>7676</v>
      </c>
      <c r="J139" s="32" t="s">
        <v>7675</v>
      </c>
      <c r="K139" s="2">
        <v>0</v>
      </c>
      <c r="L139" s="2">
        <v>0</v>
      </c>
      <c r="M139" s="32">
        <v>0</v>
      </c>
      <c r="N139" s="2">
        <v>0</v>
      </c>
      <c r="O139" s="2">
        <v>0</v>
      </c>
      <c r="P139" s="2">
        <v>0</v>
      </c>
      <c r="Q139" s="32">
        <v>0</v>
      </c>
      <c r="S139" s="2" t="s">
        <v>1</v>
      </c>
      <c r="T139" s="134"/>
      <c r="U139" s="134"/>
    </row>
    <row r="140" spans="1:21" ht="15.75" hidden="1" thickBot="1" x14ac:dyDescent="0.3">
      <c r="A140" s="2" t="s">
        <v>8490</v>
      </c>
      <c r="B140" s="40">
        <v>45064</v>
      </c>
      <c r="C140" s="2" t="s">
        <v>1</v>
      </c>
      <c r="D140" s="2" t="s">
        <v>0</v>
      </c>
      <c r="E140" s="2" t="s">
        <v>9314</v>
      </c>
      <c r="F140" s="2" t="s">
        <v>9315</v>
      </c>
      <c r="G140" s="33">
        <v>128</v>
      </c>
      <c r="H140" s="38">
        <v>128</v>
      </c>
      <c r="I140" s="39" t="s">
        <v>9346</v>
      </c>
      <c r="J140" s="32" t="s">
        <v>9181</v>
      </c>
      <c r="K140" s="2">
        <v>0</v>
      </c>
      <c r="L140" s="2">
        <v>0</v>
      </c>
      <c r="M140" s="32">
        <v>452.37</v>
      </c>
      <c r="N140" s="2">
        <v>58.808100000000003</v>
      </c>
      <c r="O140" s="2">
        <v>0</v>
      </c>
      <c r="P140" s="2">
        <v>0</v>
      </c>
      <c r="Q140" s="32">
        <v>511.17810000000003</v>
      </c>
      <c r="S140" s="2" t="s">
        <v>1</v>
      </c>
      <c r="T140" s="134"/>
      <c r="U140" s="134"/>
    </row>
    <row r="141" spans="1:21" ht="15.75" hidden="1" thickBot="1" x14ac:dyDescent="0.3">
      <c r="A141" s="2" t="s">
        <v>8490</v>
      </c>
      <c r="B141" s="40">
        <v>45061</v>
      </c>
      <c r="C141" s="2" t="s">
        <v>1</v>
      </c>
      <c r="D141" s="2" t="s">
        <v>0</v>
      </c>
      <c r="E141" s="2" t="s">
        <v>9314</v>
      </c>
      <c r="F141" s="2" t="s">
        <v>9315</v>
      </c>
      <c r="G141" s="33">
        <v>127</v>
      </c>
      <c r="H141" s="38">
        <v>127</v>
      </c>
      <c r="I141" s="39" t="s">
        <v>2641</v>
      </c>
      <c r="J141" s="32" t="s">
        <v>2642</v>
      </c>
      <c r="K141" s="2">
        <v>0</v>
      </c>
      <c r="L141" s="2">
        <v>0</v>
      </c>
      <c r="M141" s="32">
        <v>190.92</v>
      </c>
      <c r="N141" s="2">
        <v>24.819599999999998</v>
      </c>
      <c r="O141" s="2">
        <v>0</v>
      </c>
      <c r="P141" s="2">
        <v>0</v>
      </c>
      <c r="Q141" s="32">
        <v>215.7396</v>
      </c>
      <c r="S141" s="2" t="s">
        <v>1</v>
      </c>
      <c r="T141" s="134"/>
      <c r="U141" s="134"/>
    </row>
    <row r="142" spans="1:21" ht="15.75" hidden="1" thickBot="1" x14ac:dyDescent="0.3">
      <c r="A142" s="2" t="s">
        <v>8490</v>
      </c>
      <c r="B142" s="40">
        <v>45061</v>
      </c>
      <c r="C142" s="2" t="s">
        <v>1</v>
      </c>
      <c r="D142" s="2" t="s">
        <v>0</v>
      </c>
      <c r="E142" s="2" t="s">
        <v>9314</v>
      </c>
      <c r="F142" s="2" t="s">
        <v>9315</v>
      </c>
      <c r="G142" s="33">
        <v>126</v>
      </c>
      <c r="H142" s="38">
        <v>126</v>
      </c>
      <c r="I142" s="39" t="s">
        <v>3411</v>
      </c>
      <c r="J142" s="32" t="s">
        <v>3412</v>
      </c>
      <c r="K142" s="2">
        <v>0</v>
      </c>
      <c r="L142" s="2">
        <v>0</v>
      </c>
      <c r="M142" s="32">
        <v>411.58</v>
      </c>
      <c r="N142" s="2">
        <v>53.505400000000002</v>
      </c>
      <c r="O142" s="2">
        <v>0</v>
      </c>
      <c r="P142" s="2">
        <v>0</v>
      </c>
      <c r="Q142" s="32">
        <v>465.08539999999999</v>
      </c>
      <c r="S142" s="2" t="s">
        <v>1</v>
      </c>
      <c r="T142" s="134"/>
      <c r="U142" s="134"/>
    </row>
    <row r="143" spans="1:21" ht="15.75" hidden="1" thickBot="1" x14ac:dyDescent="0.3">
      <c r="A143" s="2" t="s">
        <v>8490</v>
      </c>
      <c r="B143" s="40">
        <v>45061</v>
      </c>
      <c r="C143" s="2" t="s">
        <v>1</v>
      </c>
      <c r="D143" s="2" t="s">
        <v>0</v>
      </c>
      <c r="E143" s="2" t="s">
        <v>9314</v>
      </c>
      <c r="F143" s="2" t="s">
        <v>9315</v>
      </c>
      <c r="G143" s="33">
        <v>125</v>
      </c>
      <c r="H143" s="38">
        <v>125</v>
      </c>
      <c r="I143" s="39" t="s">
        <v>2196</v>
      </c>
      <c r="J143" s="32" t="s">
        <v>2197</v>
      </c>
      <c r="K143" s="2">
        <v>0</v>
      </c>
      <c r="L143" s="2">
        <v>0</v>
      </c>
      <c r="M143" s="32">
        <v>159.44</v>
      </c>
      <c r="N143" s="2">
        <v>20.7272</v>
      </c>
      <c r="O143" s="2">
        <v>0</v>
      </c>
      <c r="P143" s="2">
        <v>0</v>
      </c>
      <c r="Q143" s="32">
        <v>180.16720000000001</v>
      </c>
      <c r="S143" s="2" t="s">
        <v>1</v>
      </c>
      <c r="T143" s="134"/>
      <c r="U143" s="134"/>
    </row>
    <row r="144" spans="1:21" ht="15.75" hidden="1" thickBot="1" x14ac:dyDescent="0.3">
      <c r="A144" s="2" t="s">
        <v>8490</v>
      </c>
      <c r="B144" s="40">
        <v>45061</v>
      </c>
      <c r="C144" s="2" t="s">
        <v>1</v>
      </c>
      <c r="D144" s="2" t="s">
        <v>0</v>
      </c>
      <c r="E144" s="2" t="s">
        <v>9314</v>
      </c>
      <c r="F144" s="2" t="s">
        <v>9315</v>
      </c>
      <c r="G144" s="33">
        <v>124</v>
      </c>
      <c r="H144" s="38">
        <v>124</v>
      </c>
      <c r="I144" s="39" t="s">
        <v>3051</v>
      </c>
      <c r="J144" s="32" t="s">
        <v>3052</v>
      </c>
      <c r="K144" s="2">
        <v>0</v>
      </c>
      <c r="L144" s="2">
        <v>0</v>
      </c>
      <c r="M144" s="32">
        <v>167.29</v>
      </c>
      <c r="N144" s="2">
        <v>21.747699999999998</v>
      </c>
      <c r="O144" s="2">
        <v>0</v>
      </c>
      <c r="P144" s="2">
        <v>0</v>
      </c>
      <c r="Q144" s="32">
        <v>189.0377</v>
      </c>
      <c r="S144" s="2" t="s">
        <v>1</v>
      </c>
      <c r="T144" s="134"/>
      <c r="U144" s="134"/>
    </row>
    <row r="145" spans="1:21" ht="15.75" hidden="1" thickBot="1" x14ac:dyDescent="0.3">
      <c r="A145" s="2" t="s">
        <v>8490</v>
      </c>
      <c r="B145" s="40">
        <v>45056</v>
      </c>
      <c r="C145" s="2" t="s">
        <v>1</v>
      </c>
      <c r="D145" s="2" t="s">
        <v>0</v>
      </c>
      <c r="E145" t="s">
        <v>9314</v>
      </c>
      <c r="F145" t="s">
        <v>9315</v>
      </c>
      <c r="G145" s="33">
        <v>123</v>
      </c>
      <c r="H145" s="38">
        <v>123</v>
      </c>
      <c r="I145" s="39" t="s">
        <v>9203</v>
      </c>
      <c r="J145" s="32" t="s">
        <v>9204</v>
      </c>
      <c r="K145" s="2">
        <v>0</v>
      </c>
      <c r="L145" s="2">
        <v>0</v>
      </c>
      <c r="M145" s="32">
        <v>302.5</v>
      </c>
      <c r="N145" s="2">
        <v>39.325000000000003</v>
      </c>
      <c r="O145" s="2">
        <v>0</v>
      </c>
      <c r="P145" s="2">
        <v>0</v>
      </c>
      <c r="Q145" s="32">
        <v>341.82499999999999</v>
      </c>
      <c r="S145" s="2" t="s">
        <v>1</v>
      </c>
      <c r="T145" s="134"/>
      <c r="U145" s="134"/>
    </row>
    <row r="146" spans="1:21" ht="15.75" hidden="1" thickBot="1" x14ac:dyDescent="0.3">
      <c r="A146" s="2" t="s">
        <v>8490</v>
      </c>
      <c r="B146" s="40">
        <v>45056</v>
      </c>
      <c r="C146" s="2" t="s">
        <v>1</v>
      </c>
      <c r="D146" s="2" t="s">
        <v>0</v>
      </c>
      <c r="E146" t="s">
        <v>9314</v>
      </c>
      <c r="F146" t="s">
        <v>9315</v>
      </c>
      <c r="G146" s="33">
        <v>122</v>
      </c>
      <c r="H146" s="38">
        <v>122</v>
      </c>
      <c r="I146" s="39" t="s">
        <v>9189</v>
      </c>
      <c r="J146" s="32" t="s">
        <v>9190</v>
      </c>
      <c r="K146" s="2">
        <v>0</v>
      </c>
      <c r="L146" s="2">
        <v>0</v>
      </c>
      <c r="M146" s="32">
        <v>172.5</v>
      </c>
      <c r="N146" s="2">
        <v>22.425000000000001</v>
      </c>
      <c r="O146" s="2">
        <v>0</v>
      </c>
      <c r="P146" s="2">
        <v>0</v>
      </c>
      <c r="Q146" s="32">
        <v>194.92500000000001</v>
      </c>
      <c r="S146" s="2" t="s">
        <v>1</v>
      </c>
      <c r="T146" s="134"/>
      <c r="U146" s="134"/>
    </row>
    <row r="147" spans="1:21" ht="15.75" hidden="1" thickBot="1" x14ac:dyDescent="0.3">
      <c r="A147" s="2" t="s">
        <v>8490</v>
      </c>
      <c r="B147" s="40">
        <v>45051</v>
      </c>
      <c r="C147" s="2" t="s">
        <v>1</v>
      </c>
      <c r="D147" s="2" t="s">
        <v>0</v>
      </c>
      <c r="E147" t="s">
        <v>9314</v>
      </c>
      <c r="F147" t="s">
        <v>9315</v>
      </c>
      <c r="G147" s="33">
        <v>121</v>
      </c>
      <c r="H147" s="38">
        <v>121</v>
      </c>
      <c r="I147" s="39" t="s">
        <v>1470</v>
      </c>
      <c r="J147" s="32" t="s">
        <v>1471</v>
      </c>
      <c r="K147" s="2">
        <v>0</v>
      </c>
      <c r="L147" s="2">
        <v>0</v>
      </c>
      <c r="M147" s="32">
        <v>1264</v>
      </c>
      <c r="N147" s="2">
        <v>164.32</v>
      </c>
      <c r="O147" s="2">
        <v>0</v>
      </c>
      <c r="P147" s="2">
        <v>0</v>
      </c>
      <c r="Q147" s="32">
        <v>1428.32</v>
      </c>
      <c r="S147" s="2" t="s">
        <v>1</v>
      </c>
      <c r="T147" s="134"/>
      <c r="U147" s="134"/>
    </row>
    <row r="148" spans="1:21" ht="15.75" hidden="1" thickBot="1" x14ac:dyDescent="0.3">
      <c r="A148" s="2" t="s">
        <v>8490</v>
      </c>
      <c r="B148" s="40">
        <v>45050</v>
      </c>
      <c r="C148" s="2" t="s">
        <v>1</v>
      </c>
      <c r="D148" s="2" t="s">
        <v>0</v>
      </c>
      <c r="E148" t="s">
        <v>9314</v>
      </c>
      <c r="F148" t="s">
        <v>9315</v>
      </c>
      <c r="G148" s="33">
        <v>120</v>
      </c>
      <c r="H148" s="38">
        <v>120</v>
      </c>
      <c r="I148" s="39" t="s">
        <v>6499</v>
      </c>
      <c r="J148" s="32" t="s">
        <v>6500</v>
      </c>
      <c r="K148" s="2">
        <v>0</v>
      </c>
      <c r="L148" s="2">
        <v>0</v>
      </c>
      <c r="M148" s="32">
        <v>432.31</v>
      </c>
      <c r="N148" s="2">
        <v>56.200300000000006</v>
      </c>
      <c r="O148" s="2">
        <v>0</v>
      </c>
      <c r="P148" s="2">
        <v>0</v>
      </c>
      <c r="Q148" s="32">
        <v>488.51030000000003</v>
      </c>
      <c r="S148" s="2" t="s">
        <v>1</v>
      </c>
      <c r="T148" s="134"/>
      <c r="U148" s="134"/>
    </row>
    <row r="149" spans="1:21" ht="15.75" hidden="1" thickBot="1" x14ac:dyDescent="0.3">
      <c r="A149" s="2" t="s">
        <v>8490</v>
      </c>
      <c r="B149" s="40">
        <v>45050</v>
      </c>
      <c r="C149" s="2" t="s">
        <v>1</v>
      </c>
      <c r="D149" s="2" t="s">
        <v>0</v>
      </c>
      <c r="E149" t="s">
        <v>9314</v>
      </c>
      <c r="F149" t="s">
        <v>9315</v>
      </c>
      <c r="G149" s="33">
        <v>119</v>
      </c>
      <c r="H149" s="38">
        <v>119</v>
      </c>
      <c r="I149" s="39" t="s">
        <v>2579</v>
      </c>
      <c r="J149" s="32" t="s">
        <v>2580</v>
      </c>
      <c r="K149" s="2">
        <v>0</v>
      </c>
      <c r="L149" s="2">
        <v>0</v>
      </c>
      <c r="M149" s="32">
        <v>825</v>
      </c>
      <c r="N149" s="2">
        <v>107.25</v>
      </c>
      <c r="O149" s="2">
        <v>0</v>
      </c>
      <c r="P149" s="2">
        <v>0</v>
      </c>
      <c r="Q149" s="32">
        <v>932.25</v>
      </c>
      <c r="S149" s="2" t="s">
        <v>1</v>
      </c>
      <c r="T149" s="134"/>
      <c r="U149" s="134"/>
    </row>
    <row r="150" spans="1:21" ht="15.75" hidden="1" thickBot="1" x14ac:dyDescent="0.3">
      <c r="A150" s="2" t="s">
        <v>8490</v>
      </c>
      <c r="B150" s="40">
        <v>45050</v>
      </c>
      <c r="C150" s="2" t="s">
        <v>1</v>
      </c>
      <c r="D150" s="2" t="s">
        <v>0</v>
      </c>
      <c r="E150" t="s">
        <v>9314</v>
      </c>
      <c r="F150" t="s">
        <v>9315</v>
      </c>
      <c r="G150" s="33">
        <v>118</v>
      </c>
      <c r="H150" s="38">
        <v>118</v>
      </c>
      <c r="I150" s="39" t="s">
        <v>9344</v>
      </c>
      <c r="J150" s="32" t="s">
        <v>9345</v>
      </c>
      <c r="K150" s="2">
        <v>0</v>
      </c>
      <c r="L150" s="2">
        <v>0</v>
      </c>
      <c r="M150" s="32">
        <v>767.76</v>
      </c>
      <c r="N150" s="2">
        <v>99.808800000000005</v>
      </c>
      <c r="O150" s="2">
        <v>0</v>
      </c>
      <c r="P150" s="2">
        <v>0</v>
      </c>
      <c r="Q150" s="32">
        <v>867.56880000000001</v>
      </c>
      <c r="S150" s="2" t="s">
        <v>1</v>
      </c>
      <c r="T150" s="134"/>
      <c r="U150" s="134"/>
    </row>
    <row r="151" spans="1:21" ht="15.75" hidden="1" thickBot="1" x14ac:dyDescent="0.3">
      <c r="A151" s="2" t="s">
        <v>8490</v>
      </c>
      <c r="B151" s="40">
        <v>45050</v>
      </c>
      <c r="C151" s="2" t="s">
        <v>1</v>
      </c>
      <c r="D151" s="2" t="s">
        <v>0</v>
      </c>
      <c r="E151" t="s">
        <v>9314</v>
      </c>
      <c r="F151" t="s">
        <v>9315</v>
      </c>
      <c r="G151" s="33">
        <v>117</v>
      </c>
      <c r="H151" s="38">
        <v>117</v>
      </c>
      <c r="I151" s="39" t="s">
        <v>6517</v>
      </c>
      <c r="J151" s="32" t="s">
        <v>6518</v>
      </c>
      <c r="K151" s="2">
        <v>0</v>
      </c>
      <c r="L151" s="2">
        <v>0</v>
      </c>
      <c r="M151" s="32">
        <v>286.63</v>
      </c>
      <c r="N151" s="2">
        <v>37.261899999999997</v>
      </c>
      <c r="O151" s="2">
        <v>0</v>
      </c>
      <c r="P151" s="2">
        <v>0</v>
      </c>
      <c r="Q151" s="32">
        <v>323.89189999999996</v>
      </c>
      <c r="S151" s="2" t="s">
        <v>1</v>
      </c>
      <c r="T151" s="134"/>
      <c r="U151" s="134"/>
    </row>
    <row r="152" spans="1:21" ht="15.75" hidden="1" thickBot="1" x14ac:dyDescent="0.3">
      <c r="A152" s="2" t="s">
        <v>8490</v>
      </c>
      <c r="B152" s="40">
        <v>45050</v>
      </c>
      <c r="C152" s="2" t="s">
        <v>1</v>
      </c>
      <c r="D152" s="2" t="s">
        <v>0</v>
      </c>
      <c r="E152" t="s">
        <v>9314</v>
      </c>
      <c r="F152" t="s">
        <v>9315</v>
      </c>
      <c r="G152" s="33">
        <v>116</v>
      </c>
      <c r="H152" s="38">
        <v>116</v>
      </c>
      <c r="I152" s="39" t="s">
        <v>1320</v>
      </c>
      <c r="J152" s="32" t="s">
        <v>1321</v>
      </c>
      <c r="K152" s="2">
        <v>0</v>
      </c>
      <c r="L152" s="2">
        <v>0</v>
      </c>
      <c r="M152" s="32">
        <v>172.5</v>
      </c>
      <c r="N152" s="2">
        <v>22.425000000000001</v>
      </c>
      <c r="O152" s="2">
        <v>0</v>
      </c>
      <c r="P152" s="2">
        <v>0</v>
      </c>
      <c r="Q152" s="32">
        <v>194.92500000000001</v>
      </c>
      <c r="S152" s="2" t="s">
        <v>1</v>
      </c>
      <c r="T152" s="134"/>
      <c r="U152" s="134"/>
    </row>
    <row r="153" spans="1:21" ht="15.75" hidden="1" thickBot="1" x14ac:dyDescent="0.3">
      <c r="A153" t="s">
        <v>8265</v>
      </c>
      <c r="B153" t="s">
        <v>9233</v>
      </c>
      <c r="C153" t="s">
        <v>1</v>
      </c>
      <c r="D153" t="s">
        <v>0</v>
      </c>
      <c r="E153" t="s">
        <v>9314</v>
      </c>
      <c r="F153" t="s">
        <v>9315</v>
      </c>
      <c r="G153">
        <v>115</v>
      </c>
      <c r="H153">
        <v>115</v>
      </c>
      <c r="I153" t="s">
        <v>1470</v>
      </c>
      <c r="J153" t="s">
        <v>9194</v>
      </c>
      <c r="K153" s="2">
        <v>0</v>
      </c>
      <c r="L153" s="2">
        <v>0</v>
      </c>
      <c r="M153" s="2">
        <v>1422</v>
      </c>
      <c r="N153" s="2">
        <v>184.86</v>
      </c>
      <c r="O153" s="2">
        <v>0</v>
      </c>
      <c r="P153" s="2">
        <v>0</v>
      </c>
      <c r="Q153" s="2">
        <v>1606.8600000000001</v>
      </c>
      <c r="S153" t="s">
        <v>1</v>
      </c>
      <c r="T153" s="134"/>
      <c r="U153" s="134"/>
    </row>
    <row r="154" spans="1:21" ht="15.75" hidden="1" thickBot="1" x14ac:dyDescent="0.3">
      <c r="A154" t="s">
        <v>8265</v>
      </c>
      <c r="B154" t="s">
        <v>9316</v>
      </c>
      <c r="C154" t="s">
        <v>1</v>
      </c>
      <c r="D154" t="s">
        <v>0</v>
      </c>
      <c r="E154" t="s">
        <v>9314</v>
      </c>
      <c r="F154" t="s">
        <v>9315</v>
      </c>
      <c r="G154">
        <v>114</v>
      </c>
      <c r="H154">
        <v>114</v>
      </c>
      <c r="I154" t="s">
        <v>5902</v>
      </c>
      <c r="J154" t="s">
        <v>9181</v>
      </c>
      <c r="K154" s="2">
        <v>0</v>
      </c>
      <c r="L154" s="2">
        <v>0</v>
      </c>
      <c r="M154" s="2">
        <v>452.37</v>
      </c>
      <c r="N154" s="2">
        <v>58.808100000000003</v>
      </c>
      <c r="O154" s="2">
        <v>0</v>
      </c>
      <c r="P154" s="2">
        <v>0</v>
      </c>
      <c r="Q154" s="2">
        <v>511.17810000000003</v>
      </c>
      <c r="S154" t="s">
        <v>1</v>
      </c>
      <c r="T154" s="134"/>
      <c r="U154" s="134"/>
    </row>
    <row r="155" spans="1:21" ht="15.75" hidden="1" thickBot="1" x14ac:dyDescent="0.3">
      <c r="A155" t="s">
        <v>8265</v>
      </c>
      <c r="B155" t="s">
        <v>9316</v>
      </c>
      <c r="C155" t="s">
        <v>1</v>
      </c>
      <c r="D155" t="s">
        <v>0</v>
      </c>
      <c r="E155" t="s">
        <v>9314</v>
      </c>
      <c r="F155" t="s">
        <v>9315</v>
      </c>
      <c r="G155">
        <v>113</v>
      </c>
      <c r="H155">
        <v>113</v>
      </c>
      <c r="I155" t="s">
        <v>3411</v>
      </c>
      <c r="J155" t="s">
        <v>3412</v>
      </c>
      <c r="K155" s="2">
        <v>0</v>
      </c>
      <c r="L155" s="2">
        <v>0</v>
      </c>
      <c r="M155" s="2">
        <v>411.58</v>
      </c>
      <c r="N155" s="2">
        <v>53.505400000000002</v>
      </c>
      <c r="O155" s="2">
        <v>0</v>
      </c>
      <c r="P155" s="2">
        <v>0</v>
      </c>
      <c r="Q155" s="2">
        <v>465.08539999999999</v>
      </c>
      <c r="S155" t="s">
        <v>1</v>
      </c>
      <c r="T155" s="134"/>
      <c r="U155" s="134"/>
    </row>
    <row r="156" spans="1:21" ht="15.75" hidden="1" thickBot="1" x14ac:dyDescent="0.3">
      <c r="A156" t="s">
        <v>8265</v>
      </c>
      <c r="B156" t="s">
        <v>9316</v>
      </c>
      <c r="C156" t="s">
        <v>1</v>
      </c>
      <c r="D156" t="s">
        <v>0</v>
      </c>
      <c r="E156" t="s">
        <v>9314</v>
      </c>
      <c r="F156" t="s">
        <v>9315</v>
      </c>
      <c r="G156">
        <v>112</v>
      </c>
      <c r="H156">
        <v>112</v>
      </c>
      <c r="I156" t="s">
        <v>3051</v>
      </c>
      <c r="J156" t="s">
        <v>9192</v>
      </c>
      <c r="K156" s="2">
        <v>0</v>
      </c>
      <c r="L156" s="2">
        <v>0</v>
      </c>
      <c r="M156" s="2">
        <v>167.29</v>
      </c>
      <c r="N156" s="2">
        <v>21.747699999999998</v>
      </c>
      <c r="O156" s="2">
        <v>0</v>
      </c>
      <c r="P156" s="2">
        <v>0</v>
      </c>
      <c r="Q156" s="2">
        <v>189.0377</v>
      </c>
      <c r="S156" t="s">
        <v>1</v>
      </c>
      <c r="T156" s="134"/>
      <c r="U156" s="134"/>
    </row>
    <row r="157" spans="1:21" ht="15.75" hidden="1" thickBot="1" x14ac:dyDescent="0.3">
      <c r="A157" t="s">
        <v>8265</v>
      </c>
      <c r="B157" t="s">
        <v>9316</v>
      </c>
      <c r="C157" t="s">
        <v>1</v>
      </c>
      <c r="D157" t="s">
        <v>0</v>
      </c>
      <c r="E157" t="s">
        <v>9314</v>
      </c>
      <c r="F157" t="s">
        <v>9315</v>
      </c>
      <c r="G157">
        <v>111</v>
      </c>
      <c r="H157">
        <v>111</v>
      </c>
      <c r="I157" t="s">
        <v>2196</v>
      </c>
      <c r="J157" t="s">
        <v>9193</v>
      </c>
      <c r="K157" s="2">
        <v>0</v>
      </c>
      <c r="L157" s="2">
        <v>0</v>
      </c>
      <c r="M157" s="2">
        <v>159.44</v>
      </c>
      <c r="N157" s="2">
        <v>20.7272</v>
      </c>
      <c r="O157" s="2">
        <v>0</v>
      </c>
      <c r="P157" s="2">
        <v>0</v>
      </c>
      <c r="Q157" s="2">
        <v>180.16720000000001</v>
      </c>
      <c r="S157" t="s">
        <v>1</v>
      </c>
      <c r="T157" s="134"/>
      <c r="U157" s="134"/>
    </row>
    <row r="158" spans="1:21" ht="15.75" hidden="1" thickBot="1" x14ac:dyDescent="0.3">
      <c r="A158" t="s">
        <v>8265</v>
      </c>
      <c r="B158" t="s">
        <v>9316</v>
      </c>
      <c r="C158" t="s">
        <v>1</v>
      </c>
      <c r="D158" t="s">
        <v>0</v>
      </c>
      <c r="E158" t="s">
        <v>9314</v>
      </c>
      <c r="F158" t="s">
        <v>9315</v>
      </c>
      <c r="G158">
        <v>110</v>
      </c>
      <c r="H158">
        <v>110</v>
      </c>
      <c r="I158" t="s">
        <v>2641</v>
      </c>
      <c r="J158" t="s">
        <v>9179</v>
      </c>
      <c r="K158" s="2">
        <v>0</v>
      </c>
      <c r="L158" s="2">
        <v>0</v>
      </c>
      <c r="M158" s="2">
        <v>190.92</v>
      </c>
      <c r="N158" s="2">
        <v>24.819599999999998</v>
      </c>
      <c r="O158" s="2">
        <v>0</v>
      </c>
      <c r="P158" s="2">
        <v>0</v>
      </c>
      <c r="Q158" s="2">
        <v>215.7396</v>
      </c>
      <c r="S158" t="s">
        <v>1</v>
      </c>
      <c r="T158" s="134"/>
      <c r="U158" s="134"/>
    </row>
    <row r="159" spans="1:21" ht="15.75" hidden="1" thickBot="1" x14ac:dyDescent="0.3">
      <c r="A159" t="s">
        <v>8265</v>
      </c>
      <c r="B159" t="s">
        <v>9316</v>
      </c>
      <c r="C159" t="s">
        <v>1</v>
      </c>
      <c r="D159" t="s">
        <v>0</v>
      </c>
      <c r="E159" t="s">
        <v>9314</v>
      </c>
      <c r="F159" t="s">
        <v>9315</v>
      </c>
      <c r="G159">
        <v>109</v>
      </c>
      <c r="H159">
        <v>109</v>
      </c>
      <c r="I159" t="s">
        <v>6499</v>
      </c>
      <c r="J159" t="s">
        <v>9178</v>
      </c>
      <c r="K159" s="2">
        <v>0</v>
      </c>
      <c r="L159" s="2">
        <v>0</v>
      </c>
      <c r="M159" s="2">
        <v>432.31</v>
      </c>
      <c r="N159" s="2">
        <v>56.200300000000006</v>
      </c>
      <c r="O159" s="2">
        <v>0</v>
      </c>
      <c r="P159" s="2">
        <v>0</v>
      </c>
      <c r="Q159" s="2">
        <v>488.51030000000003</v>
      </c>
      <c r="S159" t="s">
        <v>1</v>
      </c>
      <c r="T159" s="134"/>
      <c r="U159" s="134"/>
    </row>
    <row r="160" spans="1:21" ht="15.75" hidden="1" thickBot="1" x14ac:dyDescent="0.3">
      <c r="A160" t="s">
        <v>8265</v>
      </c>
      <c r="B160" t="s">
        <v>9316</v>
      </c>
      <c r="C160" t="s">
        <v>1</v>
      </c>
      <c r="D160" t="s">
        <v>0</v>
      </c>
      <c r="E160" t="s">
        <v>9314</v>
      </c>
      <c r="F160" t="s">
        <v>9315</v>
      </c>
      <c r="G160">
        <v>108</v>
      </c>
      <c r="H160">
        <v>108</v>
      </c>
      <c r="I160" t="s">
        <v>9203</v>
      </c>
      <c r="J160" t="s">
        <v>9204</v>
      </c>
      <c r="K160" s="2">
        <v>0</v>
      </c>
      <c r="L160" s="2">
        <v>0</v>
      </c>
      <c r="M160" s="2">
        <v>302.5</v>
      </c>
      <c r="N160" s="2">
        <v>39.325000000000003</v>
      </c>
      <c r="O160" s="2">
        <v>0</v>
      </c>
      <c r="P160" s="2">
        <v>0</v>
      </c>
      <c r="Q160" s="2">
        <v>341.82499999999999</v>
      </c>
      <c r="S160" t="s">
        <v>1</v>
      </c>
      <c r="T160" s="134"/>
      <c r="U160" s="134"/>
    </row>
    <row r="161" spans="1:21" ht="15.75" hidden="1" thickBot="1" x14ac:dyDescent="0.3">
      <c r="A161" t="s">
        <v>8265</v>
      </c>
      <c r="B161" t="s">
        <v>9316</v>
      </c>
      <c r="C161" t="s">
        <v>1</v>
      </c>
      <c r="D161" t="s">
        <v>0</v>
      </c>
      <c r="E161" t="s">
        <v>9314</v>
      </c>
      <c r="F161" t="s">
        <v>9315</v>
      </c>
      <c r="G161">
        <v>107</v>
      </c>
      <c r="H161">
        <v>107</v>
      </c>
      <c r="I161" t="s">
        <v>9189</v>
      </c>
      <c r="J161" t="s">
        <v>9190</v>
      </c>
      <c r="K161" s="2">
        <v>0</v>
      </c>
      <c r="L161" s="2">
        <v>0</v>
      </c>
      <c r="M161" s="2">
        <v>172.5</v>
      </c>
      <c r="N161" s="2">
        <v>22.425000000000001</v>
      </c>
      <c r="O161" s="2">
        <v>0</v>
      </c>
      <c r="P161" s="2">
        <v>0</v>
      </c>
      <c r="Q161" s="2">
        <v>194.92500000000001</v>
      </c>
      <c r="S161" t="s">
        <v>1</v>
      </c>
      <c r="T161" s="134"/>
      <c r="U161" s="134"/>
    </row>
    <row r="162" spans="1:21" ht="15.75" hidden="1" thickBot="1" x14ac:dyDescent="0.3">
      <c r="A162" t="s">
        <v>8265</v>
      </c>
      <c r="B162" t="s">
        <v>9214</v>
      </c>
      <c r="C162" t="s">
        <v>1</v>
      </c>
      <c r="D162" t="s">
        <v>0</v>
      </c>
      <c r="E162" t="s">
        <v>9314</v>
      </c>
      <c r="F162" t="s">
        <v>9315</v>
      </c>
      <c r="G162">
        <v>106</v>
      </c>
      <c r="H162">
        <v>106</v>
      </c>
      <c r="I162" t="s">
        <v>1320</v>
      </c>
      <c r="J162" t="s">
        <v>9188</v>
      </c>
      <c r="K162" s="2">
        <v>0</v>
      </c>
      <c r="L162" s="2">
        <v>0</v>
      </c>
      <c r="M162" s="2">
        <v>172.5</v>
      </c>
      <c r="N162" s="2">
        <v>22.425000000000001</v>
      </c>
      <c r="O162" s="2">
        <v>0</v>
      </c>
      <c r="P162" s="2">
        <v>0</v>
      </c>
      <c r="Q162" s="2">
        <v>194.92500000000001</v>
      </c>
      <c r="S162" t="s">
        <v>1</v>
      </c>
      <c r="T162" s="134"/>
      <c r="U162" s="134"/>
    </row>
    <row r="163" spans="1:21" ht="15.75" hidden="1" thickBot="1" x14ac:dyDescent="0.3">
      <c r="A163" t="s">
        <v>8265</v>
      </c>
      <c r="B163" t="s">
        <v>9214</v>
      </c>
      <c r="C163" t="s">
        <v>1</v>
      </c>
      <c r="D163" t="s">
        <v>0</v>
      </c>
      <c r="E163" t="s">
        <v>9314</v>
      </c>
      <c r="F163" t="s">
        <v>9315</v>
      </c>
      <c r="G163">
        <v>105</v>
      </c>
      <c r="H163">
        <v>105</v>
      </c>
      <c r="I163" t="s">
        <v>1786</v>
      </c>
      <c r="J163" t="s">
        <v>1787</v>
      </c>
      <c r="K163" s="2">
        <v>0</v>
      </c>
      <c r="L163" s="2">
        <v>0</v>
      </c>
      <c r="M163" s="2">
        <v>797.76</v>
      </c>
      <c r="N163" s="2">
        <v>103.7088</v>
      </c>
      <c r="O163" s="2">
        <v>0</v>
      </c>
      <c r="P163" s="2">
        <v>0</v>
      </c>
      <c r="Q163" s="2">
        <v>901.46879999999999</v>
      </c>
      <c r="S163" t="s">
        <v>1</v>
      </c>
      <c r="T163" s="134"/>
      <c r="U163" s="134"/>
    </row>
    <row r="164" spans="1:21" ht="15.75" hidden="1" thickBot="1" x14ac:dyDescent="0.3">
      <c r="A164" t="s">
        <v>8265</v>
      </c>
      <c r="B164" t="s">
        <v>9235</v>
      </c>
      <c r="C164" t="s">
        <v>1</v>
      </c>
      <c r="D164" t="s">
        <v>0</v>
      </c>
      <c r="E164" t="s">
        <v>9314</v>
      </c>
      <c r="F164" t="s">
        <v>9315</v>
      </c>
      <c r="G164">
        <v>104</v>
      </c>
      <c r="H164">
        <v>104</v>
      </c>
      <c r="I164" t="s">
        <v>2579</v>
      </c>
      <c r="J164" t="s">
        <v>9191</v>
      </c>
      <c r="K164" s="2">
        <v>0</v>
      </c>
      <c r="L164" s="2">
        <v>0</v>
      </c>
      <c r="M164" s="2">
        <v>825</v>
      </c>
      <c r="N164" s="2">
        <v>107.25</v>
      </c>
      <c r="O164" s="2">
        <v>0</v>
      </c>
      <c r="P164" s="2">
        <v>0</v>
      </c>
      <c r="Q164" s="2">
        <v>932.25</v>
      </c>
      <c r="S164" t="s">
        <v>1</v>
      </c>
      <c r="T164" s="134"/>
      <c r="U164" s="134"/>
    </row>
    <row r="165" spans="1:21" ht="15.75" hidden="1" thickBot="1" x14ac:dyDescent="0.3">
      <c r="A165" t="s">
        <v>8153</v>
      </c>
      <c r="B165" t="s">
        <v>9317</v>
      </c>
      <c r="C165" t="s">
        <v>1</v>
      </c>
      <c r="D165" t="s">
        <v>0</v>
      </c>
      <c r="E165" t="s">
        <v>9314</v>
      </c>
      <c r="F165" t="s">
        <v>9315</v>
      </c>
      <c r="G165">
        <v>103</v>
      </c>
      <c r="H165">
        <v>103</v>
      </c>
      <c r="I165" t="s">
        <v>1786</v>
      </c>
      <c r="J165" t="s">
        <v>1787</v>
      </c>
      <c r="K165" s="2">
        <v>0</v>
      </c>
      <c r="L165" s="2">
        <v>0</v>
      </c>
      <c r="M165" s="2">
        <v>3071.04</v>
      </c>
      <c r="N165" s="2">
        <v>399.23520000000002</v>
      </c>
      <c r="O165" s="2">
        <v>0</v>
      </c>
      <c r="P165" s="2">
        <v>0</v>
      </c>
      <c r="Q165" s="2">
        <v>3470.2752</v>
      </c>
      <c r="S165" t="s">
        <v>1</v>
      </c>
      <c r="T165" s="134"/>
      <c r="U165" s="134"/>
    </row>
    <row r="166" spans="1:21" ht="15.75" hidden="1" thickBot="1" x14ac:dyDescent="0.3">
      <c r="A166" t="s">
        <v>8153</v>
      </c>
      <c r="B166" t="s">
        <v>9227</v>
      </c>
      <c r="C166" t="s">
        <v>1</v>
      </c>
      <c r="D166" t="s">
        <v>0</v>
      </c>
      <c r="E166" t="s">
        <v>9314</v>
      </c>
      <c r="F166" t="s">
        <v>9315</v>
      </c>
      <c r="G166">
        <v>102</v>
      </c>
      <c r="H166">
        <v>102</v>
      </c>
      <c r="I166" t="s">
        <v>9134</v>
      </c>
      <c r="J166" t="s">
        <v>41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S166" t="s">
        <v>1</v>
      </c>
      <c r="T166" s="134"/>
      <c r="U166" s="134"/>
    </row>
    <row r="167" spans="1:21" ht="15.75" hidden="1" thickBot="1" x14ac:dyDescent="0.3">
      <c r="A167" t="s">
        <v>8153</v>
      </c>
      <c r="B167" t="s">
        <v>9227</v>
      </c>
      <c r="C167" t="s">
        <v>1</v>
      </c>
      <c r="D167" t="s">
        <v>0</v>
      </c>
      <c r="E167" t="s">
        <v>9314</v>
      </c>
      <c r="F167" t="s">
        <v>9315</v>
      </c>
      <c r="G167">
        <v>101</v>
      </c>
      <c r="H167">
        <v>101</v>
      </c>
      <c r="I167" t="s">
        <v>9189</v>
      </c>
      <c r="J167" t="s">
        <v>9190</v>
      </c>
      <c r="K167" s="2">
        <v>0</v>
      </c>
      <c r="L167" s="2">
        <v>0</v>
      </c>
      <c r="M167" s="2">
        <v>172.5</v>
      </c>
      <c r="N167" s="2">
        <v>22.425000000000001</v>
      </c>
      <c r="O167" s="2">
        <v>0</v>
      </c>
      <c r="P167" s="2">
        <v>0</v>
      </c>
      <c r="Q167" s="2">
        <v>194.92500000000001</v>
      </c>
      <c r="S167" t="s">
        <v>1</v>
      </c>
      <c r="T167" s="134"/>
      <c r="U167" s="134"/>
    </row>
    <row r="168" spans="1:21" ht="15.75" hidden="1" thickBot="1" x14ac:dyDescent="0.3">
      <c r="A168" t="s">
        <v>8153</v>
      </c>
      <c r="B168" t="s">
        <v>9227</v>
      </c>
      <c r="C168" t="s">
        <v>1</v>
      </c>
      <c r="D168" t="s">
        <v>0</v>
      </c>
      <c r="E168" t="s">
        <v>9314</v>
      </c>
      <c r="F168" t="s">
        <v>9315</v>
      </c>
      <c r="G168">
        <v>100</v>
      </c>
      <c r="H168">
        <v>100</v>
      </c>
      <c r="I168" t="s">
        <v>5902</v>
      </c>
      <c r="J168" t="s">
        <v>9181</v>
      </c>
      <c r="K168" s="2">
        <v>0</v>
      </c>
      <c r="L168" s="2">
        <v>0</v>
      </c>
      <c r="M168" s="2">
        <v>452.37</v>
      </c>
      <c r="N168" s="2">
        <v>58.808100000000003</v>
      </c>
      <c r="O168" s="2">
        <v>0</v>
      </c>
      <c r="P168" s="2">
        <v>0</v>
      </c>
      <c r="Q168" s="2">
        <v>511.17810000000003</v>
      </c>
      <c r="S168" t="s">
        <v>1</v>
      </c>
      <c r="T168" s="134"/>
      <c r="U168" s="134"/>
    </row>
    <row r="169" spans="1:21" ht="15.75" hidden="1" thickBot="1" x14ac:dyDescent="0.3">
      <c r="A169" t="s">
        <v>8153</v>
      </c>
      <c r="B169" t="s">
        <v>9227</v>
      </c>
      <c r="C169" t="s">
        <v>1</v>
      </c>
      <c r="D169" t="s">
        <v>0</v>
      </c>
      <c r="E169" t="s">
        <v>9314</v>
      </c>
      <c r="F169" t="s">
        <v>9315</v>
      </c>
      <c r="G169">
        <v>99</v>
      </c>
      <c r="H169">
        <v>99</v>
      </c>
      <c r="I169" t="s">
        <v>2641</v>
      </c>
      <c r="J169" t="s">
        <v>9179</v>
      </c>
      <c r="K169" s="2">
        <v>0</v>
      </c>
      <c r="L169" s="2">
        <v>0</v>
      </c>
      <c r="M169" s="2">
        <v>190.92</v>
      </c>
      <c r="N169" s="2">
        <v>24.819599999999998</v>
      </c>
      <c r="O169" s="2">
        <v>0</v>
      </c>
      <c r="P169" s="2">
        <v>0</v>
      </c>
      <c r="Q169" s="2">
        <v>215.7396</v>
      </c>
      <c r="S169" t="s">
        <v>1</v>
      </c>
      <c r="T169" s="134"/>
      <c r="U169" s="134"/>
    </row>
    <row r="170" spans="1:21" ht="15.75" hidden="1" thickBot="1" x14ac:dyDescent="0.3">
      <c r="A170" t="s">
        <v>8153</v>
      </c>
      <c r="B170" t="s">
        <v>9318</v>
      </c>
      <c r="C170" t="s">
        <v>1</v>
      </c>
      <c r="D170" t="s">
        <v>0</v>
      </c>
      <c r="E170" t="s">
        <v>9314</v>
      </c>
      <c r="F170" t="s">
        <v>9315</v>
      </c>
      <c r="G170">
        <v>98</v>
      </c>
      <c r="H170">
        <v>98</v>
      </c>
      <c r="I170" t="s">
        <v>1470</v>
      </c>
      <c r="J170" t="s">
        <v>9194</v>
      </c>
      <c r="K170" s="2">
        <v>0</v>
      </c>
      <c r="L170" s="2">
        <v>0</v>
      </c>
      <c r="M170" s="2">
        <v>948</v>
      </c>
      <c r="N170" s="2">
        <v>123.24000000000001</v>
      </c>
      <c r="O170" s="2">
        <v>0</v>
      </c>
      <c r="P170" s="2">
        <v>0</v>
      </c>
      <c r="Q170" s="2">
        <v>1071.24</v>
      </c>
      <c r="S170" t="s">
        <v>1</v>
      </c>
      <c r="T170" s="134"/>
      <c r="U170" s="134"/>
    </row>
    <row r="171" spans="1:21" ht="15.75" hidden="1" thickBot="1" x14ac:dyDescent="0.3">
      <c r="A171" t="s">
        <v>8153</v>
      </c>
      <c r="B171" t="s">
        <v>9318</v>
      </c>
      <c r="C171" t="s">
        <v>1</v>
      </c>
      <c r="D171" t="s">
        <v>0</v>
      </c>
      <c r="E171" t="s">
        <v>9314</v>
      </c>
      <c r="F171" t="s">
        <v>9315</v>
      </c>
      <c r="G171">
        <v>97</v>
      </c>
      <c r="H171">
        <v>97</v>
      </c>
      <c r="I171" t="s">
        <v>6499</v>
      </c>
      <c r="J171" t="s">
        <v>9178</v>
      </c>
      <c r="K171" s="2">
        <v>0</v>
      </c>
      <c r="L171" s="2">
        <v>0</v>
      </c>
      <c r="M171" s="2">
        <v>432.31</v>
      </c>
      <c r="N171" s="2">
        <v>56.200300000000006</v>
      </c>
      <c r="O171" s="2">
        <v>0</v>
      </c>
      <c r="P171" s="2">
        <v>0</v>
      </c>
      <c r="Q171" s="2">
        <v>488.51030000000003</v>
      </c>
      <c r="S171" t="s">
        <v>1</v>
      </c>
      <c r="T171" s="134"/>
      <c r="U171" s="134"/>
    </row>
    <row r="172" spans="1:21" ht="15.75" hidden="1" thickBot="1" x14ac:dyDescent="0.3">
      <c r="A172" t="s">
        <v>8153</v>
      </c>
      <c r="B172" t="s">
        <v>9318</v>
      </c>
      <c r="C172" t="s">
        <v>1</v>
      </c>
      <c r="D172" t="s">
        <v>0</v>
      </c>
      <c r="E172" t="s">
        <v>9314</v>
      </c>
      <c r="F172" t="s">
        <v>9315</v>
      </c>
      <c r="G172">
        <v>96</v>
      </c>
      <c r="H172">
        <v>96</v>
      </c>
      <c r="I172" t="s">
        <v>6517</v>
      </c>
      <c r="J172" t="s">
        <v>9184</v>
      </c>
      <c r="K172" s="2">
        <v>0</v>
      </c>
      <c r="L172" s="2">
        <v>0</v>
      </c>
      <c r="M172" s="2">
        <v>286.63</v>
      </c>
      <c r="N172" s="2">
        <v>37.261899999999997</v>
      </c>
      <c r="O172" s="2">
        <v>0</v>
      </c>
      <c r="P172" s="2">
        <v>0</v>
      </c>
      <c r="Q172" s="2">
        <v>323.89189999999996</v>
      </c>
      <c r="S172" t="s">
        <v>1</v>
      </c>
      <c r="T172" s="134"/>
      <c r="U172" s="134"/>
    </row>
    <row r="173" spans="1:21" ht="15.75" hidden="1" thickBot="1" x14ac:dyDescent="0.3">
      <c r="A173" t="s">
        <v>8153</v>
      </c>
      <c r="B173" t="s">
        <v>9318</v>
      </c>
      <c r="C173" t="s">
        <v>1</v>
      </c>
      <c r="D173" t="s">
        <v>0</v>
      </c>
      <c r="E173" t="s">
        <v>9314</v>
      </c>
      <c r="F173" t="s">
        <v>9315</v>
      </c>
      <c r="G173">
        <v>95</v>
      </c>
      <c r="H173">
        <v>95</v>
      </c>
      <c r="I173" t="s">
        <v>3051</v>
      </c>
      <c r="J173" t="s">
        <v>9192</v>
      </c>
      <c r="K173" s="2">
        <v>0</v>
      </c>
      <c r="L173" s="2">
        <v>0</v>
      </c>
      <c r="M173" s="2">
        <v>167.29</v>
      </c>
      <c r="N173" s="2">
        <v>21.747699999999998</v>
      </c>
      <c r="O173" s="2">
        <v>0</v>
      </c>
      <c r="P173" s="2">
        <v>0</v>
      </c>
      <c r="Q173" s="2">
        <v>189.0377</v>
      </c>
      <c r="S173" t="s">
        <v>1</v>
      </c>
      <c r="T173" s="134"/>
      <c r="U173" s="134"/>
    </row>
    <row r="174" spans="1:21" ht="15.75" hidden="1" thickBot="1" x14ac:dyDescent="0.3">
      <c r="A174" t="s">
        <v>8153</v>
      </c>
      <c r="B174" t="s">
        <v>9318</v>
      </c>
      <c r="C174" t="s">
        <v>1</v>
      </c>
      <c r="D174" t="s">
        <v>0</v>
      </c>
      <c r="E174" t="s">
        <v>9314</v>
      </c>
      <c r="F174" t="s">
        <v>9315</v>
      </c>
      <c r="G174">
        <v>94</v>
      </c>
      <c r="H174">
        <v>94</v>
      </c>
      <c r="I174" t="s">
        <v>3411</v>
      </c>
      <c r="J174" t="s">
        <v>3412</v>
      </c>
      <c r="K174" s="2">
        <v>0</v>
      </c>
      <c r="L174" s="2">
        <v>0</v>
      </c>
      <c r="M174" s="2">
        <v>411.58</v>
      </c>
      <c r="N174" s="2">
        <v>53.505400000000002</v>
      </c>
      <c r="O174" s="2">
        <v>0</v>
      </c>
      <c r="P174" s="2">
        <v>0</v>
      </c>
      <c r="Q174" s="2">
        <v>465.08539999999999</v>
      </c>
      <c r="S174" t="s">
        <v>1</v>
      </c>
      <c r="T174" s="134"/>
      <c r="U174" s="134"/>
    </row>
    <row r="175" spans="1:21" ht="15.75" hidden="1" thickBot="1" x14ac:dyDescent="0.3">
      <c r="A175" t="s">
        <v>8153</v>
      </c>
      <c r="B175" t="s">
        <v>9318</v>
      </c>
      <c r="C175" t="s">
        <v>1</v>
      </c>
      <c r="D175" t="s">
        <v>0</v>
      </c>
      <c r="E175" t="s">
        <v>9314</v>
      </c>
      <c r="F175" t="s">
        <v>9315</v>
      </c>
      <c r="G175">
        <v>93</v>
      </c>
      <c r="H175">
        <v>93</v>
      </c>
      <c r="I175" t="s">
        <v>2196</v>
      </c>
      <c r="J175" t="s">
        <v>9193</v>
      </c>
      <c r="K175" s="2">
        <v>0</v>
      </c>
      <c r="L175" s="2">
        <v>0</v>
      </c>
      <c r="M175" s="2">
        <v>159.44</v>
      </c>
      <c r="N175" s="2">
        <v>20.7272</v>
      </c>
      <c r="O175" s="2">
        <v>0</v>
      </c>
      <c r="P175" s="2">
        <v>0</v>
      </c>
      <c r="Q175" s="2">
        <v>180.16720000000001</v>
      </c>
      <c r="S175" t="s">
        <v>1</v>
      </c>
      <c r="T175" s="134"/>
      <c r="U175" s="134"/>
    </row>
    <row r="176" spans="1:21" ht="15.75" hidden="1" thickBot="1" x14ac:dyDescent="0.3">
      <c r="A176" t="s">
        <v>8153</v>
      </c>
      <c r="B176" t="s">
        <v>9263</v>
      </c>
      <c r="C176" t="s">
        <v>1</v>
      </c>
      <c r="D176" t="s">
        <v>0</v>
      </c>
      <c r="E176" t="s">
        <v>9314</v>
      </c>
      <c r="F176" t="s">
        <v>9315</v>
      </c>
      <c r="G176">
        <v>92</v>
      </c>
      <c r="H176">
        <v>92</v>
      </c>
      <c r="I176" t="s">
        <v>2579</v>
      </c>
      <c r="J176" t="s">
        <v>9191</v>
      </c>
      <c r="K176" s="2">
        <v>0</v>
      </c>
      <c r="L176" s="2">
        <v>0</v>
      </c>
      <c r="M176" s="2">
        <v>825</v>
      </c>
      <c r="N176" s="2">
        <v>107.25</v>
      </c>
      <c r="O176" s="2">
        <v>0</v>
      </c>
      <c r="P176" s="2">
        <v>0</v>
      </c>
      <c r="Q176" s="2">
        <v>932.25</v>
      </c>
      <c r="S176" t="s">
        <v>1</v>
      </c>
      <c r="T176" s="134"/>
      <c r="U176" s="134"/>
    </row>
    <row r="177" spans="1:21" ht="15.75" hidden="1" thickBot="1" x14ac:dyDescent="0.3">
      <c r="A177" t="s">
        <v>8153</v>
      </c>
      <c r="B177" t="s">
        <v>9319</v>
      </c>
      <c r="C177" t="s">
        <v>1</v>
      </c>
      <c r="D177" t="s">
        <v>0</v>
      </c>
      <c r="E177" t="s">
        <v>9314</v>
      </c>
      <c r="F177" t="s">
        <v>9315</v>
      </c>
      <c r="G177">
        <v>91</v>
      </c>
      <c r="H177">
        <v>91</v>
      </c>
      <c r="I177" t="s">
        <v>1320</v>
      </c>
      <c r="J177" t="s">
        <v>9188</v>
      </c>
      <c r="K177" s="2">
        <v>0</v>
      </c>
      <c r="L177" s="2">
        <v>0</v>
      </c>
      <c r="M177" s="2">
        <v>172.5</v>
      </c>
      <c r="N177" s="2">
        <v>22.425000000000001</v>
      </c>
      <c r="O177" s="2">
        <v>0</v>
      </c>
      <c r="P177" s="2">
        <v>0</v>
      </c>
      <c r="Q177" s="2">
        <v>194.92500000000001</v>
      </c>
      <c r="S177" t="s">
        <v>1</v>
      </c>
      <c r="T177" s="134"/>
      <c r="U177" s="134"/>
    </row>
    <row r="178" spans="1:21" ht="15.75" hidden="1" thickBot="1" x14ac:dyDescent="0.3">
      <c r="A178" t="s">
        <v>8153</v>
      </c>
      <c r="B178" t="s">
        <v>9319</v>
      </c>
      <c r="C178" t="s">
        <v>1</v>
      </c>
      <c r="D178" t="s">
        <v>0</v>
      </c>
      <c r="E178" t="s">
        <v>9314</v>
      </c>
      <c r="F178" t="s">
        <v>9315</v>
      </c>
      <c r="G178">
        <v>90</v>
      </c>
      <c r="H178">
        <v>90</v>
      </c>
      <c r="I178" t="s">
        <v>9203</v>
      </c>
      <c r="J178" t="s">
        <v>9204</v>
      </c>
      <c r="K178" s="2">
        <v>0</v>
      </c>
      <c r="L178" s="2">
        <v>0</v>
      </c>
      <c r="M178" s="2">
        <v>302.5</v>
      </c>
      <c r="N178" s="2">
        <v>39.325000000000003</v>
      </c>
      <c r="O178" s="2">
        <v>0</v>
      </c>
      <c r="P178" s="2">
        <v>0</v>
      </c>
      <c r="Q178" s="2">
        <v>341.82499999999999</v>
      </c>
      <c r="S178" t="s">
        <v>1</v>
      </c>
      <c r="T178" s="134"/>
      <c r="U178" s="134"/>
    </row>
    <row r="179" spans="1:21" ht="15.75" hidden="1" thickBot="1" x14ac:dyDescent="0.3">
      <c r="A179" t="s">
        <v>8153</v>
      </c>
      <c r="B179" t="s">
        <v>9319</v>
      </c>
      <c r="C179" t="s">
        <v>1</v>
      </c>
      <c r="D179" t="s">
        <v>0</v>
      </c>
      <c r="E179" t="s">
        <v>9314</v>
      </c>
      <c r="F179" t="s">
        <v>9315</v>
      </c>
      <c r="G179">
        <v>89</v>
      </c>
      <c r="H179">
        <v>89</v>
      </c>
      <c r="I179" t="s">
        <v>9189</v>
      </c>
      <c r="J179" t="s">
        <v>9190</v>
      </c>
      <c r="K179" s="2">
        <v>0</v>
      </c>
      <c r="L179" s="2">
        <v>0</v>
      </c>
      <c r="M179" s="2">
        <v>172.5</v>
      </c>
      <c r="N179" s="2">
        <v>22.425000000000001</v>
      </c>
      <c r="O179" s="2">
        <v>0</v>
      </c>
      <c r="P179" s="2">
        <v>0</v>
      </c>
      <c r="Q179" s="2">
        <v>194.92500000000001</v>
      </c>
      <c r="S179" t="s">
        <v>1</v>
      </c>
      <c r="T179" s="134"/>
      <c r="U179" s="134"/>
    </row>
    <row r="180" spans="1:21" ht="15.75" hidden="1" thickBot="1" x14ac:dyDescent="0.3">
      <c r="A180" t="s">
        <v>7981</v>
      </c>
      <c r="B180" t="s">
        <v>9274</v>
      </c>
      <c r="C180" t="s">
        <v>1</v>
      </c>
      <c r="D180" t="s">
        <v>0</v>
      </c>
      <c r="E180" t="s">
        <v>9314</v>
      </c>
      <c r="F180" t="s">
        <v>9315</v>
      </c>
      <c r="G180">
        <v>88</v>
      </c>
      <c r="H180">
        <v>88</v>
      </c>
      <c r="I180" t="s">
        <v>5902</v>
      </c>
      <c r="J180" t="s">
        <v>9181</v>
      </c>
      <c r="K180" s="2">
        <v>0</v>
      </c>
      <c r="L180" s="2">
        <v>0</v>
      </c>
      <c r="M180" s="2">
        <v>452.37</v>
      </c>
      <c r="N180" s="2">
        <v>58.808100000000003</v>
      </c>
      <c r="O180" s="2">
        <v>0</v>
      </c>
      <c r="P180" s="2">
        <v>0</v>
      </c>
      <c r="Q180" s="2">
        <v>511.17810000000003</v>
      </c>
      <c r="S180" t="s">
        <v>1</v>
      </c>
      <c r="T180" s="134"/>
      <c r="U180" s="134"/>
    </row>
    <row r="181" spans="1:21" ht="15.75" hidden="1" thickBot="1" x14ac:dyDescent="0.3">
      <c r="A181" t="s">
        <v>7981</v>
      </c>
      <c r="B181" t="s">
        <v>9290</v>
      </c>
      <c r="C181" t="s">
        <v>1</v>
      </c>
      <c r="D181" t="s">
        <v>0</v>
      </c>
      <c r="E181" t="s">
        <v>9314</v>
      </c>
      <c r="F181" t="s">
        <v>9315</v>
      </c>
      <c r="G181">
        <v>87</v>
      </c>
      <c r="H181">
        <v>87</v>
      </c>
      <c r="I181" t="s">
        <v>9189</v>
      </c>
      <c r="J181" t="s">
        <v>9190</v>
      </c>
      <c r="K181" s="2">
        <v>0</v>
      </c>
      <c r="L181" s="2">
        <v>0</v>
      </c>
      <c r="M181" s="2">
        <v>172.5</v>
      </c>
      <c r="N181" s="2">
        <v>22.425000000000001</v>
      </c>
      <c r="O181" s="2">
        <v>0</v>
      </c>
      <c r="P181" s="2">
        <v>0</v>
      </c>
      <c r="Q181" s="2">
        <v>194.92500000000001</v>
      </c>
      <c r="S181" t="s">
        <v>1</v>
      </c>
      <c r="T181" s="134"/>
      <c r="U181" s="134"/>
    </row>
    <row r="182" spans="1:21" ht="15.75" hidden="1" thickBot="1" x14ac:dyDescent="0.3">
      <c r="A182" t="s">
        <v>7981</v>
      </c>
      <c r="B182" t="s">
        <v>9290</v>
      </c>
      <c r="C182" t="s">
        <v>1</v>
      </c>
      <c r="D182" t="s">
        <v>0</v>
      </c>
      <c r="E182" t="s">
        <v>9314</v>
      </c>
      <c r="F182" t="s">
        <v>9315</v>
      </c>
      <c r="G182">
        <v>86</v>
      </c>
      <c r="H182">
        <v>86</v>
      </c>
      <c r="I182" t="s">
        <v>9134</v>
      </c>
      <c r="J182" t="s">
        <v>41</v>
      </c>
      <c r="K182" s="2">
        <v>0</v>
      </c>
      <c r="L182" s="2">
        <v>0</v>
      </c>
      <c r="M182" s="2">
        <v>0</v>
      </c>
      <c r="N182" s="2">
        <v>0</v>
      </c>
      <c r="O182" s="2">
        <v>0</v>
      </c>
      <c r="P182" s="2">
        <v>0</v>
      </c>
      <c r="Q182" s="2">
        <v>0</v>
      </c>
      <c r="R182" s="2">
        <v>0</v>
      </c>
      <c r="S182" t="s">
        <v>1</v>
      </c>
      <c r="T182" s="134"/>
      <c r="U182" s="134"/>
    </row>
    <row r="183" spans="1:21" ht="15.75" hidden="1" thickBot="1" x14ac:dyDescent="0.3">
      <c r="A183" t="s">
        <v>7981</v>
      </c>
      <c r="B183" t="s">
        <v>9290</v>
      </c>
      <c r="C183" t="s">
        <v>1</v>
      </c>
      <c r="D183" t="s">
        <v>0</v>
      </c>
      <c r="E183" t="s">
        <v>9314</v>
      </c>
      <c r="F183" t="s">
        <v>9315</v>
      </c>
      <c r="G183">
        <v>85</v>
      </c>
      <c r="H183">
        <v>85</v>
      </c>
      <c r="I183" t="s">
        <v>6499</v>
      </c>
      <c r="J183" t="s">
        <v>9178</v>
      </c>
      <c r="K183" s="2">
        <v>0</v>
      </c>
      <c r="L183" s="2">
        <v>0</v>
      </c>
      <c r="M183" s="2">
        <v>432.31</v>
      </c>
      <c r="N183" s="2">
        <v>56.200300000000006</v>
      </c>
      <c r="O183" s="2">
        <v>0</v>
      </c>
      <c r="P183" s="2">
        <v>0</v>
      </c>
      <c r="Q183" s="2">
        <v>488.51030000000003</v>
      </c>
      <c r="S183" t="s">
        <v>1</v>
      </c>
      <c r="T183" s="134"/>
      <c r="U183" s="134"/>
    </row>
    <row r="184" spans="1:21" ht="15.75" hidden="1" thickBot="1" x14ac:dyDescent="0.3">
      <c r="A184" t="s">
        <v>7981</v>
      </c>
      <c r="B184" t="s">
        <v>9290</v>
      </c>
      <c r="C184" t="s">
        <v>1</v>
      </c>
      <c r="D184" t="s">
        <v>0</v>
      </c>
      <c r="E184" t="s">
        <v>9314</v>
      </c>
      <c r="F184" t="s">
        <v>9315</v>
      </c>
      <c r="G184">
        <v>84</v>
      </c>
      <c r="H184">
        <v>84</v>
      </c>
      <c r="I184" t="s">
        <v>6517</v>
      </c>
      <c r="J184" t="s">
        <v>9184</v>
      </c>
      <c r="K184" s="2">
        <v>0</v>
      </c>
      <c r="L184" s="2">
        <v>0</v>
      </c>
      <c r="M184" s="2">
        <v>286.63</v>
      </c>
      <c r="N184" s="2">
        <v>37.261899999999997</v>
      </c>
      <c r="O184" s="2">
        <v>0</v>
      </c>
      <c r="P184" s="2">
        <v>0</v>
      </c>
      <c r="Q184" s="2">
        <v>323.89189999999996</v>
      </c>
      <c r="S184" t="s">
        <v>1</v>
      </c>
      <c r="T184" s="134"/>
      <c r="U184" s="134"/>
    </row>
    <row r="185" spans="1:21" ht="15.75" hidden="1" thickBot="1" x14ac:dyDescent="0.3">
      <c r="A185" t="s">
        <v>7981</v>
      </c>
      <c r="B185" t="s">
        <v>9290</v>
      </c>
      <c r="C185" t="s">
        <v>1</v>
      </c>
      <c r="D185" t="s">
        <v>0</v>
      </c>
      <c r="E185" t="s">
        <v>9314</v>
      </c>
      <c r="F185" t="s">
        <v>9315</v>
      </c>
      <c r="G185">
        <v>83</v>
      </c>
      <c r="H185">
        <v>83</v>
      </c>
      <c r="I185" t="s">
        <v>9203</v>
      </c>
      <c r="J185" t="s">
        <v>9204</v>
      </c>
      <c r="K185" s="2">
        <v>0</v>
      </c>
      <c r="L185" s="2">
        <v>0</v>
      </c>
      <c r="M185" s="2">
        <v>302.5</v>
      </c>
      <c r="N185" s="2">
        <v>39.325000000000003</v>
      </c>
      <c r="O185" s="2">
        <v>0</v>
      </c>
      <c r="P185" s="2">
        <v>0</v>
      </c>
      <c r="Q185" s="2">
        <v>341.82499999999999</v>
      </c>
      <c r="S185" t="s">
        <v>1</v>
      </c>
      <c r="T185" s="134"/>
      <c r="U185" s="134"/>
    </row>
    <row r="186" spans="1:21" ht="15.75" hidden="1" thickBot="1" x14ac:dyDescent="0.3">
      <c r="A186" t="s">
        <v>7981</v>
      </c>
      <c r="B186" t="s">
        <v>9264</v>
      </c>
      <c r="C186" t="s">
        <v>1</v>
      </c>
      <c r="D186" t="s">
        <v>0</v>
      </c>
      <c r="E186" t="s">
        <v>9314</v>
      </c>
      <c r="F186" t="s">
        <v>9315</v>
      </c>
      <c r="G186">
        <v>82</v>
      </c>
      <c r="H186">
        <v>82</v>
      </c>
      <c r="I186" t="s">
        <v>3051</v>
      </c>
      <c r="J186" t="s">
        <v>9192</v>
      </c>
      <c r="K186" s="2">
        <v>0</v>
      </c>
      <c r="L186" s="2">
        <v>0</v>
      </c>
      <c r="M186" s="2">
        <v>167.29</v>
      </c>
      <c r="N186" s="2">
        <v>21.747699999999998</v>
      </c>
      <c r="O186" s="2">
        <v>0</v>
      </c>
      <c r="P186" s="2">
        <v>0</v>
      </c>
      <c r="Q186" s="2">
        <v>189.0377</v>
      </c>
      <c r="S186" t="s">
        <v>1</v>
      </c>
      <c r="T186" s="134"/>
      <c r="U186" s="134"/>
    </row>
    <row r="187" spans="1:21" ht="15.75" hidden="1" thickBot="1" x14ac:dyDescent="0.3">
      <c r="A187" t="s">
        <v>7981</v>
      </c>
      <c r="B187" t="s">
        <v>9264</v>
      </c>
      <c r="C187" t="s">
        <v>1</v>
      </c>
      <c r="D187" t="s">
        <v>0</v>
      </c>
      <c r="E187" t="s">
        <v>9314</v>
      </c>
      <c r="F187" t="s">
        <v>9315</v>
      </c>
      <c r="G187">
        <v>81</v>
      </c>
      <c r="H187">
        <v>81</v>
      </c>
      <c r="I187" t="s">
        <v>3411</v>
      </c>
      <c r="J187" t="s">
        <v>3412</v>
      </c>
      <c r="K187" s="2">
        <v>0</v>
      </c>
      <c r="L187" s="2">
        <v>0</v>
      </c>
      <c r="M187" s="2">
        <v>411.58</v>
      </c>
      <c r="N187" s="2">
        <v>53.505400000000002</v>
      </c>
      <c r="O187" s="2">
        <v>0</v>
      </c>
      <c r="P187" s="2">
        <v>0</v>
      </c>
      <c r="Q187" s="2">
        <v>465.08539999999999</v>
      </c>
      <c r="S187" t="s">
        <v>1</v>
      </c>
      <c r="T187" s="134"/>
      <c r="U187" s="134"/>
    </row>
    <row r="188" spans="1:21" ht="15.75" hidden="1" thickBot="1" x14ac:dyDescent="0.3">
      <c r="A188" t="s">
        <v>7981</v>
      </c>
      <c r="B188" t="s">
        <v>9264</v>
      </c>
      <c r="C188" t="s">
        <v>1</v>
      </c>
      <c r="D188" t="s">
        <v>0</v>
      </c>
      <c r="E188" t="s">
        <v>9314</v>
      </c>
      <c r="F188" t="s">
        <v>9315</v>
      </c>
      <c r="G188">
        <v>80</v>
      </c>
      <c r="H188">
        <v>80</v>
      </c>
      <c r="I188" t="s">
        <v>2196</v>
      </c>
      <c r="J188" t="s">
        <v>9193</v>
      </c>
      <c r="K188" s="2">
        <v>0</v>
      </c>
      <c r="L188" s="2">
        <v>0</v>
      </c>
      <c r="M188" s="2">
        <v>159.44</v>
      </c>
      <c r="N188" s="2">
        <v>20.7272</v>
      </c>
      <c r="O188" s="2">
        <v>0</v>
      </c>
      <c r="P188" s="2">
        <v>0</v>
      </c>
      <c r="Q188" s="2">
        <v>180.16720000000001</v>
      </c>
      <c r="S188" t="s">
        <v>1</v>
      </c>
      <c r="T188" s="134"/>
      <c r="U188" s="134"/>
    </row>
    <row r="189" spans="1:21" ht="15.75" hidden="1" thickBot="1" x14ac:dyDescent="0.3">
      <c r="A189" t="s">
        <v>7981</v>
      </c>
      <c r="B189" t="s">
        <v>9264</v>
      </c>
      <c r="C189" t="s">
        <v>1</v>
      </c>
      <c r="D189" t="s">
        <v>0</v>
      </c>
      <c r="E189" t="s">
        <v>9314</v>
      </c>
      <c r="F189" t="s">
        <v>9315</v>
      </c>
      <c r="G189">
        <v>79</v>
      </c>
      <c r="H189">
        <v>79</v>
      </c>
      <c r="I189" t="s">
        <v>2579</v>
      </c>
      <c r="J189" t="s">
        <v>9191</v>
      </c>
      <c r="K189" s="2">
        <v>0</v>
      </c>
      <c r="L189" s="2">
        <v>0</v>
      </c>
      <c r="M189" s="2">
        <v>825</v>
      </c>
      <c r="N189" s="2">
        <v>107.25</v>
      </c>
      <c r="O189" s="2">
        <v>0</v>
      </c>
      <c r="P189" s="2">
        <v>0</v>
      </c>
      <c r="Q189" s="2">
        <v>932.25</v>
      </c>
      <c r="S189" t="s">
        <v>1</v>
      </c>
      <c r="T189" s="134"/>
      <c r="U189" s="134"/>
    </row>
    <row r="190" spans="1:21" ht="15.75" hidden="1" thickBot="1" x14ac:dyDescent="0.3">
      <c r="A190" t="s">
        <v>7981</v>
      </c>
      <c r="B190" t="s">
        <v>9284</v>
      </c>
      <c r="C190" t="s">
        <v>1</v>
      </c>
      <c r="D190" t="s">
        <v>0</v>
      </c>
      <c r="E190" t="s">
        <v>9314</v>
      </c>
      <c r="F190" t="s">
        <v>9315</v>
      </c>
      <c r="G190">
        <v>78</v>
      </c>
      <c r="H190">
        <v>78</v>
      </c>
      <c r="I190" t="s">
        <v>2641</v>
      </c>
      <c r="J190" t="s">
        <v>9179</v>
      </c>
      <c r="K190" s="2">
        <v>0</v>
      </c>
      <c r="L190" s="2">
        <v>0</v>
      </c>
      <c r="M190" s="2">
        <v>190.92</v>
      </c>
      <c r="N190" s="2">
        <v>24.819599999999998</v>
      </c>
      <c r="O190" s="2">
        <v>0</v>
      </c>
      <c r="P190" s="2">
        <v>0</v>
      </c>
      <c r="Q190" s="2">
        <v>215.7396</v>
      </c>
      <c r="S190" t="s">
        <v>1</v>
      </c>
      <c r="T190" s="134"/>
      <c r="U190" s="134"/>
    </row>
    <row r="191" spans="1:21" ht="15.75" hidden="1" thickBot="1" x14ac:dyDescent="0.3">
      <c r="A191" t="s">
        <v>7981</v>
      </c>
      <c r="B191" t="s">
        <v>9284</v>
      </c>
      <c r="C191" t="s">
        <v>1</v>
      </c>
      <c r="D191" t="s">
        <v>0</v>
      </c>
      <c r="E191" t="s">
        <v>9314</v>
      </c>
      <c r="F191" t="s">
        <v>9315</v>
      </c>
      <c r="G191">
        <v>77</v>
      </c>
      <c r="H191">
        <v>77</v>
      </c>
      <c r="I191" t="s">
        <v>1320</v>
      </c>
      <c r="J191" t="s">
        <v>9188</v>
      </c>
      <c r="K191" s="2">
        <v>0</v>
      </c>
      <c r="L191" s="2">
        <v>0</v>
      </c>
      <c r="M191" s="2">
        <v>172.5</v>
      </c>
      <c r="N191" s="2">
        <v>22.425000000000001</v>
      </c>
      <c r="O191" s="2">
        <v>0</v>
      </c>
      <c r="P191" s="2">
        <v>0</v>
      </c>
      <c r="Q191" s="2">
        <v>194.92500000000001</v>
      </c>
      <c r="S191" t="s">
        <v>1</v>
      </c>
      <c r="T191" s="134"/>
      <c r="U191" s="134"/>
    </row>
    <row r="192" spans="1:21" ht="15.75" hidden="1" thickBot="1" x14ac:dyDescent="0.3">
      <c r="A192" t="s">
        <v>7944</v>
      </c>
      <c r="B192" s="1" t="s">
        <v>9320</v>
      </c>
      <c r="C192" t="s">
        <v>1</v>
      </c>
      <c r="D192" t="s">
        <v>0</v>
      </c>
      <c r="E192" t="s">
        <v>9314</v>
      </c>
      <c r="F192" t="s">
        <v>9315</v>
      </c>
      <c r="G192">
        <v>76</v>
      </c>
      <c r="H192">
        <v>76</v>
      </c>
      <c r="I192" t="s">
        <v>9203</v>
      </c>
      <c r="J192" t="s">
        <v>9204</v>
      </c>
      <c r="K192" s="2">
        <v>0</v>
      </c>
      <c r="L192" s="2">
        <v>0</v>
      </c>
      <c r="M192" s="2">
        <v>302.5</v>
      </c>
      <c r="N192" s="2">
        <v>39.325000000000003</v>
      </c>
      <c r="O192" s="2">
        <v>0</v>
      </c>
      <c r="P192" s="2">
        <v>0</v>
      </c>
      <c r="Q192" s="2">
        <v>341.82499999999999</v>
      </c>
      <c r="S192" t="s">
        <v>1</v>
      </c>
      <c r="T192" s="134"/>
      <c r="U192" s="134"/>
    </row>
    <row r="193" spans="1:21" ht="15.75" hidden="1" thickBot="1" x14ac:dyDescent="0.3">
      <c r="A193" t="s">
        <v>7944</v>
      </c>
      <c r="B193" s="1" t="s">
        <v>9309</v>
      </c>
      <c r="C193" t="s">
        <v>1</v>
      </c>
      <c r="D193" t="s">
        <v>0</v>
      </c>
      <c r="E193" t="s">
        <v>9314</v>
      </c>
      <c r="F193" t="s">
        <v>9315</v>
      </c>
      <c r="G193">
        <v>75</v>
      </c>
      <c r="H193">
        <v>75</v>
      </c>
      <c r="I193" t="s">
        <v>2641</v>
      </c>
      <c r="J193" t="s">
        <v>9179</v>
      </c>
      <c r="K193" s="2">
        <v>0</v>
      </c>
      <c r="L193" s="2">
        <v>0</v>
      </c>
      <c r="M193" s="2">
        <v>190.92</v>
      </c>
      <c r="N193" s="2">
        <v>24.819599999999998</v>
      </c>
      <c r="O193" s="2">
        <v>0</v>
      </c>
      <c r="P193" s="2">
        <v>0</v>
      </c>
      <c r="Q193" s="2">
        <v>215.7396</v>
      </c>
      <c r="S193" t="s">
        <v>1</v>
      </c>
      <c r="T193" s="134"/>
      <c r="U193" s="134"/>
    </row>
    <row r="194" spans="1:21" ht="15.75" hidden="1" thickBot="1" x14ac:dyDescent="0.3">
      <c r="A194" t="s">
        <v>7944</v>
      </c>
      <c r="B194" s="1" t="s">
        <v>9311</v>
      </c>
      <c r="C194" t="s">
        <v>1</v>
      </c>
      <c r="D194" t="s">
        <v>0</v>
      </c>
      <c r="E194" t="s">
        <v>9314</v>
      </c>
      <c r="F194" t="s">
        <v>9315</v>
      </c>
      <c r="G194">
        <v>74</v>
      </c>
      <c r="H194">
        <v>74</v>
      </c>
      <c r="I194" t="s">
        <v>6499</v>
      </c>
      <c r="J194" t="s">
        <v>9178</v>
      </c>
      <c r="K194" s="2">
        <v>0</v>
      </c>
      <c r="L194" s="2">
        <v>0</v>
      </c>
      <c r="M194" s="2">
        <v>432.31</v>
      </c>
      <c r="N194" s="2">
        <v>56.200300000000006</v>
      </c>
      <c r="O194" s="2">
        <v>0</v>
      </c>
      <c r="P194" s="2">
        <v>0</v>
      </c>
      <c r="Q194" s="2">
        <v>488.51030000000003</v>
      </c>
      <c r="S194" t="s">
        <v>1</v>
      </c>
      <c r="T194" s="134"/>
      <c r="U194" s="134"/>
    </row>
    <row r="195" spans="1:21" ht="15.75" hidden="1" thickBot="1" x14ac:dyDescent="0.3">
      <c r="A195" t="s">
        <v>7944</v>
      </c>
      <c r="B195" s="1" t="s">
        <v>9321</v>
      </c>
      <c r="C195" t="s">
        <v>1</v>
      </c>
      <c r="D195" t="s">
        <v>0</v>
      </c>
      <c r="E195" t="s">
        <v>9314</v>
      </c>
      <c r="F195" t="s">
        <v>9315</v>
      </c>
      <c r="G195">
        <v>73</v>
      </c>
      <c r="H195">
        <v>73</v>
      </c>
      <c r="I195" t="s">
        <v>6517</v>
      </c>
      <c r="J195" t="s">
        <v>9184</v>
      </c>
      <c r="K195" s="2">
        <v>0</v>
      </c>
      <c r="L195" s="2">
        <v>0</v>
      </c>
      <c r="M195" s="2">
        <v>286.63</v>
      </c>
      <c r="N195" s="2">
        <v>37.261899999999997</v>
      </c>
      <c r="O195" s="2">
        <v>0</v>
      </c>
      <c r="P195" s="2">
        <v>0</v>
      </c>
      <c r="Q195" s="2">
        <v>323.89189999999996</v>
      </c>
      <c r="S195" t="s">
        <v>1</v>
      </c>
      <c r="T195" s="134"/>
      <c r="U195" s="134"/>
    </row>
    <row r="196" spans="1:21" ht="15.75" hidden="1" thickBot="1" x14ac:dyDescent="0.3">
      <c r="A196" t="s">
        <v>7944</v>
      </c>
      <c r="B196" s="1" t="s">
        <v>9321</v>
      </c>
      <c r="C196" t="s">
        <v>1</v>
      </c>
      <c r="D196" t="s">
        <v>0</v>
      </c>
      <c r="E196" t="s">
        <v>9314</v>
      </c>
      <c r="F196" t="s">
        <v>9315</v>
      </c>
      <c r="G196">
        <v>72</v>
      </c>
      <c r="H196">
        <v>72</v>
      </c>
      <c r="I196" t="s">
        <v>5902</v>
      </c>
      <c r="J196" t="s">
        <v>9181</v>
      </c>
      <c r="K196" s="2">
        <v>0</v>
      </c>
      <c r="L196" s="2">
        <v>0</v>
      </c>
      <c r="M196" s="2">
        <v>452.37</v>
      </c>
      <c r="N196" s="2">
        <v>58.808100000000003</v>
      </c>
      <c r="O196" s="2">
        <v>0</v>
      </c>
      <c r="P196" s="2">
        <v>0</v>
      </c>
      <c r="Q196" s="2">
        <v>511.17810000000003</v>
      </c>
      <c r="S196" t="s">
        <v>1</v>
      </c>
      <c r="T196" s="134"/>
      <c r="U196" s="134"/>
    </row>
    <row r="197" spans="1:21" ht="15.75" hidden="1" thickBot="1" x14ac:dyDescent="0.3">
      <c r="A197" t="s">
        <v>7944</v>
      </c>
      <c r="B197" s="1" t="s">
        <v>9313</v>
      </c>
      <c r="C197" t="s">
        <v>1</v>
      </c>
      <c r="D197" t="s">
        <v>0</v>
      </c>
      <c r="E197" t="s">
        <v>9314</v>
      </c>
      <c r="F197" t="s">
        <v>9315</v>
      </c>
      <c r="G197">
        <v>71</v>
      </c>
      <c r="H197">
        <v>71</v>
      </c>
      <c r="I197" t="s">
        <v>1320</v>
      </c>
      <c r="J197" t="s">
        <v>9188</v>
      </c>
      <c r="K197" s="2">
        <v>0</v>
      </c>
      <c r="L197" s="2">
        <v>0</v>
      </c>
      <c r="M197" s="2">
        <v>172.5</v>
      </c>
      <c r="N197" s="2">
        <v>22.425000000000001</v>
      </c>
      <c r="O197" s="2">
        <v>0</v>
      </c>
      <c r="P197" s="2">
        <v>0</v>
      </c>
      <c r="Q197" s="2">
        <v>194.92500000000001</v>
      </c>
      <c r="S197" t="s">
        <v>1</v>
      </c>
      <c r="T197" s="134"/>
      <c r="U197" s="134"/>
    </row>
    <row r="198" spans="1:21" ht="15.75" hidden="1" thickBot="1" x14ac:dyDescent="0.3">
      <c r="A198" t="s">
        <v>7944</v>
      </c>
      <c r="B198" s="1" t="s">
        <v>9313</v>
      </c>
      <c r="C198" t="s">
        <v>1</v>
      </c>
      <c r="D198" t="s">
        <v>0</v>
      </c>
      <c r="E198" t="s">
        <v>9314</v>
      </c>
      <c r="F198" t="s">
        <v>9315</v>
      </c>
      <c r="G198">
        <v>70</v>
      </c>
      <c r="H198">
        <v>70</v>
      </c>
      <c r="I198" t="s">
        <v>2196</v>
      </c>
      <c r="J198" t="s">
        <v>9193</v>
      </c>
      <c r="K198" s="2">
        <v>0</v>
      </c>
      <c r="L198" s="2">
        <v>0</v>
      </c>
      <c r="M198" s="2">
        <v>159.44</v>
      </c>
      <c r="N198" s="2">
        <v>20.7272</v>
      </c>
      <c r="O198" s="2">
        <v>0</v>
      </c>
      <c r="P198" s="2">
        <v>0</v>
      </c>
      <c r="Q198" s="2">
        <v>180.16720000000001</v>
      </c>
      <c r="S198" t="s">
        <v>1</v>
      </c>
      <c r="T198" s="134"/>
      <c r="U198" s="134"/>
    </row>
    <row r="199" spans="1:21" ht="15.75" hidden="1" thickBot="1" x14ac:dyDescent="0.3">
      <c r="A199" t="s">
        <v>7944</v>
      </c>
      <c r="B199" s="1" t="s">
        <v>9313</v>
      </c>
      <c r="C199" t="s">
        <v>1</v>
      </c>
      <c r="D199" t="s">
        <v>0</v>
      </c>
      <c r="E199" t="s">
        <v>9314</v>
      </c>
      <c r="F199" t="s">
        <v>9315</v>
      </c>
      <c r="G199">
        <v>69</v>
      </c>
      <c r="H199">
        <v>69</v>
      </c>
      <c r="I199" t="s">
        <v>3411</v>
      </c>
      <c r="J199" t="s">
        <v>3412</v>
      </c>
      <c r="K199" s="2">
        <v>0</v>
      </c>
      <c r="L199" s="2">
        <v>0</v>
      </c>
      <c r="M199" s="2">
        <v>411.58</v>
      </c>
      <c r="N199" s="2">
        <v>53.505400000000002</v>
      </c>
      <c r="O199" s="2">
        <v>0</v>
      </c>
      <c r="P199" s="2">
        <v>0</v>
      </c>
      <c r="Q199" s="2">
        <v>465.08539999999999</v>
      </c>
      <c r="S199" t="s">
        <v>1</v>
      </c>
      <c r="T199" s="134"/>
      <c r="U199" s="134"/>
    </row>
    <row r="200" spans="1:21" ht="15.75" hidden="1" thickBot="1" x14ac:dyDescent="0.3">
      <c r="A200" t="s">
        <v>7944</v>
      </c>
      <c r="B200" s="1" t="s">
        <v>9313</v>
      </c>
      <c r="C200" t="s">
        <v>1</v>
      </c>
      <c r="D200" t="s">
        <v>0</v>
      </c>
      <c r="E200" t="s">
        <v>9314</v>
      </c>
      <c r="F200" t="s">
        <v>9315</v>
      </c>
      <c r="G200">
        <v>68</v>
      </c>
      <c r="H200">
        <v>68</v>
      </c>
      <c r="I200" t="s">
        <v>3051</v>
      </c>
      <c r="J200" t="s">
        <v>9192</v>
      </c>
      <c r="K200" s="2">
        <v>0</v>
      </c>
      <c r="L200" s="2">
        <v>0</v>
      </c>
      <c r="M200" s="2">
        <v>167.29</v>
      </c>
      <c r="N200" s="2">
        <v>21.747699999999998</v>
      </c>
      <c r="O200" s="2">
        <v>0</v>
      </c>
      <c r="P200" s="2">
        <v>0</v>
      </c>
      <c r="Q200" s="2">
        <v>189.0377</v>
      </c>
      <c r="S200" t="s">
        <v>1</v>
      </c>
      <c r="T200" s="134"/>
      <c r="U200" s="134"/>
    </row>
    <row r="201" spans="1:21" ht="15.75" thickBot="1" x14ac:dyDescent="0.3">
      <c r="A201" s="147"/>
      <c r="B201" s="147"/>
      <c r="C201" s="147"/>
      <c r="D201" s="147"/>
      <c r="E201" s="147"/>
      <c r="F201" s="147"/>
      <c r="G201" s="147"/>
      <c r="H201" s="147"/>
      <c r="I201" s="147"/>
      <c r="J201" s="148"/>
      <c r="K201" s="4">
        <f>+SUBTOTAL(9,Tabla2[VENTA EXENTA])</f>
        <v>0</v>
      </c>
      <c r="L201" s="4">
        <f>+SUBTOTAL(9,Tabla2[VENTA NO SUJETA])</f>
        <v>0</v>
      </c>
      <c r="M201" s="3">
        <f>+SUBTOTAL(9,Tabla2[V. GRAVADA])</f>
        <v>9272.18</v>
      </c>
      <c r="N201" s="4">
        <f>+SUBTOTAL(9,Tabla2[D.FISCAL])</f>
        <v>1205.3833999999999</v>
      </c>
      <c r="O201" s="4">
        <f>+SUBTOTAL(9,Tabla2[V CTA DE 3])</f>
        <v>0</v>
      </c>
      <c r="P201" s="4">
        <f>+SUBTOTAL(9,Tabla2[D. FISCAL A 3])</f>
        <v>0</v>
      </c>
      <c r="Q201" s="4">
        <f>+SUBTOTAL(9,Tabla2[VENTA TOTAL])</f>
        <v>10477.563399999999</v>
      </c>
      <c r="R201" s="31"/>
    </row>
    <row r="4775" spans="1:21" s="42" customFormat="1" x14ac:dyDescent="0.25">
      <c r="A4775"/>
      <c r="B4775"/>
      <c r="C4775"/>
      <c r="D4775"/>
      <c r="E4775"/>
      <c r="F4775"/>
      <c r="G4775"/>
      <c r="H4775"/>
      <c r="I4775" s="1"/>
      <c r="J4775"/>
      <c r="K4775" s="2"/>
      <c r="L4775" s="2"/>
      <c r="M4775" s="2"/>
      <c r="N4775" s="2"/>
      <c r="O4775" s="2"/>
      <c r="P4775" s="2"/>
      <c r="Q4775" s="2"/>
      <c r="R4775" s="2"/>
      <c r="S4775"/>
      <c r="T4775"/>
      <c r="U4775"/>
    </row>
    <row r="4816" spans="20:21" x14ac:dyDescent="0.25">
      <c r="T4816" s="42"/>
      <c r="U4816" s="42"/>
    </row>
    <row r="9757" spans="1:21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  <c r="T9757"/>
      <c r="U9757"/>
    </row>
    <row r="9758" spans="1:21" s="2" customFormat="1" x14ac:dyDescent="0.25">
      <c r="A9758"/>
      <c r="B9758"/>
      <c r="C9758"/>
      <c r="D9758"/>
      <c r="E9758"/>
      <c r="F9758"/>
      <c r="G9758"/>
      <c r="H9758"/>
      <c r="I9758" s="1"/>
      <c r="J9758"/>
      <c r="S9758"/>
      <c r="T9758"/>
      <c r="U9758"/>
    </row>
    <row r="9798" spans="20:21" x14ac:dyDescent="0.25">
      <c r="T9798" s="2"/>
      <c r="U9798" s="2"/>
    </row>
    <row r="9799" spans="20:21" x14ac:dyDescent="0.25">
      <c r="T9799" s="2"/>
      <c r="U9799" s="2"/>
    </row>
  </sheetData>
  <mergeCells count="1">
    <mergeCell ref="A201:J201"/>
  </mergeCells>
  <phoneticPr fontId="8" type="noConversion"/>
  <conditionalFormatting sqref="G139:G1048576 G1:G137">
    <cfRule type="duplicateValues" dxfId="110" priority="27"/>
  </conditionalFormatting>
  <conditionalFormatting sqref="G138">
    <cfRule type="duplicateValues" dxfId="109" priority="1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>SUBSTITUTE(A3,"ICIEMBRE","iciembre")</f>
        <v>Diciembre</v>
      </c>
      <c r="C3" s="13">
        <v>44925</v>
      </c>
      <c r="D3" t="s">
        <v>1</v>
      </c>
      <c r="E3" t="s">
        <v>0</v>
      </c>
      <c r="F3" t="str">
        <f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8936</v>
      </c>
      <c r="B28" t="s">
        <v>8937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8856</v>
      </c>
      <c r="B31" t="s">
        <v>8857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8856</v>
      </c>
      <c r="B34" t="s">
        <v>8857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8934</v>
      </c>
      <c r="B77" t="s">
        <v>8935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8933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8931</v>
      </c>
      <c r="B86" t="s">
        <v>8932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8895</v>
      </c>
      <c r="B100" t="s">
        <v>8896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8856</v>
      </c>
      <c r="B106" t="s">
        <v>8857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8895</v>
      </c>
      <c r="B113" t="s">
        <v>8896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8889</v>
      </c>
      <c r="B115" t="s">
        <v>8890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8856</v>
      </c>
      <c r="B120" t="s">
        <v>8857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8856</v>
      </c>
      <c r="B122" t="s">
        <v>8857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8929</v>
      </c>
      <c r="B130" t="s">
        <v>8930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8891</v>
      </c>
      <c r="B150" t="s">
        <v>8892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8913</v>
      </c>
      <c r="B154" t="s">
        <v>8914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8911</v>
      </c>
      <c r="B183" t="s">
        <v>8912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8856</v>
      </c>
      <c r="B208" t="s">
        <v>8857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8826</v>
      </c>
      <c r="B225" t="s">
        <v>8827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8889</v>
      </c>
      <c r="B243" t="s">
        <v>8890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8909</v>
      </c>
      <c r="B245" t="s">
        <v>8910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8907</v>
      </c>
      <c r="B249" t="s">
        <v>8908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8905</v>
      </c>
      <c r="B262" t="s">
        <v>8906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8903</v>
      </c>
      <c r="B315" t="s">
        <v>8904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8901</v>
      </c>
      <c r="B325" t="s">
        <v>8902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8899</v>
      </c>
      <c r="B359" t="s">
        <v>8900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8897</v>
      </c>
      <c r="B396" t="s">
        <v>8898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8895</v>
      </c>
      <c r="B411" t="s">
        <v>8896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8893</v>
      </c>
      <c r="B418" t="s">
        <v>8894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8891</v>
      </c>
      <c r="B435" t="s">
        <v>8892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8889</v>
      </c>
      <c r="B505" t="s">
        <v>8890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8880</v>
      </c>
      <c r="B523" t="s">
        <v>8881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8878</v>
      </c>
      <c r="B537" t="s">
        <v>8879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8856</v>
      </c>
      <c r="B623" t="s">
        <v>8857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8864</v>
      </c>
      <c r="B626" t="s">
        <v>8865</v>
      </c>
    </row>
    <row r="627" spans="1:2" x14ac:dyDescent="0.25">
      <c r="A627" t="s">
        <v>8864</v>
      </c>
      <c r="B627" t="s">
        <v>8865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8862</v>
      </c>
      <c r="B631" t="s">
        <v>8863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8860</v>
      </c>
      <c r="B637" t="s">
        <v>8861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8858</v>
      </c>
      <c r="B643" t="s">
        <v>8859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8856</v>
      </c>
      <c r="B645" t="s">
        <v>8857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8858</v>
      </c>
      <c r="B647" t="s">
        <v>8859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8856</v>
      </c>
      <c r="B656" t="s">
        <v>8857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8830</v>
      </c>
      <c r="B701" t="s">
        <v>8831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8828</v>
      </c>
      <c r="B705" t="s">
        <v>8829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8826</v>
      </c>
      <c r="B841" t="s">
        <v>8827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8824</v>
      </c>
      <c r="B856" t="s">
        <v>8825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8822</v>
      </c>
      <c r="B880" t="s">
        <v>8823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8820</v>
      </c>
      <c r="B904" t="s">
        <v>8821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8818</v>
      </c>
      <c r="B1025" t="s">
        <v>8819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8816</v>
      </c>
      <c r="B1028" t="s">
        <v>8817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8814</v>
      </c>
      <c r="B1068" t="s">
        <v>8815</v>
      </c>
    </row>
    <row r="1069" spans="1:2" x14ac:dyDescent="0.25">
      <c r="A1069" t="s">
        <v>8812</v>
      </c>
      <c r="B1069" t="s">
        <v>8813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8810</v>
      </c>
      <c r="B1090" t="s">
        <v>8811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8808</v>
      </c>
      <c r="B1188" t="s">
        <v>8809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8807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8805</v>
      </c>
      <c r="B1298" t="s">
        <v>8806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8803</v>
      </c>
      <c r="B1326" t="s">
        <v>8804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8" sqref="D8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8" t="s">
        <v>17</v>
      </c>
      <c r="D2" s="6" t="s">
        <v>8329</v>
      </c>
      <c r="XFD2" t="s">
        <v>7944</v>
      </c>
    </row>
    <row r="3" spans="2:4 16384:16384" x14ac:dyDescent="0.25">
      <c r="B3" s="68" t="s">
        <v>2</v>
      </c>
      <c r="D3" s="7" t="s">
        <v>9591</v>
      </c>
      <c r="XFD3" t="s">
        <v>7981</v>
      </c>
    </row>
    <row r="4" spans="2:4 16384:16384" hidden="1" x14ac:dyDescent="0.25">
      <c r="B4" s="68" t="s">
        <v>3</v>
      </c>
      <c r="D4" s="73" t="s">
        <v>1</v>
      </c>
      <c r="XFD4" t="s">
        <v>8153</v>
      </c>
    </row>
    <row r="5" spans="2:4 16384:16384" ht="14.25" hidden="1" customHeight="1" x14ac:dyDescent="0.25">
      <c r="B5" s="69" t="s">
        <v>4</v>
      </c>
      <c r="D5" s="73" t="s">
        <v>7706</v>
      </c>
      <c r="XFD5" t="s">
        <v>8265</v>
      </c>
    </row>
    <row r="6" spans="2:4 16384:16384" ht="14.25" hidden="1" customHeight="1" x14ac:dyDescent="0.25">
      <c r="B6" s="70" t="s">
        <v>69</v>
      </c>
      <c r="D6" s="74" t="s">
        <v>9314</v>
      </c>
      <c r="XFD6" t="s">
        <v>8322</v>
      </c>
    </row>
    <row r="7" spans="2:4 16384:16384" ht="14.25" hidden="1" customHeight="1" x14ac:dyDescent="0.25">
      <c r="B7" s="70" t="s">
        <v>68</v>
      </c>
      <c r="D7" s="74" t="s">
        <v>9323</v>
      </c>
      <c r="XFD7" t="s">
        <v>8323</v>
      </c>
    </row>
    <row r="8" spans="2:4 16384:16384" ht="14.25" customHeight="1" x14ac:dyDescent="0.25">
      <c r="B8" s="70" t="s">
        <v>67</v>
      </c>
      <c r="D8" s="52"/>
      <c r="XFD8" t="s">
        <v>8324</v>
      </c>
    </row>
    <row r="9" spans="2:4 16384:16384" ht="14.25" hidden="1" customHeight="1" x14ac:dyDescent="0.25">
      <c r="B9" s="68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8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8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8" t="s">
        <v>65</v>
      </c>
      <c r="D12" s="10">
        <v>0</v>
      </c>
      <c r="XFD12" t="s">
        <v>8328</v>
      </c>
    </row>
    <row r="13" spans="2:4 16384:16384" ht="14.25" customHeight="1" x14ac:dyDescent="0.25">
      <c r="B13" s="68" t="s">
        <v>64</v>
      </c>
      <c r="D13" s="109">
        <v>0</v>
      </c>
      <c r="XFD13" t="s">
        <v>8329</v>
      </c>
    </row>
    <row r="14" spans="2:4 16384:16384" ht="14.25" hidden="1" customHeight="1" x14ac:dyDescent="0.25">
      <c r="B14" s="68" t="s">
        <v>63</v>
      </c>
      <c r="D14" s="109">
        <v>0</v>
      </c>
      <c r="XFD14" t="s">
        <v>7944</v>
      </c>
    </row>
    <row r="15" spans="2:4 16384:16384" ht="14.25" customHeight="1" x14ac:dyDescent="0.25">
      <c r="B15" s="68" t="s">
        <v>62</v>
      </c>
      <c r="D15" s="109">
        <v>0</v>
      </c>
      <c r="XFD15" t="s">
        <v>7981</v>
      </c>
    </row>
    <row r="16" spans="2:4 16384:16384" ht="14.25" customHeight="1" x14ac:dyDescent="0.25">
      <c r="B16" s="68" t="s">
        <v>61</v>
      </c>
      <c r="D16" s="109">
        <v>0</v>
      </c>
      <c r="XFD16" t="s">
        <v>8153</v>
      </c>
    </row>
    <row r="17" spans="2:4" hidden="1" x14ac:dyDescent="0.25">
      <c r="B17" s="68" t="s">
        <v>60</v>
      </c>
      <c r="D17" s="71">
        <v>0</v>
      </c>
    </row>
    <row r="18" spans="2:4" hidden="1" x14ac:dyDescent="0.25">
      <c r="B18" s="68" t="s">
        <v>59</v>
      </c>
      <c r="D18" s="71">
        <v>0</v>
      </c>
    </row>
    <row r="19" spans="2:4" x14ac:dyDescent="0.25">
      <c r="B19" s="68" t="s">
        <v>58</v>
      </c>
      <c r="D19" s="109">
        <v>0</v>
      </c>
    </row>
    <row r="20" spans="2:4" x14ac:dyDescent="0.25">
      <c r="B20" s="68" t="s">
        <v>57</v>
      </c>
      <c r="D20" s="71">
        <v>0</v>
      </c>
    </row>
    <row r="21" spans="2:4" x14ac:dyDescent="0.25">
      <c r="B21" s="68" t="s">
        <v>56</v>
      </c>
      <c r="D21" s="71">
        <v>0</v>
      </c>
    </row>
    <row r="22" spans="2:4" x14ac:dyDescent="0.25">
      <c r="B22" s="68" t="s">
        <v>19</v>
      </c>
      <c r="D22" s="71">
        <f>SUM(D13:D21)</f>
        <v>0</v>
      </c>
    </row>
    <row r="23" spans="2:4" ht="15.75" thickBot="1" x14ac:dyDescent="0.3">
      <c r="B23" s="68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74"/>
  <sheetViews>
    <sheetView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t="s">
        <v>9591</v>
      </c>
      <c r="C3" t="s">
        <v>1</v>
      </c>
      <c r="D3" t="s">
        <v>7706</v>
      </c>
      <c r="E3" t="s">
        <v>9314</v>
      </c>
      <c r="F3" t="s">
        <v>9323</v>
      </c>
      <c r="G3">
        <v>72</v>
      </c>
      <c r="H3">
        <v>72</v>
      </c>
      <c r="I3">
        <v>72</v>
      </c>
      <c r="J3">
        <v>72</v>
      </c>
      <c r="K3">
        <v>0</v>
      </c>
      <c r="L3" s="2">
        <v>0</v>
      </c>
      <c r="M3" s="2">
        <v>0</v>
      </c>
      <c r="N3" s="2">
        <v>0</v>
      </c>
      <c r="O3" s="2">
        <v>220.5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220.5</v>
      </c>
      <c r="V3" t="s">
        <v>55</v>
      </c>
    </row>
    <row r="4" spans="1:22" x14ac:dyDescent="0.25">
      <c r="A4" t="s">
        <v>8329</v>
      </c>
      <c r="B4" t="s">
        <v>9591</v>
      </c>
      <c r="C4" t="s">
        <v>1</v>
      </c>
      <c r="D4" t="s">
        <v>7706</v>
      </c>
      <c r="E4" t="s">
        <v>9314</v>
      </c>
      <c r="F4" t="s">
        <v>9323</v>
      </c>
      <c r="G4">
        <v>71</v>
      </c>
      <c r="H4">
        <v>71</v>
      </c>
      <c r="I4">
        <v>71</v>
      </c>
      <c r="J4">
        <v>71</v>
      </c>
      <c r="K4">
        <v>0</v>
      </c>
      <c r="L4" s="2">
        <v>445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445</v>
      </c>
      <c r="V4" t="s">
        <v>55</v>
      </c>
    </row>
    <row r="5" spans="1:22" x14ac:dyDescent="0.25">
      <c r="A5" t="s">
        <v>8329</v>
      </c>
      <c r="B5" t="s">
        <v>9591</v>
      </c>
      <c r="C5" t="s">
        <v>1</v>
      </c>
      <c r="D5" t="s">
        <v>7706</v>
      </c>
      <c r="E5" t="s">
        <v>9314</v>
      </c>
      <c r="F5" t="s">
        <v>9323</v>
      </c>
      <c r="G5">
        <v>70</v>
      </c>
      <c r="H5">
        <v>70</v>
      </c>
      <c r="I5">
        <v>70</v>
      </c>
      <c r="J5">
        <v>70</v>
      </c>
      <c r="K5">
        <v>0</v>
      </c>
      <c r="L5" s="2">
        <v>289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289</v>
      </c>
      <c r="V5" t="s">
        <v>55</v>
      </c>
    </row>
    <row r="6" spans="1:22" ht="15.75" thickBot="1" x14ac:dyDescent="0.3">
      <c r="A6" t="s">
        <v>8329</v>
      </c>
      <c r="B6" t="s">
        <v>9592</v>
      </c>
      <c r="C6" t="s">
        <v>1</v>
      </c>
      <c r="D6" t="s">
        <v>9383</v>
      </c>
      <c r="E6" t="s">
        <v>9314</v>
      </c>
      <c r="F6" t="s">
        <v>9322</v>
      </c>
      <c r="G6">
        <v>23</v>
      </c>
      <c r="H6">
        <v>23</v>
      </c>
      <c r="I6">
        <v>23</v>
      </c>
      <c r="J6">
        <v>23</v>
      </c>
      <c r="K6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1183.97</v>
      </c>
      <c r="S6" s="2">
        <v>0</v>
      </c>
      <c r="T6" s="2">
        <v>0</v>
      </c>
      <c r="U6" s="2">
        <v>1183.97</v>
      </c>
      <c r="V6" t="s">
        <v>55</v>
      </c>
    </row>
    <row r="7" spans="1:22" hidden="1" x14ac:dyDescent="0.25">
      <c r="A7" t="s">
        <v>8328</v>
      </c>
      <c r="B7" t="s">
        <v>9560</v>
      </c>
      <c r="C7" t="s">
        <v>1</v>
      </c>
      <c r="D7" t="s">
        <v>9383</v>
      </c>
      <c r="E7" t="s">
        <v>9314</v>
      </c>
      <c r="F7" t="s">
        <v>9322</v>
      </c>
      <c r="G7">
        <v>22</v>
      </c>
      <c r="H7">
        <v>22</v>
      </c>
      <c r="I7">
        <v>22</v>
      </c>
      <c r="J7">
        <v>22</v>
      </c>
      <c r="K7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1183.97</v>
      </c>
      <c r="S7" s="2">
        <v>0</v>
      </c>
      <c r="T7" s="2">
        <v>0</v>
      </c>
      <c r="U7" s="2">
        <v>1183.97</v>
      </c>
      <c r="V7" t="s">
        <v>55</v>
      </c>
    </row>
    <row r="8" spans="1:22" hidden="1" x14ac:dyDescent="0.25">
      <c r="A8" t="s">
        <v>8328</v>
      </c>
      <c r="B8" t="s">
        <v>9561</v>
      </c>
      <c r="C8" t="s">
        <v>1</v>
      </c>
      <c r="D8" t="s">
        <v>7706</v>
      </c>
      <c r="E8" t="s">
        <v>9314</v>
      </c>
      <c r="F8" t="s">
        <v>9323</v>
      </c>
      <c r="G8">
        <v>69</v>
      </c>
      <c r="H8">
        <v>69</v>
      </c>
      <c r="I8">
        <v>69</v>
      </c>
      <c r="J8">
        <v>69</v>
      </c>
      <c r="K8">
        <v>0</v>
      </c>
      <c r="L8" s="2">
        <v>332.58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332.58</v>
      </c>
      <c r="V8" t="s">
        <v>55</v>
      </c>
    </row>
    <row r="9" spans="1:22" hidden="1" x14ac:dyDescent="0.25">
      <c r="A9" t="s">
        <v>8328</v>
      </c>
      <c r="B9" t="s">
        <v>9560</v>
      </c>
      <c r="C9" t="s">
        <v>1</v>
      </c>
      <c r="D9" t="s">
        <v>7706</v>
      </c>
      <c r="E9" t="s">
        <v>9314</v>
      </c>
      <c r="F9" t="s">
        <v>9323</v>
      </c>
      <c r="G9">
        <v>68</v>
      </c>
      <c r="H9">
        <v>68</v>
      </c>
      <c r="I9">
        <v>68</v>
      </c>
      <c r="J9">
        <v>68</v>
      </c>
      <c r="K9">
        <v>0</v>
      </c>
      <c r="L9" s="2">
        <v>0</v>
      </c>
      <c r="M9" s="2">
        <v>0</v>
      </c>
      <c r="N9" s="2">
        <v>0</v>
      </c>
      <c r="O9" s="2">
        <v>220.5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220.5</v>
      </c>
      <c r="V9" t="s">
        <v>55</v>
      </c>
    </row>
    <row r="10" spans="1:22" hidden="1" x14ac:dyDescent="0.25">
      <c r="A10" t="s">
        <v>8328</v>
      </c>
      <c r="B10" t="s">
        <v>9560</v>
      </c>
      <c r="C10" t="s">
        <v>1</v>
      </c>
      <c r="D10" t="s">
        <v>7706</v>
      </c>
      <c r="E10" t="s">
        <v>9314</v>
      </c>
      <c r="F10" t="s">
        <v>9323</v>
      </c>
      <c r="G10">
        <v>67</v>
      </c>
      <c r="H10">
        <v>67</v>
      </c>
      <c r="I10">
        <v>67</v>
      </c>
      <c r="J10">
        <v>67</v>
      </c>
      <c r="K10">
        <v>0</v>
      </c>
      <c r="L10" s="2">
        <v>0</v>
      </c>
      <c r="M10" s="2">
        <v>0</v>
      </c>
      <c r="N10" s="2">
        <v>289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289</v>
      </c>
      <c r="V10" t="s">
        <v>55</v>
      </c>
    </row>
    <row r="11" spans="1:22" hidden="1" x14ac:dyDescent="0.25">
      <c r="A11" t="s">
        <v>8328</v>
      </c>
      <c r="B11" t="s">
        <v>9560</v>
      </c>
      <c r="C11" t="s">
        <v>1</v>
      </c>
      <c r="D11" t="s">
        <v>7706</v>
      </c>
      <c r="E11" t="s">
        <v>9314</v>
      </c>
      <c r="F11" t="s">
        <v>9323</v>
      </c>
      <c r="G11">
        <v>66</v>
      </c>
      <c r="H11">
        <v>66</v>
      </c>
      <c r="I11">
        <v>66</v>
      </c>
      <c r="J11">
        <v>66</v>
      </c>
      <c r="K11">
        <v>0</v>
      </c>
      <c r="L11" s="2">
        <v>0</v>
      </c>
      <c r="M11" s="2">
        <v>0</v>
      </c>
      <c r="N11" s="2">
        <v>0</v>
      </c>
      <c r="O11" s="2">
        <v>332.58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332.58</v>
      </c>
      <c r="V11" t="s">
        <v>55</v>
      </c>
    </row>
    <row r="12" spans="1:22" hidden="1" x14ac:dyDescent="0.25">
      <c r="A12" t="s">
        <v>8328</v>
      </c>
      <c r="B12" t="s">
        <v>9560</v>
      </c>
      <c r="C12" t="s">
        <v>1</v>
      </c>
      <c r="D12" t="s">
        <v>7706</v>
      </c>
      <c r="E12" t="s">
        <v>9314</v>
      </c>
      <c r="F12" t="s">
        <v>9323</v>
      </c>
      <c r="G12">
        <v>65</v>
      </c>
      <c r="H12">
        <v>65</v>
      </c>
      <c r="I12">
        <v>65</v>
      </c>
      <c r="J12">
        <v>65</v>
      </c>
      <c r="K12">
        <v>0</v>
      </c>
      <c r="L12" s="2">
        <v>445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445</v>
      </c>
      <c r="V12" t="s">
        <v>55</v>
      </c>
    </row>
    <row r="13" spans="1:22" hidden="1" x14ac:dyDescent="0.25">
      <c r="A13" t="s">
        <v>8327</v>
      </c>
      <c r="B13" t="s">
        <v>9528</v>
      </c>
      <c r="C13" t="s">
        <v>1</v>
      </c>
      <c r="D13" t="s">
        <v>7706</v>
      </c>
      <c r="E13" t="s">
        <v>9314</v>
      </c>
      <c r="F13" t="s">
        <v>9323</v>
      </c>
      <c r="G13">
        <v>21</v>
      </c>
      <c r="H13">
        <v>21</v>
      </c>
      <c r="I13">
        <v>21</v>
      </c>
      <c r="J13">
        <v>21</v>
      </c>
      <c r="K13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1183.97</v>
      </c>
      <c r="S13" s="2">
        <v>0</v>
      </c>
      <c r="T13" s="2">
        <v>0</v>
      </c>
      <c r="U13" s="2">
        <v>1183.97</v>
      </c>
      <c r="V13" t="s">
        <v>55</v>
      </c>
    </row>
    <row r="14" spans="1:22" hidden="1" x14ac:dyDescent="0.25">
      <c r="A14" t="s">
        <v>8327</v>
      </c>
      <c r="B14" t="s">
        <v>9527</v>
      </c>
      <c r="C14" t="s">
        <v>1</v>
      </c>
      <c r="D14" t="s">
        <v>7706</v>
      </c>
      <c r="E14" t="s">
        <v>9314</v>
      </c>
      <c r="F14" t="s">
        <v>9323</v>
      </c>
      <c r="G14">
        <v>64</v>
      </c>
      <c r="H14">
        <v>64</v>
      </c>
      <c r="I14">
        <v>64</v>
      </c>
      <c r="J14">
        <v>64</v>
      </c>
      <c r="K14">
        <v>0</v>
      </c>
      <c r="L14" s="2">
        <v>445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445</v>
      </c>
      <c r="V14" t="s">
        <v>55</v>
      </c>
    </row>
    <row r="15" spans="1:22" hidden="1" x14ac:dyDescent="0.25">
      <c r="A15" t="s">
        <v>8327</v>
      </c>
      <c r="B15" t="s">
        <v>9526</v>
      </c>
      <c r="C15" t="s">
        <v>1</v>
      </c>
      <c r="D15" t="s">
        <v>7706</v>
      </c>
      <c r="E15" t="s">
        <v>9314</v>
      </c>
      <c r="F15" t="s">
        <v>9323</v>
      </c>
      <c r="G15">
        <v>63</v>
      </c>
      <c r="H15">
        <v>63</v>
      </c>
      <c r="I15">
        <v>63</v>
      </c>
      <c r="J15">
        <v>63</v>
      </c>
      <c r="K15">
        <v>0</v>
      </c>
      <c r="L15" s="2">
        <v>0</v>
      </c>
      <c r="M15" s="2">
        <v>0</v>
      </c>
      <c r="N15" s="2">
        <v>0</v>
      </c>
      <c r="O15" s="2">
        <v>220.5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220.5</v>
      </c>
      <c r="V15" t="s">
        <v>55</v>
      </c>
    </row>
    <row r="16" spans="1:22" hidden="1" x14ac:dyDescent="0.25">
      <c r="A16" t="s">
        <v>8327</v>
      </c>
      <c r="B16" t="s">
        <v>9526</v>
      </c>
      <c r="C16" t="s">
        <v>1</v>
      </c>
      <c r="D16" t="s">
        <v>7706</v>
      </c>
      <c r="E16" t="s">
        <v>9314</v>
      </c>
      <c r="F16" t="s">
        <v>9323</v>
      </c>
      <c r="G16">
        <v>62</v>
      </c>
      <c r="H16">
        <v>62</v>
      </c>
      <c r="I16">
        <v>62</v>
      </c>
      <c r="J16">
        <v>62</v>
      </c>
      <c r="K16">
        <v>0</v>
      </c>
      <c r="L16" s="2">
        <v>0</v>
      </c>
      <c r="M16" s="2">
        <v>0</v>
      </c>
      <c r="N16" s="2">
        <v>289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289</v>
      </c>
      <c r="V16" t="s">
        <v>55</v>
      </c>
    </row>
    <row r="17" spans="1:22" hidden="1" x14ac:dyDescent="0.25">
      <c r="A17" t="s">
        <v>8327</v>
      </c>
      <c r="B17" t="s">
        <v>9526</v>
      </c>
      <c r="C17" t="s">
        <v>1</v>
      </c>
      <c r="D17" t="s">
        <v>7706</v>
      </c>
      <c r="E17" t="s">
        <v>9314</v>
      </c>
      <c r="F17" t="s">
        <v>9323</v>
      </c>
      <c r="G17">
        <v>61</v>
      </c>
      <c r="H17">
        <v>61</v>
      </c>
      <c r="I17">
        <v>61</v>
      </c>
      <c r="J17">
        <v>61</v>
      </c>
      <c r="K17">
        <v>0</v>
      </c>
      <c r="L17" s="2">
        <v>0</v>
      </c>
      <c r="M17" s="2">
        <v>0</v>
      </c>
      <c r="N17" s="2">
        <v>332.58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332.58</v>
      </c>
      <c r="V17" t="s">
        <v>55</v>
      </c>
    </row>
    <row r="18" spans="1:22" hidden="1" x14ac:dyDescent="0.25">
      <c r="A18" t="s">
        <v>8326</v>
      </c>
      <c r="B18" t="s">
        <v>9489</v>
      </c>
      <c r="C18" t="s">
        <v>1</v>
      </c>
      <c r="D18" t="s">
        <v>9383</v>
      </c>
      <c r="E18" t="s">
        <v>9314</v>
      </c>
      <c r="F18" t="s">
        <v>9322</v>
      </c>
      <c r="G18">
        <v>20</v>
      </c>
      <c r="H18">
        <v>20</v>
      </c>
      <c r="I18">
        <v>20</v>
      </c>
      <c r="J18">
        <v>20</v>
      </c>
      <c r="K18">
        <v>0</v>
      </c>
      <c r="L18" s="130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1183.97</v>
      </c>
      <c r="S18" s="2">
        <v>0</v>
      </c>
      <c r="T18" s="2">
        <v>0</v>
      </c>
      <c r="U18" s="2">
        <v>1183.97</v>
      </c>
      <c r="V18" t="s">
        <v>55</v>
      </c>
    </row>
    <row r="19" spans="1:22" hidden="1" x14ac:dyDescent="0.25">
      <c r="A19" t="s">
        <v>8326</v>
      </c>
      <c r="B19" t="s">
        <v>9489</v>
      </c>
      <c r="C19" t="s">
        <v>1</v>
      </c>
      <c r="D19" t="s">
        <v>9383</v>
      </c>
      <c r="E19" t="s">
        <v>9314</v>
      </c>
      <c r="F19" t="s">
        <v>9322</v>
      </c>
      <c r="G19">
        <v>19</v>
      </c>
      <c r="H19">
        <v>19</v>
      </c>
      <c r="I19">
        <v>19</v>
      </c>
      <c r="J19">
        <v>19</v>
      </c>
      <c r="K19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t="s">
        <v>55</v>
      </c>
    </row>
    <row r="20" spans="1:22" hidden="1" x14ac:dyDescent="0.25">
      <c r="A20" t="s">
        <v>8326</v>
      </c>
      <c r="B20" t="s">
        <v>9489</v>
      </c>
      <c r="C20" t="s">
        <v>1</v>
      </c>
      <c r="D20" t="s">
        <v>9383</v>
      </c>
      <c r="E20" t="s">
        <v>9314</v>
      </c>
      <c r="F20" t="s">
        <v>9322</v>
      </c>
      <c r="G20">
        <v>18</v>
      </c>
      <c r="H20">
        <v>18</v>
      </c>
      <c r="I20">
        <v>18</v>
      </c>
      <c r="J20">
        <v>18</v>
      </c>
      <c r="K20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t="s">
        <v>55</v>
      </c>
    </row>
    <row r="21" spans="1:22" hidden="1" x14ac:dyDescent="0.25">
      <c r="A21" t="s">
        <v>8326</v>
      </c>
      <c r="B21" t="s">
        <v>9488</v>
      </c>
      <c r="C21" t="s">
        <v>1</v>
      </c>
      <c r="D21" t="s">
        <v>9383</v>
      </c>
      <c r="E21" t="s">
        <v>9314</v>
      </c>
      <c r="F21" t="s">
        <v>9322</v>
      </c>
      <c r="G21">
        <v>17</v>
      </c>
      <c r="H21">
        <v>17</v>
      </c>
      <c r="I21">
        <v>17</v>
      </c>
      <c r="J21">
        <v>17</v>
      </c>
      <c r="K21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t="s">
        <v>55</v>
      </c>
    </row>
    <row r="22" spans="1:22" hidden="1" x14ac:dyDescent="0.25">
      <c r="A22" t="s">
        <v>8326</v>
      </c>
      <c r="B22" t="s">
        <v>9489</v>
      </c>
      <c r="C22" t="s">
        <v>1</v>
      </c>
      <c r="D22" t="s">
        <v>7706</v>
      </c>
      <c r="E22" t="s">
        <v>9314</v>
      </c>
      <c r="F22" t="s">
        <v>9323</v>
      </c>
      <c r="G22">
        <v>60</v>
      </c>
      <c r="H22">
        <v>60</v>
      </c>
      <c r="I22">
        <v>60</v>
      </c>
      <c r="J22">
        <v>60</v>
      </c>
      <c r="K22">
        <v>0</v>
      </c>
      <c r="L22" s="2">
        <v>445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445</v>
      </c>
      <c r="V22" t="s">
        <v>55</v>
      </c>
    </row>
    <row r="23" spans="1:22" hidden="1" x14ac:dyDescent="0.25">
      <c r="A23" t="s">
        <v>8326</v>
      </c>
      <c r="B23" t="s">
        <v>9488</v>
      </c>
      <c r="C23" t="s">
        <v>1</v>
      </c>
      <c r="D23" t="s">
        <v>7706</v>
      </c>
      <c r="E23" t="s">
        <v>9314</v>
      </c>
      <c r="F23" t="s">
        <v>9323</v>
      </c>
      <c r="G23">
        <v>59</v>
      </c>
      <c r="H23">
        <v>59</v>
      </c>
      <c r="I23">
        <v>59</v>
      </c>
      <c r="J23">
        <v>59</v>
      </c>
      <c r="K23">
        <v>0</v>
      </c>
      <c r="L23" s="2">
        <v>0</v>
      </c>
      <c r="M23" s="2">
        <v>0</v>
      </c>
      <c r="N23" s="2">
        <v>0</v>
      </c>
      <c r="O23" s="2">
        <v>220.5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220.5</v>
      </c>
      <c r="V23" t="s">
        <v>55</v>
      </c>
    </row>
    <row r="24" spans="1:22" hidden="1" x14ac:dyDescent="0.25">
      <c r="A24" t="s">
        <v>8326</v>
      </c>
      <c r="B24" t="s">
        <v>9488</v>
      </c>
      <c r="C24" t="s">
        <v>1</v>
      </c>
      <c r="D24" t="s">
        <v>7706</v>
      </c>
      <c r="E24" t="s">
        <v>9314</v>
      </c>
      <c r="F24" t="s">
        <v>9323</v>
      </c>
      <c r="G24">
        <v>58</v>
      </c>
      <c r="H24">
        <v>58</v>
      </c>
      <c r="I24">
        <v>58</v>
      </c>
      <c r="J24">
        <v>58</v>
      </c>
      <c r="K24">
        <v>0</v>
      </c>
      <c r="L24" s="2">
        <v>0</v>
      </c>
      <c r="M24" s="2">
        <v>0</v>
      </c>
      <c r="N24" s="2">
        <v>332.58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332.58</v>
      </c>
      <c r="V24" t="s">
        <v>55</v>
      </c>
    </row>
    <row r="25" spans="1:22" hidden="1" x14ac:dyDescent="0.25">
      <c r="A25" t="s">
        <v>8326</v>
      </c>
      <c r="B25" t="s">
        <v>9488</v>
      </c>
      <c r="C25" t="s">
        <v>1</v>
      </c>
      <c r="D25" t="s">
        <v>7706</v>
      </c>
      <c r="E25" t="s">
        <v>9314</v>
      </c>
      <c r="F25" t="s">
        <v>9323</v>
      </c>
      <c r="G25">
        <v>57</v>
      </c>
      <c r="H25">
        <v>57</v>
      </c>
      <c r="I25">
        <v>57</v>
      </c>
      <c r="J25">
        <v>57</v>
      </c>
      <c r="K25">
        <v>0</v>
      </c>
      <c r="L25" s="2">
        <v>0</v>
      </c>
      <c r="M25" s="2">
        <v>0</v>
      </c>
      <c r="N25" s="2">
        <v>289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289</v>
      </c>
      <c r="V25" t="s">
        <v>55</v>
      </c>
    </row>
    <row r="26" spans="1:22" hidden="1" x14ac:dyDescent="0.25">
      <c r="A26" t="s">
        <v>8325</v>
      </c>
      <c r="B26" t="s">
        <v>9452</v>
      </c>
      <c r="C26" t="s">
        <v>1</v>
      </c>
      <c r="D26" s="21" t="s">
        <v>9383</v>
      </c>
      <c r="E26" t="s">
        <v>9314</v>
      </c>
      <c r="F26" t="s">
        <v>9323</v>
      </c>
      <c r="G26">
        <v>16</v>
      </c>
      <c r="H26">
        <v>16</v>
      </c>
      <c r="I26">
        <v>16</v>
      </c>
      <c r="J26">
        <v>16</v>
      </c>
      <c r="K26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1183.97</v>
      </c>
      <c r="S26" s="2">
        <v>0</v>
      </c>
      <c r="T26" s="2">
        <v>0</v>
      </c>
      <c r="U26" s="2">
        <v>1183.97</v>
      </c>
      <c r="V26" t="s">
        <v>55</v>
      </c>
    </row>
    <row r="27" spans="1:22" hidden="1" x14ac:dyDescent="0.25">
      <c r="A27" t="s">
        <v>8325</v>
      </c>
      <c r="B27" t="s">
        <v>9451</v>
      </c>
      <c r="C27" t="s">
        <v>1</v>
      </c>
      <c r="D27" t="s">
        <v>7706</v>
      </c>
      <c r="E27" t="s">
        <v>9314</v>
      </c>
      <c r="F27" t="s">
        <v>9323</v>
      </c>
      <c r="G27">
        <v>56</v>
      </c>
      <c r="H27">
        <v>56</v>
      </c>
      <c r="I27">
        <v>56</v>
      </c>
      <c r="J27">
        <v>56</v>
      </c>
      <c r="K27">
        <v>0</v>
      </c>
      <c r="L27" s="2">
        <v>0</v>
      </c>
      <c r="M27" s="2">
        <v>0</v>
      </c>
      <c r="N27" s="2">
        <v>0</v>
      </c>
      <c r="O27" s="2">
        <v>220.5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220.5</v>
      </c>
      <c r="V27" t="s">
        <v>55</v>
      </c>
    </row>
    <row r="28" spans="1:22" hidden="1" x14ac:dyDescent="0.25">
      <c r="A28" t="s">
        <v>8325</v>
      </c>
      <c r="B28" t="s">
        <v>9451</v>
      </c>
      <c r="C28" t="s">
        <v>1</v>
      </c>
      <c r="D28" t="s">
        <v>7706</v>
      </c>
      <c r="E28" t="s">
        <v>9314</v>
      </c>
      <c r="F28" t="s">
        <v>9323</v>
      </c>
      <c r="G28">
        <v>55</v>
      </c>
      <c r="H28">
        <v>55</v>
      </c>
      <c r="I28">
        <v>55</v>
      </c>
      <c r="J28">
        <v>55</v>
      </c>
      <c r="K28">
        <v>0</v>
      </c>
      <c r="L28" s="2">
        <v>0</v>
      </c>
      <c r="M28" s="2">
        <v>0</v>
      </c>
      <c r="N28" s="2">
        <v>289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289</v>
      </c>
      <c r="V28" t="s">
        <v>55</v>
      </c>
    </row>
    <row r="29" spans="1:22" hidden="1" x14ac:dyDescent="0.25">
      <c r="A29" t="s">
        <v>8325</v>
      </c>
      <c r="B29" t="s">
        <v>9451</v>
      </c>
      <c r="C29" t="s">
        <v>1</v>
      </c>
      <c r="D29" t="s">
        <v>7706</v>
      </c>
      <c r="E29" t="s">
        <v>9314</v>
      </c>
      <c r="F29" t="s">
        <v>9323</v>
      </c>
      <c r="G29">
        <v>54</v>
      </c>
      <c r="H29">
        <v>54</v>
      </c>
      <c r="I29">
        <v>54</v>
      </c>
      <c r="J29">
        <v>54</v>
      </c>
      <c r="K29">
        <v>0</v>
      </c>
      <c r="L29" s="2">
        <v>0</v>
      </c>
      <c r="M29" s="2">
        <v>0</v>
      </c>
      <c r="N29" s="2">
        <v>332.58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332.58</v>
      </c>
      <c r="V29" t="s">
        <v>55</v>
      </c>
    </row>
    <row r="30" spans="1:22" hidden="1" x14ac:dyDescent="0.25">
      <c r="A30" t="s">
        <v>8325</v>
      </c>
      <c r="B30" t="s">
        <v>9451</v>
      </c>
      <c r="C30" t="s">
        <v>1</v>
      </c>
      <c r="D30" t="s">
        <v>7706</v>
      </c>
      <c r="E30" t="s">
        <v>9314</v>
      </c>
      <c r="F30" t="s">
        <v>9323</v>
      </c>
      <c r="G30">
        <v>53</v>
      </c>
      <c r="H30">
        <v>53</v>
      </c>
      <c r="I30">
        <v>53</v>
      </c>
      <c r="J30">
        <v>53</v>
      </c>
      <c r="K30">
        <v>0</v>
      </c>
      <c r="L30" s="2">
        <v>445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445</v>
      </c>
      <c r="V30" t="s">
        <v>55</v>
      </c>
    </row>
    <row r="31" spans="1:22" hidden="1" x14ac:dyDescent="0.25">
      <c r="A31" t="s">
        <v>8324</v>
      </c>
      <c r="B31" t="s">
        <v>9426</v>
      </c>
      <c r="C31" t="s">
        <v>1</v>
      </c>
      <c r="D31" t="s">
        <v>7706</v>
      </c>
      <c r="E31" t="s">
        <v>9314</v>
      </c>
      <c r="F31" t="s">
        <v>9323</v>
      </c>
      <c r="G31">
        <v>52</v>
      </c>
      <c r="H31">
        <v>52</v>
      </c>
      <c r="I31">
        <v>52</v>
      </c>
      <c r="J31">
        <v>52</v>
      </c>
      <c r="K31">
        <v>0</v>
      </c>
      <c r="L31" s="2">
        <v>0</v>
      </c>
      <c r="M31" s="2">
        <v>0</v>
      </c>
      <c r="N31" s="2">
        <v>0</v>
      </c>
      <c r="O31" s="2">
        <v>220.5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220.5</v>
      </c>
      <c r="V31" t="s">
        <v>55</v>
      </c>
    </row>
    <row r="32" spans="1:22" hidden="1" x14ac:dyDescent="0.25">
      <c r="A32" t="s">
        <v>8324</v>
      </c>
      <c r="B32" t="s">
        <v>9426</v>
      </c>
      <c r="C32" t="s">
        <v>1</v>
      </c>
      <c r="D32" t="s">
        <v>7706</v>
      </c>
      <c r="E32" t="s">
        <v>9314</v>
      </c>
      <c r="F32" t="s">
        <v>9323</v>
      </c>
      <c r="G32">
        <v>51</v>
      </c>
      <c r="H32">
        <v>51</v>
      </c>
      <c r="I32">
        <v>51</v>
      </c>
      <c r="J32">
        <v>51</v>
      </c>
      <c r="K32">
        <v>0</v>
      </c>
      <c r="L32" s="2">
        <v>445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445</v>
      </c>
      <c r="V32" t="s">
        <v>55</v>
      </c>
    </row>
    <row r="33" spans="1:22" hidden="1" x14ac:dyDescent="0.25">
      <c r="A33" t="s">
        <v>8324</v>
      </c>
      <c r="B33" t="s">
        <v>9425</v>
      </c>
      <c r="C33" t="s">
        <v>1</v>
      </c>
      <c r="D33" t="s">
        <v>7706</v>
      </c>
      <c r="E33" t="s">
        <v>9314</v>
      </c>
      <c r="F33" t="s">
        <v>9323</v>
      </c>
      <c r="G33">
        <v>50</v>
      </c>
      <c r="H33">
        <v>50</v>
      </c>
      <c r="I33">
        <v>50</v>
      </c>
      <c r="J33">
        <v>50</v>
      </c>
      <c r="K33">
        <v>0</v>
      </c>
      <c r="L33" s="2">
        <v>0</v>
      </c>
      <c r="M33" s="2">
        <v>0</v>
      </c>
      <c r="N33" s="2">
        <v>289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289</v>
      </c>
      <c r="V33" t="s">
        <v>55</v>
      </c>
    </row>
    <row r="34" spans="1:22" hidden="1" x14ac:dyDescent="0.25">
      <c r="A34" t="s">
        <v>8324</v>
      </c>
      <c r="B34" t="s">
        <v>9425</v>
      </c>
      <c r="C34" t="s">
        <v>1</v>
      </c>
      <c r="D34" t="s">
        <v>7706</v>
      </c>
      <c r="E34" t="s">
        <v>9314</v>
      </c>
      <c r="F34" t="s">
        <v>9323</v>
      </c>
      <c r="G34">
        <v>49</v>
      </c>
      <c r="H34">
        <v>49</v>
      </c>
      <c r="I34">
        <v>49</v>
      </c>
      <c r="J34">
        <v>49</v>
      </c>
      <c r="K34">
        <v>0</v>
      </c>
      <c r="L34" s="2">
        <v>0</v>
      </c>
      <c r="M34" s="2">
        <v>0</v>
      </c>
      <c r="N34" s="2">
        <v>332.58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332.58</v>
      </c>
      <c r="V34" t="s">
        <v>55</v>
      </c>
    </row>
    <row r="35" spans="1:22" hidden="1" x14ac:dyDescent="0.25">
      <c r="A35" t="s">
        <v>8324</v>
      </c>
      <c r="B35" t="s">
        <v>9425</v>
      </c>
      <c r="C35" t="s">
        <v>1</v>
      </c>
      <c r="D35" t="s">
        <v>9383</v>
      </c>
      <c r="E35" t="s">
        <v>9314</v>
      </c>
      <c r="F35" t="s">
        <v>9322</v>
      </c>
      <c r="G35">
        <v>15</v>
      </c>
      <c r="H35">
        <v>15</v>
      </c>
      <c r="I35">
        <v>15</v>
      </c>
      <c r="J35">
        <v>15</v>
      </c>
      <c r="K35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1183.97</v>
      </c>
      <c r="S35" s="2">
        <v>0</v>
      </c>
      <c r="T35" s="2">
        <v>0</v>
      </c>
      <c r="U35" s="2">
        <v>1183.97</v>
      </c>
      <c r="V35" t="s">
        <v>55</v>
      </c>
    </row>
    <row r="36" spans="1:22" hidden="1" x14ac:dyDescent="0.25">
      <c r="A36" t="s">
        <v>8323</v>
      </c>
      <c r="B36" t="s">
        <v>9384</v>
      </c>
      <c r="C36" t="s">
        <v>1</v>
      </c>
      <c r="D36" t="s">
        <v>9383</v>
      </c>
      <c r="E36" t="s">
        <v>9314</v>
      </c>
      <c r="F36" t="s">
        <v>9322</v>
      </c>
      <c r="G36">
        <v>14</v>
      </c>
      <c r="H36">
        <v>14</v>
      </c>
      <c r="I36">
        <v>14</v>
      </c>
      <c r="J36">
        <v>14</v>
      </c>
      <c r="K36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1183.97</v>
      </c>
      <c r="S36" s="2">
        <v>0</v>
      </c>
      <c r="T36" s="2">
        <v>0</v>
      </c>
      <c r="U36" s="2">
        <v>1183.97</v>
      </c>
      <c r="V36" t="s">
        <v>55</v>
      </c>
    </row>
    <row r="37" spans="1:22" hidden="1" x14ac:dyDescent="0.25">
      <c r="A37" t="s">
        <v>8323</v>
      </c>
      <c r="B37" t="s">
        <v>9382</v>
      </c>
      <c r="C37" t="s">
        <v>1</v>
      </c>
      <c r="D37" t="s">
        <v>7706</v>
      </c>
      <c r="E37" t="s">
        <v>9314</v>
      </c>
      <c r="F37" t="s">
        <v>9323</v>
      </c>
      <c r="G37">
        <v>48</v>
      </c>
      <c r="H37">
        <v>48</v>
      </c>
      <c r="I37">
        <v>48</v>
      </c>
      <c r="J37">
        <v>48</v>
      </c>
      <c r="K37">
        <v>0</v>
      </c>
      <c r="L37" s="2">
        <v>445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445</v>
      </c>
      <c r="V37" t="s">
        <v>55</v>
      </c>
    </row>
    <row r="38" spans="1:22" hidden="1" x14ac:dyDescent="0.25">
      <c r="A38" t="s">
        <v>8323</v>
      </c>
      <c r="B38" t="s">
        <v>9381</v>
      </c>
      <c r="C38" t="s">
        <v>1</v>
      </c>
      <c r="D38" t="s">
        <v>7706</v>
      </c>
      <c r="E38" t="s">
        <v>9314</v>
      </c>
      <c r="F38" t="s">
        <v>9323</v>
      </c>
      <c r="G38">
        <v>47</v>
      </c>
      <c r="H38">
        <v>47</v>
      </c>
      <c r="I38">
        <v>47</v>
      </c>
      <c r="J38">
        <v>47</v>
      </c>
      <c r="K38">
        <v>0</v>
      </c>
      <c r="L38" s="2">
        <v>0</v>
      </c>
      <c r="M38" s="2">
        <v>0</v>
      </c>
      <c r="N38" s="2">
        <v>0</v>
      </c>
      <c r="O38" s="2">
        <v>220.5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220.5</v>
      </c>
      <c r="V38" t="s">
        <v>55</v>
      </c>
    </row>
    <row r="39" spans="1:22" hidden="1" x14ac:dyDescent="0.25">
      <c r="A39" t="s">
        <v>8323</v>
      </c>
      <c r="B39" t="s">
        <v>9380</v>
      </c>
      <c r="C39" t="s">
        <v>1</v>
      </c>
      <c r="D39" t="s">
        <v>7706</v>
      </c>
      <c r="E39" t="s">
        <v>9314</v>
      </c>
      <c r="F39" t="s">
        <v>9323</v>
      </c>
      <c r="G39">
        <v>46</v>
      </c>
      <c r="H39">
        <v>46</v>
      </c>
      <c r="I39">
        <v>46</v>
      </c>
      <c r="J39">
        <v>46</v>
      </c>
      <c r="K39">
        <v>0</v>
      </c>
      <c r="L39" s="2">
        <v>0</v>
      </c>
      <c r="M39" s="2">
        <v>0</v>
      </c>
      <c r="N39" s="2">
        <v>0</v>
      </c>
      <c r="O39" s="2">
        <v>332.58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332.58</v>
      </c>
      <c r="V39" t="s">
        <v>55</v>
      </c>
    </row>
    <row r="40" spans="1:22" hidden="1" x14ac:dyDescent="0.25">
      <c r="A40" t="s">
        <v>8323</v>
      </c>
      <c r="B40" t="s">
        <v>9380</v>
      </c>
      <c r="C40" t="s">
        <v>1</v>
      </c>
      <c r="D40" t="s">
        <v>7706</v>
      </c>
      <c r="E40" t="s">
        <v>9314</v>
      </c>
      <c r="F40" t="s">
        <v>9323</v>
      </c>
      <c r="G40">
        <v>45</v>
      </c>
      <c r="H40">
        <v>45</v>
      </c>
      <c r="I40">
        <v>45</v>
      </c>
      <c r="J40">
        <v>45</v>
      </c>
      <c r="K40">
        <v>0</v>
      </c>
      <c r="L40" s="2">
        <v>0</v>
      </c>
      <c r="M40" s="2">
        <v>0</v>
      </c>
      <c r="N40" s="2">
        <v>0</v>
      </c>
      <c r="O40" s="2">
        <v>289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289</v>
      </c>
      <c r="V40" t="s">
        <v>55</v>
      </c>
    </row>
    <row r="41" spans="1:22" hidden="1" x14ac:dyDescent="0.25">
      <c r="A41" t="s">
        <v>8322</v>
      </c>
      <c r="B41" t="s">
        <v>9342</v>
      </c>
      <c r="C41" t="s">
        <v>1</v>
      </c>
      <c r="D41" t="s">
        <v>7706</v>
      </c>
      <c r="E41" t="s">
        <v>9314</v>
      </c>
      <c r="F41" t="s">
        <v>9323</v>
      </c>
      <c r="G41">
        <v>44</v>
      </c>
      <c r="H41">
        <v>44</v>
      </c>
      <c r="I41">
        <v>44</v>
      </c>
      <c r="J41">
        <v>44</v>
      </c>
      <c r="K41">
        <v>0</v>
      </c>
      <c r="L41" s="2">
        <v>445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445</v>
      </c>
      <c r="V41" t="s">
        <v>55</v>
      </c>
    </row>
    <row r="42" spans="1:22" hidden="1" x14ac:dyDescent="0.25">
      <c r="A42" t="s">
        <v>8322</v>
      </c>
      <c r="B42" t="s">
        <v>9343</v>
      </c>
      <c r="C42" t="s">
        <v>1</v>
      </c>
      <c r="D42" t="s">
        <v>7706</v>
      </c>
      <c r="E42" t="s">
        <v>9314</v>
      </c>
      <c r="F42" t="s">
        <v>9323</v>
      </c>
      <c r="G42">
        <v>43</v>
      </c>
      <c r="H42">
        <v>43</v>
      </c>
      <c r="I42">
        <v>43</v>
      </c>
      <c r="J42">
        <v>43</v>
      </c>
      <c r="K42">
        <v>0</v>
      </c>
      <c r="L42" s="2">
        <v>0</v>
      </c>
      <c r="M42" s="2">
        <v>0</v>
      </c>
      <c r="N42" s="2">
        <v>0</v>
      </c>
      <c r="O42" s="2">
        <v>220.5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220.5</v>
      </c>
      <c r="V42" t="s">
        <v>55</v>
      </c>
    </row>
    <row r="43" spans="1:22" hidden="1" x14ac:dyDescent="0.25">
      <c r="A43" t="s">
        <v>8322</v>
      </c>
      <c r="B43" t="s">
        <v>9343</v>
      </c>
      <c r="C43" t="s">
        <v>1</v>
      </c>
      <c r="D43" t="s">
        <v>7706</v>
      </c>
      <c r="E43" t="s">
        <v>9314</v>
      </c>
      <c r="F43" t="s">
        <v>9323</v>
      </c>
      <c r="G43">
        <v>42</v>
      </c>
      <c r="H43">
        <v>42</v>
      </c>
      <c r="I43">
        <v>42</v>
      </c>
      <c r="J43">
        <v>42</v>
      </c>
      <c r="K43">
        <v>0</v>
      </c>
      <c r="L43" s="2">
        <v>0</v>
      </c>
      <c r="M43" s="2">
        <v>0</v>
      </c>
      <c r="N43" s="2">
        <v>0</v>
      </c>
      <c r="O43" s="2">
        <v>332.58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332.58</v>
      </c>
      <c r="V43" t="s">
        <v>55</v>
      </c>
    </row>
    <row r="44" spans="1:22" hidden="1" x14ac:dyDescent="0.25">
      <c r="A44" t="s">
        <v>8322</v>
      </c>
      <c r="B44" t="s">
        <v>9343</v>
      </c>
      <c r="C44" t="s">
        <v>1</v>
      </c>
      <c r="D44" t="s">
        <v>7706</v>
      </c>
      <c r="E44" t="s">
        <v>9314</v>
      </c>
      <c r="F44" t="s">
        <v>9323</v>
      </c>
      <c r="G44">
        <v>41</v>
      </c>
      <c r="H44">
        <v>41</v>
      </c>
      <c r="I44">
        <v>41</v>
      </c>
      <c r="J44">
        <v>41</v>
      </c>
      <c r="K44">
        <v>0</v>
      </c>
      <c r="L44" s="2">
        <v>0</v>
      </c>
      <c r="M44" s="2">
        <v>0</v>
      </c>
      <c r="N44" s="2">
        <v>0</v>
      </c>
      <c r="O44" s="2">
        <v>289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289</v>
      </c>
      <c r="V44" t="s">
        <v>55</v>
      </c>
    </row>
    <row r="45" spans="1:22" hidden="1" x14ac:dyDescent="0.25">
      <c r="A45" t="s">
        <v>8322</v>
      </c>
      <c r="B45" t="s">
        <v>9342</v>
      </c>
      <c r="C45" t="s">
        <v>1</v>
      </c>
      <c r="D45" s="1">
        <v>11</v>
      </c>
      <c r="E45" t="s">
        <v>9314</v>
      </c>
      <c r="F45" t="s">
        <v>9322</v>
      </c>
      <c r="G45">
        <v>13</v>
      </c>
      <c r="H45">
        <v>13</v>
      </c>
      <c r="I45">
        <v>13</v>
      </c>
      <c r="J45">
        <v>13</v>
      </c>
      <c r="K45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1183.97</v>
      </c>
      <c r="S45" s="2">
        <v>0</v>
      </c>
      <c r="T45" s="2">
        <v>0</v>
      </c>
      <c r="U45" s="2">
        <v>1183.97</v>
      </c>
      <c r="V45" t="s">
        <v>55</v>
      </c>
    </row>
    <row r="46" spans="1:22" hidden="1" x14ac:dyDescent="0.25">
      <c r="A46" t="s">
        <v>8265</v>
      </c>
      <c r="B46" s="1" t="s">
        <v>9316</v>
      </c>
      <c r="C46" t="s">
        <v>1</v>
      </c>
      <c r="D46" s="1">
        <v>11</v>
      </c>
      <c r="E46" t="s">
        <v>9314</v>
      </c>
      <c r="F46" t="s">
        <v>9322</v>
      </c>
      <c r="G46">
        <v>11</v>
      </c>
      <c r="H46">
        <v>11</v>
      </c>
      <c r="I46">
        <v>11</v>
      </c>
      <c r="J46">
        <v>11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t="s">
        <v>55</v>
      </c>
    </row>
    <row r="47" spans="1:22" hidden="1" x14ac:dyDescent="0.25">
      <c r="A47" t="s">
        <v>8265</v>
      </c>
      <c r="B47" s="1" t="s">
        <v>9316</v>
      </c>
      <c r="C47" t="s">
        <v>1</v>
      </c>
      <c r="D47" s="1">
        <v>11</v>
      </c>
      <c r="E47" t="s">
        <v>9314</v>
      </c>
      <c r="F47" t="s">
        <v>9322</v>
      </c>
      <c r="G47">
        <v>12</v>
      </c>
      <c r="H47">
        <v>12</v>
      </c>
      <c r="I47">
        <v>12</v>
      </c>
      <c r="J47">
        <v>12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1183.97</v>
      </c>
      <c r="S47" s="2">
        <v>0</v>
      </c>
      <c r="T47" s="2">
        <v>0</v>
      </c>
      <c r="U47" s="2">
        <v>1183.97</v>
      </c>
      <c r="V47" t="s">
        <v>55</v>
      </c>
    </row>
    <row r="48" spans="1:22" hidden="1" x14ac:dyDescent="0.25">
      <c r="A48" t="s">
        <v>8265</v>
      </c>
      <c r="B48" s="1" t="s">
        <v>9214</v>
      </c>
      <c r="C48" t="s">
        <v>1</v>
      </c>
      <c r="D48" t="s">
        <v>7706</v>
      </c>
      <c r="E48" t="s">
        <v>9314</v>
      </c>
      <c r="F48" t="s">
        <v>9323</v>
      </c>
      <c r="G48">
        <v>40</v>
      </c>
      <c r="H48">
        <v>40</v>
      </c>
      <c r="I48">
        <v>40</v>
      </c>
      <c r="J48">
        <v>40</v>
      </c>
      <c r="L48" s="2">
        <v>445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445</v>
      </c>
      <c r="V48" t="s">
        <v>55</v>
      </c>
    </row>
    <row r="49" spans="1:22" hidden="1" x14ac:dyDescent="0.25">
      <c r="A49" t="s">
        <v>8265</v>
      </c>
      <c r="B49" s="1" t="s">
        <v>9214</v>
      </c>
      <c r="C49" t="s">
        <v>1</v>
      </c>
      <c r="D49" t="s">
        <v>7706</v>
      </c>
      <c r="E49" t="s">
        <v>9314</v>
      </c>
      <c r="F49" t="s">
        <v>9323</v>
      </c>
      <c r="G49">
        <v>39</v>
      </c>
      <c r="H49">
        <v>39</v>
      </c>
      <c r="I49">
        <v>39</v>
      </c>
      <c r="J49">
        <v>39</v>
      </c>
      <c r="L49" s="2">
        <v>0</v>
      </c>
      <c r="M49" s="2">
        <v>0</v>
      </c>
      <c r="N49" s="2">
        <v>0</v>
      </c>
      <c r="O49" s="2">
        <v>220.5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220.5</v>
      </c>
      <c r="V49" t="s">
        <v>55</v>
      </c>
    </row>
    <row r="50" spans="1:22" hidden="1" x14ac:dyDescent="0.25">
      <c r="A50" t="s">
        <v>8265</v>
      </c>
      <c r="B50" s="1" t="s">
        <v>9214</v>
      </c>
      <c r="C50" t="s">
        <v>1</v>
      </c>
      <c r="D50" t="s">
        <v>7706</v>
      </c>
      <c r="E50" t="s">
        <v>9314</v>
      </c>
      <c r="F50" t="s">
        <v>9323</v>
      </c>
      <c r="G50">
        <v>38</v>
      </c>
      <c r="H50">
        <v>38</v>
      </c>
      <c r="I50">
        <v>38</v>
      </c>
      <c r="J50">
        <v>38</v>
      </c>
      <c r="L50" s="2">
        <v>0</v>
      </c>
      <c r="M50" s="2">
        <v>0</v>
      </c>
      <c r="N50" s="2">
        <v>289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289</v>
      </c>
      <c r="V50" t="s">
        <v>55</v>
      </c>
    </row>
    <row r="51" spans="1:22" hidden="1" x14ac:dyDescent="0.25">
      <c r="A51" t="s">
        <v>8265</v>
      </c>
      <c r="B51" s="1" t="s">
        <v>9214</v>
      </c>
      <c r="C51" t="s">
        <v>1</v>
      </c>
      <c r="D51" t="s">
        <v>7706</v>
      </c>
      <c r="E51" t="s">
        <v>9314</v>
      </c>
      <c r="F51" t="s">
        <v>9323</v>
      </c>
      <c r="G51">
        <v>37</v>
      </c>
      <c r="H51">
        <v>37</v>
      </c>
      <c r="I51">
        <v>37</v>
      </c>
      <c r="J51">
        <v>37</v>
      </c>
      <c r="L51" s="2">
        <v>0</v>
      </c>
      <c r="M51" s="2">
        <v>0</v>
      </c>
      <c r="N51" s="2">
        <v>332.58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332.58</v>
      </c>
      <c r="V51" t="s">
        <v>55</v>
      </c>
    </row>
    <row r="52" spans="1:22" hidden="1" x14ac:dyDescent="0.25">
      <c r="A52" t="s">
        <v>8153</v>
      </c>
      <c r="B52" s="1" t="s">
        <v>9319</v>
      </c>
      <c r="C52" t="s">
        <v>1</v>
      </c>
      <c r="D52" t="s">
        <v>7706</v>
      </c>
      <c r="E52" t="s">
        <v>9314</v>
      </c>
      <c r="F52" t="s">
        <v>9323</v>
      </c>
      <c r="G52">
        <v>36</v>
      </c>
      <c r="H52">
        <v>36</v>
      </c>
      <c r="I52">
        <v>36</v>
      </c>
      <c r="J52">
        <v>36</v>
      </c>
      <c r="L52" s="2">
        <v>445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445</v>
      </c>
      <c r="V52" t="s">
        <v>55</v>
      </c>
    </row>
    <row r="53" spans="1:22" hidden="1" x14ac:dyDescent="0.25">
      <c r="A53" t="s">
        <v>8153</v>
      </c>
      <c r="B53" s="1" t="s">
        <v>9319</v>
      </c>
      <c r="C53" t="s">
        <v>1</v>
      </c>
      <c r="D53" t="s">
        <v>7706</v>
      </c>
      <c r="E53" t="s">
        <v>9314</v>
      </c>
      <c r="F53" t="s">
        <v>9323</v>
      </c>
      <c r="G53">
        <v>35</v>
      </c>
      <c r="H53">
        <v>35</v>
      </c>
      <c r="I53">
        <v>35</v>
      </c>
      <c r="J53">
        <v>35</v>
      </c>
      <c r="L53" s="2">
        <v>0</v>
      </c>
      <c r="M53" s="2">
        <v>0</v>
      </c>
      <c r="N53" s="2">
        <v>0</v>
      </c>
      <c r="O53" s="2">
        <v>332.58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332.58</v>
      </c>
      <c r="V53" t="s">
        <v>55</v>
      </c>
    </row>
    <row r="54" spans="1:22" hidden="1" x14ac:dyDescent="0.25">
      <c r="A54" t="s">
        <v>8153</v>
      </c>
      <c r="B54" s="1" t="s">
        <v>9319</v>
      </c>
      <c r="C54" t="s">
        <v>1</v>
      </c>
      <c r="D54" t="s">
        <v>7706</v>
      </c>
      <c r="E54" t="s">
        <v>9314</v>
      </c>
      <c r="F54" t="s">
        <v>9323</v>
      </c>
      <c r="G54">
        <v>34</v>
      </c>
      <c r="H54">
        <v>34</v>
      </c>
      <c r="I54">
        <v>34</v>
      </c>
      <c r="J54">
        <v>34</v>
      </c>
      <c r="L54" s="2">
        <v>0</v>
      </c>
      <c r="M54" s="2">
        <v>0</v>
      </c>
      <c r="N54" s="2">
        <v>0</v>
      </c>
      <c r="O54" s="2">
        <v>289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289</v>
      </c>
      <c r="V54" t="s">
        <v>55</v>
      </c>
    </row>
    <row r="55" spans="1:22" hidden="1" x14ac:dyDescent="0.25">
      <c r="A55" t="s">
        <v>8153</v>
      </c>
      <c r="B55" s="1" t="s">
        <v>9319</v>
      </c>
      <c r="C55" t="s">
        <v>1</v>
      </c>
      <c r="D55" t="s">
        <v>7706</v>
      </c>
      <c r="E55" t="s">
        <v>9314</v>
      </c>
      <c r="F55" t="s">
        <v>9323</v>
      </c>
      <c r="G55">
        <v>33</v>
      </c>
      <c r="H55">
        <v>33</v>
      </c>
      <c r="I55">
        <v>33</v>
      </c>
      <c r="J55">
        <v>33</v>
      </c>
      <c r="L55" s="2">
        <v>0</v>
      </c>
      <c r="M55" s="2">
        <v>0</v>
      </c>
      <c r="N55" s="2">
        <v>0</v>
      </c>
      <c r="O55" s="2">
        <v>220.5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220.5</v>
      </c>
      <c r="V55" t="s">
        <v>55</v>
      </c>
    </row>
    <row r="56" spans="1:22" hidden="1" x14ac:dyDescent="0.25">
      <c r="A56" t="s">
        <v>8153</v>
      </c>
      <c r="B56" s="1" t="s">
        <v>9318</v>
      </c>
      <c r="C56" t="s">
        <v>1</v>
      </c>
      <c r="D56" s="1">
        <v>11</v>
      </c>
      <c r="E56" t="s">
        <v>9314</v>
      </c>
      <c r="F56" t="s">
        <v>9322</v>
      </c>
      <c r="G56">
        <v>10</v>
      </c>
      <c r="H56">
        <v>10</v>
      </c>
      <c r="I56">
        <v>10</v>
      </c>
      <c r="J56">
        <v>10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1183.97</v>
      </c>
      <c r="S56" s="2">
        <v>0</v>
      </c>
      <c r="T56" s="2">
        <v>0</v>
      </c>
      <c r="U56" s="2">
        <v>0</v>
      </c>
      <c r="V56" t="s">
        <v>55</v>
      </c>
    </row>
    <row r="57" spans="1:22" hidden="1" x14ac:dyDescent="0.25">
      <c r="A57" t="s">
        <v>7981</v>
      </c>
      <c r="B57" s="1" t="s">
        <v>9324</v>
      </c>
      <c r="C57" t="s">
        <v>1</v>
      </c>
      <c r="D57" s="1">
        <v>11</v>
      </c>
      <c r="E57" t="s">
        <v>9314</v>
      </c>
      <c r="F57" t="s">
        <v>9322</v>
      </c>
      <c r="G57">
        <v>9</v>
      </c>
      <c r="H57">
        <v>9</v>
      </c>
      <c r="I57">
        <v>9</v>
      </c>
      <c r="J57">
        <v>9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t="s">
        <v>55</v>
      </c>
    </row>
    <row r="58" spans="1:22" hidden="1" x14ac:dyDescent="0.25">
      <c r="A58" t="s">
        <v>7981</v>
      </c>
      <c r="B58" s="1" t="s">
        <v>9324</v>
      </c>
      <c r="C58" t="s">
        <v>1</v>
      </c>
      <c r="D58" s="1">
        <v>11</v>
      </c>
      <c r="E58" t="s">
        <v>9314</v>
      </c>
      <c r="F58" t="s">
        <v>9322</v>
      </c>
      <c r="G58">
        <v>8</v>
      </c>
      <c r="H58">
        <v>8</v>
      </c>
      <c r="I58">
        <v>8</v>
      </c>
      <c r="J58">
        <v>8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1183.97</v>
      </c>
      <c r="S58" s="2">
        <v>0</v>
      </c>
      <c r="T58" s="2">
        <v>0</v>
      </c>
      <c r="U58" s="2">
        <v>1183.97</v>
      </c>
      <c r="V58" t="s">
        <v>55</v>
      </c>
    </row>
    <row r="59" spans="1:22" hidden="1" x14ac:dyDescent="0.25">
      <c r="A59" t="s">
        <v>7981</v>
      </c>
      <c r="B59" s="1" t="s">
        <v>9324</v>
      </c>
      <c r="C59" t="s">
        <v>1</v>
      </c>
      <c r="D59" t="s">
        <v>7706</v>
      </c>
      <c r="E59" t="s">
        <v>9314</v>
      </c>
      <c r="F59" t="s">
        <v>9323</v>
      </c>
      <c r="G59">
        <v>31</v>
      </c>
      <c r="H59">
        <v>31</v>
      </c>
      <c r="I59">
        <v>31</v>
      </c>
      <c r="J59">
        <v>31</v>
      </c>
      <c r="L59" s="2">
        <v>0</v>
      </c>
      <c r="M59" s="2">
        <v>0</v>
      </c>
      <c r="N59" s="2">
        <v>0</v>
      </c>
      <c r="O59" s="2">
        <v>289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289</v>
      </c>
      <c r="V59" t="s">
        <v>55</v>
      </c>
    </row>
    <row r="60" spans="1:22" hidden="1" x14ac:dyDescent="0.25">
      <c r="A60" t="s">
        <v>7981</v>
      </c>
      <c r="B60" s="1" t="s">
        <v>9324</v>
      </c>
      <c r="C60" t="s">
        <v>1</v>
      </c>
      <c r="D60" t="s">
        <v>7706</v>
      </c>
      <c r="E60" t="s">
        <v>9314</v>
      </c>
      <c r="F60" t="s">
        <v>9323</v>
      </c>
      <c r="G60">
        <v>32</v>
      </c>
      <c r="H60">
        <v>32</v>
      </c>
      <c r="I60">
        <v>32</v>
      </c>
      <c r="J60">
        <v>32</v>
      </c>
      <c r="L60" s="2">
        <v>0</v>
      </c>
      <c r="M60" s="2">
        <v>0</v>
      </c>
      <c r="N60" s="2">
        <v>0</v>
      </c>
      <c r="O60" s="2">
        <v>220.5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220.5</v>
      </c>
      <c r="V60" t="s">
        <v>55</v>
      </c>
    </row>
    <row r="61" spans="1:22" hidden="1" x14ac:dyDescent="0.25">
      <c r="A61" t="s">
        <v>7981</v>
      </c>
      <c r="B61" s="1" t="s">
        <v>9324</v>
      </c>
      <c r="C61" t="s">
        <v>1</v>
      </c>
      <c r="D61" t="s">
        <v>7706</v>
      </c>
      <c r="E61" t="s">
        <v>9314</v>
      </c>
      <c r="F61" t="s">
        <v>9323</v>
      </c>
      <c r="G61">
        <v>30</v>
      </c>
      <c r="H61">
        <v>30</v>
      </c>
      <c r="I61">
        <v>30</v>
      </c>
      <c r="J61">
        <v>30</v>
      </c>
      <c r="L61" s="2">
        <v>0</v>
      </c>
      <c r="M61" s="2">
        <v>0</v>
      </c>
      <c r="N61" s="2">
        <v>0</v>
      </c>
      <c r="O61" s="2">
        <v>332.58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332.58</v>
      </c>
      <c r="V61" t="s">
        <v>55</v>
      </c>
    </row>
    <row r="62" spans="1:22" hidden="1" x14ac:dyDescent="0.25">
      <c r="A62" t="s">
        <v>7981</v>
      </c>
      <c r="B62" s="1" t="s">
        <v>9324</v>
      </c>
      <c r="C62" t="s">
        <v>1</v>
      </c>
      <c r="D62" t="s">
        <v>7706</v>
      </c>
      <c r="E62" t="s">
        <v>9314</v>
      </c>
      <c r="F62" t="s">
        <v>9323</v>
      </c>
      <c r="G62">
        <v>29</v>
      </c>
      <c r="H62">
        <v>29</v>
      </c>
      <c r="I62">
        <v>29</v>
      </c>
      <c r="J62">
        <v>29</v>
      </c>
      <c r="L62" s="2">
        <v>445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445</v>
      </c>
      <c r="V62" t="s">
        <v>55</v>
      </c>
    </row>
    <row r="63" spans="1:22" hidden="1" x14ac:dyDescent="0.25">
      <c r="A63" t="s">
        <v>7981</v>
      </c>
      <c r="B63" s="1" t="s">
        <v>9324</v>
      </c>
      <c r="C63" t="s">
        <v>1</v>
      </c>
      <c r="D63" s="1">
        <v>11</v>
      </c>
      <c r="E63" t="s">
        <v>9314</v>
      </c>
      <c r="F63" t="s">
        <v>9322</v>
      </c>
      <c r="G63">
        <v>1</v>
      </c>
      <c r="H63">
        <v>1</v>
      </c>
      <c r="I63">
        <v>1</v>
      </c>
      <c r="J63">
        <v>1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1183.97</v>
      </c>
      <c r="S63" s="2">
        <v>0</v>
      </c>
      <c r="T63" s="2">
        <v>0</v>
      </c>
      <c r="U63" s="2">
        <v>1183.97</v>
      </c>
      <c r="V63" t="s">
        <v>55</v>
      </c>
    </row>
    <row r="64" spans="1:22" hidden="1" x14ac:dyDescent="0.25">
      <c r="A64" t="s">
        <v>7981</v>
      </c>
      <c r="B64" s="1" t="s">
        <v>9324</v>
      </c>
      <c r="C64" t="s">
        <v>1</v>
      </c>
      <c r="D64" s="1">
        <v>11</v>
      </c>
      <c r="E64" t="s">
        <v>9314</v>
      </c>
      <c r="F64" t="s">
        <v>9322</v>
      </c>
      <c r="G64">
        <v>2</v>
      </c>
      <c r="H64">
        <v>2</v>
      </c>
      <c r="I64">
        <v>2</v>
      </c>
      <c r="J64">
        <v>2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1183.97</v>
      </c>
      <c r="S64" s="2">
        <v>0</v>
      </c>
      <c r="T64" s="2">
        <v>0</v>
      </c>
      <c r="U64" s="2">
        <v>1183.97</v>
      </c>
      <c r="V64" t="s">
        <v>55</v>
      </c>
    </row>
    <row r="65" spans="1:22" hidden="1" x14ac:dyDescent="0.25">
      <c r="A65" t="s">
        <v>7944</v>
      </c>
      <c r="B65" s="1" t="s">
        <v>9325</v>
      </c>
      <c r="C65" t="s">
        <v>1</v>
      </c>
      <c r="D65" t="s">
        <v>7706</v>
      </c>
      <c r="E65" t="s">
        <v>9314</v>
      </c>
      <c r="F65" t="s">
        <v>9323</v>
      </c>
      <c r="G65">
        <v>28</v>
      </c>
      <c r="H65">
        <v>28</v>
      </c>
      <c r="I65">
        <v>28</v>
      </c>
      <c r="J65">
        <v>28</v>
      </c>
      <c r="L65" s="2">
        <v>0</v>
      </c>
      <c r="M65" s="2">
        <v>0</v>
      </c>
      <c r="N65" s="2">
        <v>0</v>
      </c>
      <c r="O65" s="2">
        <v>332.58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332.58</v>
      </c>
      <c r="V65" t="s">
        <v>55</v>
      </c>
    </row>
    <row r="66" spans="1:22" hidden="1" x14ac:dyDescent="0.25">
      <c r="A66" t="s">
        <v>7944</v>
      </c>
      <c r="B66" s="1" t="s">
        <v>9303</v>
      </c>
      <c r="C66" t="s">
        <v>1</v>
      </c>
      <c r="D66" t="s">
        <v>7706</v>
      </c>
      <c r="E66" t="s">
        <v>9314</v>
      </c>
      <c r="F66" t="s">
        <v>9323</v>
      </c>
      <c r="G66">
        <v>27</v>
      </c>
      <c r="H66">
        <v>27</v>
      </c>
      <c r="I66">
        <v>27</v>
      </c>
      <c r="J66">
        <v>27</v>
      </c>
      <c r="L66" s="2">
        <v>445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445</v>
      </c>
      <c r="V66" t="s">
        <v>55</v>
      </c>
    </row>
    <row r="67" spans="1:22" hidden="1" x14ac:dyDescent="0.25">
      <c r="A67" t="s">
        <v>7944</v>
      </c>
      <c r="B67" s="1" t="s">
        <v>9303</v>
      </c>
      <c r="C67" t="s">
        <v>1</v>
      </c>
      <c r="D67" t="s">
        <v>7706</v>
      </c>
      <c r="E67" t="s">
        <v>9314</v>
      </c>
      <c r="F67" t="s">
        <v>9323</v>
      </c>
      <c r="G67">
        <v>26</v>
      </c>
      <c r="H67">
        <v>26</v>
      </c>
      <c r="I67">
        <v>26</v>
      </c>
      <c r="J67">
        <v>26</v>
      </c>
      <c r="L67" s="2">
        <v>0</v>
      </c>
      <c r="M67" s="2">
        <v>0</v>
      </c>
      <c r="N67" s="2">
        <v>0</v>
      </c>
      <c r="O67" s="2">
        <v>220.5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220.5</v>
      </c>
      <c r="V67" t="s">
        <v>55</v>
      </c>
    </row>
    <row r="68" spans="1:22" hidden="1" x14ac:dyDescent="0.25">
      <c r="A68" t="s">
        <v>7944</v>
      </c>
      <c r="B68" s="1" t="s">
        <v>9303</v>
      </c>
      <c r="C68" t="s">
        <v>1</v>
      </c>
      <c r="D68" t="s">
        <v>7706</v>
      </c>
      <c r="E68" t="s">
        <v>9314</v>
      </c>
      <c r="F68" t="s">
        <v>9323</v>
      </c>
      <c r="G68">
        <v>25</v>
      </c>
      <c r="H68">
        <v>25</v>
      </c>
      <c r="I68">
        <v>25</v>
      </c>
      <c r="J68">
        <v>25</v>
      </c>
      <c r="L68" s="2">
        <v>0</v>
      </c>
      <c r="M68" s="2">
        <v>0</v>
      </c>
      <c r="N68" s="2">
        <v>0</v>
      </c>
      <c r="O68" s="2">
        <v>220.5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220.5</v>
      </c>
      <c r="V68" t="s">
        <v>55</v>
      </c>
    </row>
    <row r="69" spans="1:22" hidden="1" x14ac:dyDescent="0.25">
      <c r="A69" t="s">
        <v>7944</v>
      </c>
      <c r="B69" s="1" t="s">
        <v>9311</v>
      </c>
      <c r="C69" t="s">
        <v>1</v>
      </c>
      <c r="D69" t="s">
        <v>7706</v>
      </c>
      <c r="E69" t="s">
        <v>9314</v>
      </c>
      <c r="F69" t="s">
        <v>9323</v>
      </c>
      <c r="G69">
        <v>24</v>
      </c>
      <c r="H69">
        <v>24</v>
      </c>
      <c r="I69">
        <v>24</v>
      </c>
      <c r="J69">
        <v>24</v>
      </c>
      <c r="L69" s="2">
        <v>0</v>
      </c>
      <c r="M69" s="2">
        <v>0</v>
      </c>
      <c r="N69" s="2">
        <v>0</v>
      </c>
      <c r="O69" s="2">
        <v>289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289</v>
      </c>
      <c r="V69" t="s">
        <v>55</v>
      </c>
    </row>
    <row r="70" spans="1:22" hidden="1" x14ac:dyDescent="0.25">
      <c r="A70" t="s">
        <v>7944</v>
      </c>
      <c r="B70" s="1" t="s">
        <v>9326</v>
      </c>
      <c r="C70" t="s">
        <v>1</v>
      </c>
      <c r="D70" t="s">
        <v>7706</v>
      </c>
      <c r="E70" t="s">
        <v>9314</v>
      </c>
      <c r="F70" t="s">
        <v>9323</v>
      </c>
      <c r="G70">
        <v>23</v>
      </c>
      <c r="H70">
        <v>23</v>
      </c>
      <c r="I70">
        <v>23</v>
      </c>
      <c r="J70">
        <v>23</v>
      </c>
      <c r="L70" s="2">
        <v>0</v>
      </c>
      <c r="M70" s="2">
        <v>0</v>
      </c>
      <c r="N70" s="2">
        <v>0</v>
      </c>
      <c r="O70" s="2">
        <v>332.58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332.58</v>
      </c>
      <c r="V70" t="s">
        <v>55</v>
      </c>
    </row>
    <row r="71" spans="1:22" ht="15.75" hidden="1" thickBot="1" x14ac:dyDescent="0.3">
      <c r="A71" t="s">
        <v>7944</v>
      </c>
      <c r="B71" s="1" t="s">
        <v>9326</v>
      </c>
      <c r="C71" t="s">
        <v>1</v>
      </c>
      <c r="D71" s="1">
        <v>11</v>
      </c>
      <c r="E71" t="s">
        <v>9314</v>
      </c>
      <c r="F71" t="s">
        <v>9322</v>
      </c>
      <c r="G71">
        <v>7</v>
      </c>
      <c r="H71">
        <v>7</v>
      </c>
      <c r="I71">
        <v>7</v>
      </c>
      <c r="J71">
        <v>7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1183.97</v>
      </c>
      <c r="S71" s="2">
        <v>0</v>
      </c>
      <c r="T71" s="2">
        <v>0</v>
      </c>
      <c r="U71" s="2">
        <v>1183.97</v>
      </c>
      <c r="V71" t="s">
        <v>55</v>
      </c>
    </row>
    <row r="72" spans="1:22" ht="15.75" thickBot="1" x14ac:dyDescent="0.3">
      <c r="A72" s="146" t="s">
        <v>76</v>
      </c>
      <c r="B72" s="147"/>
      <c r="C72" s="147"/>
      <c r="D72" s="147"/>
      <c r="E72" s="147"/>
      <c r="F72" s="147"/>
      <c r="G72" s="147"/>
      <c r="H72" s="147"/>
      <c r="I72" s="147"/>
      <c r="J72" s="147"/>
      <c r="K72" s="148"/>
      <c r="L72" s="4">
        <f>+SUBTOTAL(9,Tabla3[V EXENTA])</f>
        <v>734</v>
      </c>
      <c r="M72" s="4">
        <f>+SUBTOTAL(9,Tabla3[VENTAS NO])</f>
        <v>0</v>
      </c>
      <c r="N72" s="4">
        <f>+SUBTOTAL(9,Tabla3[V NO SUJETAS])</f>
        <v>0</v>
      </c>
      <c r="O72" s="4">
        <f>+SUBTOTAL(9,Tabla3[V GRAVADAS])</f>
        <v>220.5</v>
      </c>
      <c r="P72" s="4">
        <f>+SUBTOTAL(9,Tabla3[EX IN CA])</f>
        <v>0</v>
      </c>
      <c r="Q72" s="4">
        <f>+SUBTOTAL(9,Tabla3[EX OUT CA])</f>
        <v>0</v>
      </c>
      <c r="R72" s="4">
        <f>+SUBTOTAL(9,Tabla3[EX SERVICE])</f>
        <v>1183.97</v>
      </c>
      <c r="S72" s="4">
        <f>+SUBTOTAL(9,Tabla3[V ZONA FRAN])</f>
        <v>0</v>
      </c>
      <c r="T72" s="4">
        <f>+SUBTOTAL(9,Tabla3[V CTA A 3ERO])</f>
        <v>0</v>
      </c>
      <c r="U72" s="4">
        <f>+SUBTOTAL(9,Tabla3[TOTAL VENTA])</f>
        <v>2138.4700000000003</v>
      </c>
    </row>
    <row r="73" spans="1:22" x14ac:dyDescent="0.25">
      <c r="O73" s="136">
        <f>O72/1.13</f>
        <v>195.13274336283189</v>
      </c>
    </row>
    <row r="74" spans="1:22" x14ac:dyDescent="0.25">
      <c r="O74" s="137">
        <f>O73*0.13</f>
        <v>25.367256637168147</v>
      </c>
    </row>
  </sheetData>
  <mergeCells count="1">
    <mergeCell ref="A72:K72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8" t="s">
        <v>8493</v>
      </c>
      <c r="B1" s="59" t="s">
        <v>8494</v>
      </c>
      <c r="C1" s="59" t="s">
        <v>8495</v>
      </c>
      <c r="D1" s="60" t="s">
        <v>8496</v>
      </c>
      <c r="E1" s="62" t="s">
        <v>8497</v>
      </c>
      <c r="F1" s="63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4" t="s">
        <v>8499</v>
      </c>
      <c r="B1" s="59" t="s">
        <v>8500</v>
      </c>
      <c r="C1" s="59" t="s">
        <v>8501</v>
      </c>
      <c r="D1" s="59" t="s">
        <v>8502</v>
      </c>
      <c r="E1" s="59" t="s">
        <v>8503</v>
      </c>
      <c r="F1" s="65" t="s">
        <v>8504</v>
      </c>
      <c r="G1" s="59" t="s">
        <v>8494</v>
      </c>
      <c r="H1" s="60" t="s">
        <v>8496</v>
      </c>
      <c r="I1" s="60" t="s">
        <v>14</v>
      </c>
      <c r="J1" s="61" t="s">
        <v>7737</v>
      </c>
      <c r="K1" s="61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7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4" t="s">
        <v>8482</v>
      </c>
      <c r="B1" s="54" t="s">
        <v>17</v>
      </c>
      <c r="C1" s="55" t="s">
        <v>8485</v>
      </c>
      <c r="D1" s="55" t="s">
        <v>8492</v>
      </c>
      <c r="E1" s="55" t="s">
        <v>2</v>
      </c>
      <c r="F1" s="55" t="s">
        <v>3</v>
      </c>
      <c r="G1" s="55" t="s">
        <v>4</v>
      </c>
      <c r="H1" s="55" t="s">
        <v>69</v>
      </c>
      <c r="I1" s="55" t="s">
        <v>68</v>
      </c>
      <c r="J1" s="55" t="s">
        <v>67</v>
      </c>
      <c r="K1" s="55" t="s">
        <v>66</v>
      </c>
      <c r="L1" s="55" t="s">
        <v>77</v>
      </c>
      <c r="M1" s="55" t="s">
        <v>78</v>
      </c>
      <c r="N1" s="57" t="s">
        <v>65</v>
      </c>
      <c r="O1" s="57" t="s">
        <v>64</v>
      </c>
      <c r="P1" s="57" t="s">
        <v>63</v>
      </c>
      <c r="Q1" s="57" t="s">
        <v>62</v>
      </c>
      <c r="R1" s="57" t="s">
        <v>61</v>
      </c>
      <c r="S1" s="57" t="s">
        <v>60</v>
      </c>
      <c r="T1" s="57" t="s">
        <v>59</v>
      </c>
      <c r="U1" s="57" t="s">
        <v>58</v>
      </c>
      <c r="V1" s="57" t="s">
        <v>57</v>
      </c>
      <c r="W1" s="57" t="s">
        <v>56</v>
      </c>
      <c r="X1" s="57" t="s">
        <v>19</v>
      </c>
      <c r="Y1" s="56" t="s">
        <v>18</v>
      </c>
      <c r="Z1" s="56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>MONTH(E2)</f>
        <v>12</v>
      </c>
      <c r="E2" t="s">
        <v>8927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>SUBSTITUTE(B3,"ICIEMBRE","iciembre")</f>
        <v>Diciembre</v>
      </c>
      <c r="D3">
        <f>MONTH(E3)</f>
        <v>12</v>
      </c>
      <c r="E3" t="s">
        <v>8927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>R3/1.13</f>
        <v>19.513274336283189</v>
      </c>
      <c r="V3" s="2">
        <f>U3*0.13</f>
        <v>2.5367256637168145</v>
      </c>
      <c r="W3" s="2">
        <v>0</v>
      </c>
      <c r="X3" s="2">
        <f>+U3+V3</f>
        <v>22.050000000000004</v>
      </c>
      <c r="Y3" s="21" t="s">
        <v>8481</v>
      </c>
      <c r="Z3" t="str">
        <f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8328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9" t="s">
        <v>2641</v>
      </c>
    </row>
    <row r="6" spans="2:6" x14ac:dyDescent="0.25">
      <c r="B6" s="23" t="s">
        <v>2</v>
      </c>
      <c r="D6" s="50"/>
      <c r="F6" s="13"/>
    </row>
    <row r="7" spans="2:6" x14ac:dyDescent="0.25">
      <c r="B7" s="23" t="s">
        <v>4</v>
      </c>
      <c r="D7" s="51" t="s">
        <v>8264</v>
      </c>
    </row>
    <row r="8" spans="2:6" x14ac:dyDescent="0.25">
      <c r="B8" s="23" t="s">
        <v>68</v>
      </c>
      <c r="D8" s="131" t="s">
        <v>9586</v>
      </c>
    </row>
    <row r="9" spans="2:6" x14ac:dyDescent="0.25">
      <c r="B9" s="23" t="s">
        <v>5</v>
      </c>
      <c r="D9" s="131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3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  <dataValidation type="textLength" errorStyle="warning" operator="lessThanOrEqual" allowBlank="1" showInputMessage="1" showErrorMessage="1" errorTitle="Error " error="SERIE DEL DOCUMENTO_x000a_MAXIMO DE 8 CARACTERES_x000a_alfanumérica, corresponderá al número de serie autorizado por la Administración Tributaria, letra mayúscula cuando aplique. (Ejemplo:00SD000C)._x000a_" sqref="D8:D9" xr:uid="{742FFABC-EF7A-423D-B894-505DD3E4A544}">
      <formula1>101</formula1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320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38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0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8" t="s">
        <v>7714</v>
      </c>
      <c r="E1" s="17" t="s">
        <v>7715</v>
      </c>
      <c r="F1" s="17" t="s">
        <v>7716</v>
      </c>
      <c r="G1" s="17" t="s">
        <v>7717</v>
      </c>
      <c r="H1" s="79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8328</v>
      </c>
      <c r="B2" s="126" t="str">
        <f>VLOOKUP(Tabla6[[#This Row],[NIT Agente]],Tabla4[#All],2,FALSE)</f>
        <v>INDUSTRIAS MIKE MIKE, S.A. DE C.V.</v>
      </c>
      <c r="C2" t="s">
        <v>2641</v>
      </c>
      <c r="D2" s="13">
        <v>45258</v>
      </c>
      <c r="E2" t="s">
        <v>8264</v>
      </c>
      <c r="F2" t="s">
        <v>9586</v>
      </c>
      <c r="G2" t="s">
        <v>9590</v>
      </c>
      <c r="H2" s="2">
        <v>190.92</v>
      </c>
      <c r="I2" s="2">
        <v>1.9092</v>
      </c>
      <c r="J2">
        <v>7</v>
      </c>
    </row>
    <row r="3" spans="1:10" s="18" customFormat="1" x14ac:dyDescent="0.25">
      <c r="A3" t="s">
        <v>8328</v>
      </c>
      <c r="B3" s="126" t="str">
        <f>VLOOKUP(Tabla6[[#This Row],[NIT Agente]],Tabla4[#All],2,FALSE)</f>
        <v>DISTRIBUIDORA DE AUTOMOVILES, S.A. DE C.V.</v>
      </c>
      <c r="C3" t="s">
        <v>2196</v>
      </c>
      <c r="D3" s="13">
        <v>45251</v>
      </c>
      <c r="E3" t="s">
        <v>8264</v>
      </c>
      <c r="F3" t="s">
        <v>9586</v>
      </c>
      <c r="G3" t="s">
        <v>9589</v>
      </c>
      <c r="H3" s="2">
        <v>159.44</v>
      </c>
      <c r="I3" s="2">
        <v>1.5944</v>
      </c>
      <c r="J3">
        <v>7</v>
      </c>
    </row>
    <row r="4" spans="1:10" s="18" customFormat="1" x14ac:dyDescent="0.25">
      <c r="A4" t="s">
        <v>8328</v>
      </c>
      <c r="B4" s="126" t="str">
        <f>VLOOKUP(Tabla6[[#This Row],[NIT Agente]],Tabla4[#All],2,FALSE)</f>
        <v>PRODUCTOS CARNICOS, S.A. DE C.V.</v>
      </c>
      <c r="C4" t="s">
        <v>3103</v>
      </c>
      <c r="D4" s="13">
        <v>45230</v>
      </c>
      <c r="E4" t="s">
        <v>8264</v>
      </c>
      <c r="F4" t="s">
        <v>9586</v>
      </c>
      <c r="G4" t="s">
        <v>9588</v>
      </c>
      <c r="H4" s="2">
        <v>432.26</v>
      </c>
      <c r="I4" s="2">
        <v>4.3226000000000004</v>
      </c>
      <c r="J4">
        <v>7</v>
      </c>
    </row>
    <row r="5" spans="1:10" s="18" customFormat="1" x14ac:dyDescent="0.25">
      <c r="A5" t="s">
        <v>8328</v>
      </c>
      <c r="B5" s="126" t="str">
        <f>VLOOKUP(Tabla6[[#This Row],[NIT Agente]],Tabla4[#All],2,FALSE)</f>
        <v>HOTELES, S.A. DE C.V.</v>
      </c>
      <c r="C5" t="s">
        <v>2579</v>
      </c>
      <c r="D5" s="13">
        <v>45239</v>
      </c>
      <c r="E5" t="s">
        <v>8264</v>
      </c>
      <c r="F5" t="s">
        <v>9586</v>
      </c>
      <c r="G5" t="s">
        <v>9587</v>
      </c>
      <c r="H5" s="2">
        <v>825</v>
      </c>
      <c r="I5" s="2">
        <v>8.25</v>
      </c>
      <c r="J5">
        <v>7</v>
      </c>
    </row>
    <row r="6" spans="1:10" s="18" customFormat="1" x14ac:dyDescent="0.25">
      <c r="A6" t="s">
        <v>8328</v>
      </c>
      <c r="B6" s="126" t="str">
        <f>VLOOKUP(Tabla6[[#This Row],[NIT Agente]],Tabla4[#All],2,FALSE)</f>
        <v>TALLER DIDEA, S.A. DE C.V.</v>
      </c>
      <c r="C6" t="s">
        <v>3411</v>
      </c>
      <c r="D6" s="13">
        <v>45212</v>
      </c>
      <c r="E6" t="s">
        <v>8264</v>
      </c>
      <c r="F6" t="s">
        <v>9328</v>
      </c>
      <c r="G6" t="s">
        <v>9585</v>
      </c>
      <c r="H6" s="2">
        <v>167.29</v>
      </c>
      <c r="I6" s="2">
        <v>1.6729000000000001</v>
      </c>
      <c r="J6">
        <v>7</v>
      </c>
    </row>
    <row r="7" spans="1:10" s="18" customFormat="1" x14ac:dyDescent="0.25">
      <c r="A7" t="s">
        <v>8328</v>
      </c>
      <c r="B7" s="126" t="str">
        <f>VLOOKUP(Tabla6[[#This Row],[NIT Agente]],Tabla4[#All],2,FALSE)</f>
        <v>TALLER DIDEA, S.A. DE C.V.</v>
      </c>
      <c r="C7" t="s">
        <v>3411</v>
      </c>
      <c r="D7" s="13">
        <v>45239</v>
      </c>
      <c r="E7" t="s">
        <v>8264</v>
      </c>
      <c r="F7" t="s">
        <v>9328</v>
      </c>
      <c r="G7" t="s">
        <v>9584</v>
      </c>
      <c r="H7" s="2">
        <v>411.58</v>
      </c>
      <c r="I7" s="2">
        <v>4.1158000000000001</v>
      </c>
      <c r="J7">
        <v>7</v>
      </c>
    </row>
    <row r="8" spans="1:10" s="18" customFormat="1" x14ac:dyDescent="0.25">
      <c r="A8" t="s">
        <v>8328</v>
      </c>
      <c r="B8" s="126" t="str">
        <f>VLOOKUP(Tabla6[[#This Row],[NIT Agente]],Tabla4[#All],2,FALSE)</f>
        <v>PINTURA Y ENDEREZADO, S.A. DE C.V.</v>
      </c>
      <c r="C8" t="s">
        <v>3051</v>
      </c>
      <c r="D8" s="13">
        <v>45239</v>
      </c>
      <c r="E8" t="s">
        <v>8264</v>
      </c>
      <c r="F8" t="s">
        <v>9328</v>
      </c>
      <c r="G8" t="s">
        <v>9583</v>
      </c>
      <c r="H8" s="2">
        <v>167.29</v>
      </c>
      <c r="I8" s="2">
        <v>1.6729000000000001</v>
      </c>
      <c r="J8">
        <v>7</v>
      </c>
    </row>
    <row r="9" spans="1:10" s="18" customFormat="1" hidden="1" x14ac:dyDescent="0.25">
      <c r="A9" t="s">
        <v>8327</v>
      </c>
      <c r="B9" s="126" t="str">
        <f>VLOOKUP(Tabla6[[#This Row],[NIT Agente]],Tabla4[#All],2,FALSE)</f>
        <v>DISTRIBUIDORA DE AUTOMOVILES, S.A. DE C.V.</v>
      </c>
      <c r="C9" t="s">
        <v>2196</v>
      </c>
      <c r="D9" s="13">
        <v>45219</v>
      </c>
      <c r="E9" t="s">
        <v>8264</v>
      </c>
      <c r="F9" t="s">
        <v>9558</v>
      </c>
      <c r="G9" t="s">
        <v>9559</v>
      </c>
      <c r="H9" s="2">
        <v>159.44</v>
      </c>
      <c r="I9" s="2">
        <v>1.5944</v>
      </c>
      <c r="J9">
        <v>7</v>
      </c>
    </row>
    <row r="10" spans="1:10" s="18" customFormat="1" hidden="1" x14ac:dyDescent="0.25">
      <c r="A10" t="s">
        <v>8327</v>
      </c>
      <c r="B10" s="126" t="str">
        <f>VLOOKUP(Tabla6[[#This Row],[NIT Agente]],Tabla4[#All],2,FALSE)</f>
        <v>INDUSTRIAS MIKE MIKE, S.A. DE C.V.</v>
      </c>
      <c r="C10" t="s">
        <v>2641</v>
      </c>
      <c r="D10" s="13">
        <v>45210</v>
      </c>
      <c r="E10" t="s">
        <v>8264</v>
      </c>
      <c r="F10" t="s">
        <v>9556</v>
      </c>
      <c r="G10" t="s">
        <v>9557</v>
      </c>
      <c r="H10" s="2">
        <v>190.92</v>
      </c>
      <c r="I10" s="2">
        <v>1.9092</v>
      </c>
      <c r="J10">
        <v>7</v>
      </c>
    </row>
    <row r="11" spans="1:10" s="18" customFormat="1" hidden="1" x14ac:dyDescent="0.25">
      <c r="A11" t="s">
        <v>8327</v>
      </c>
      <c r="B11" s="126" t="str">
        <f>VLOOKUP(Tabla6[[#This Row],[NIT Agente]],Tabla4[#All],2,FALSE)</f>
        <v>GRUPO PAILL, S.A. DE C.V.</v>
      </c>
      <c r="C11" t="s">
        <v>1470</v>
      </c>
      <c r="D11" s="13">
        <v>45211</v>
      </c>
      <c r="E11" t="s">
        <v>8264</v>
      </c>
      <c r="F11" t="s">
        <v>9554</v>
      </c>
      <c r="G11" t="s">
        <v>9555</v>
      </c>
      <c r="H11" s="2">
        <v>1422</v>
      </c>
      <c r="I11" s="2">
        <v>14.22</v>
      </c>
      <c r="J11">
        <v>7</v>
      </c>
    </row>
    <row r="12" spans="1:10" s="18" customFormat="1" hidden="1" x14ac:dyDescent="0.25">
      <c r="A12" t="s">
        <v>8327</v>
      </c>
      <c r="B12" s="126" t="str">
        <f>VLOOKUP(Tabla6[[#This Row],[NIT Agente]],Tabla4[#All],2,FALSE)</f>
        <v>PINTURA Y ENDEREZADO, S.A. DE C.V.</v>
      </c>
      <c r="C12" t="s">
        <v>3051</v>
      </c>
      <c r="D12" s="13">
        <v>45197</v>
      </c>
      <c r="E12" t="s">
        <v>8264</v>
      </c>
      <c r="F12" t="s">
        <v>9328</v>
      </c>
      <c r="G12" t="s">
        <v>9553</v>
      </c>
      <c r="H12" s="2">
        <v>167.29</v>
      </c>
      <c r="I12" s="2">
        <v>1.6729000000000001</v>
      </c>
      <c r="J12">
        <v>7</v>
      </c>
    </row>
    <row r="13" spans="1:10" s="18" customFormat="1" hidden="1" x14ac:dyDescent="0.25">
      <c r="A13" t="s">
        <v>8327</v>
      </c>
      <c r="B13" s="126" t="str">
        <f>VLOOKUP(Tabla6[[#This Row],[NIT Agente]],Tabla4[#All],2,FALSE)</f>
        <v>TALLER DIDEA, S.A. DE C.V.</v>
      </c>
      <c r="C13" t="s">
        <v>3411</v>
      </c>
      <c r="D13" s="13">
        <v>45197</v>
      </c>
      <c r="E13" t="s">
        <v>8264</v>
      </c>
      <c r="F13" t="s">
        <v>9328</v>
      </c>
      <c r="G13" t="s">
        <v>9552</v>
      </c>
      <c r="H13" s="2">
        <v>411.58</v>
      </c>
      <c r="I13" s="2">
        <v>4.1158000000000001</v>
      </c>
      <c r="J13">
        <v>7</v>
      </c>
    </row>
    <row r="14" spans="1:10" s="18" customFormat="1" hidden="1" x14ac:dyDescent="0.25">
      <c r="A14" t="s">
        <v>8326</v>
      </c>
      <c r="B14" s="126" t="str">
        <f>VLOOKUP(Tabla6[[#This Row],[NIT Agente]],Tabla4[#All],2,FALSE)</f>
        <v>PRODUCTOS CARNICOS, S.A. DE C.V.</v>
      </c>
      <c r="C14" t="s">
        <v>3103</v>
      </c>
      <c r="D14" s="13">
        <v>45199</v>
      </c>
      <c r="E14" t="s">
        <v>8264</v>
      </c>
      <c r="F14" t="s">
        <v>9525</v>
      </c>
      <c r="G14" t="s">
        <v>9525</v>
      </c>
      <c r="H14" s="2">
        <v>432.26</v>
      </c>
      <c r="I14" s="2">
        <v>4.3226000000000004</v>
      </c>
      <c r="J14">
        <v>7</v>
      </c>
    </row>
    <row r="15" spans="1:10" s="18" customFormat="1" hidden="1" x14ac:dyDescent="0.25">
      <c r="A15" t="s">
        <v>8326</v>
      </c>
      <c r="B15" s="126" t="str">
        <f>VLOOKUP(Tabla6[[#This Row],[NIT Agente]],Tabla4[#All],2,FALSE)</f>
        <v>INDUSTRIAS MIKE MIKE, S.A. DE C.V.</v>
      </c>
      <c r="C15" t="s">
        <v>2641</v>
      </c>
      <c r="D15" s="13">
        <v>45190</v>
      </c>
      <c r="E15" t="s">
        <v>8264</v>
      </c>
      <c r="F15" t="s">
        <v>9338</v>
      </c>
      <c r="G15" t="s">
        <v>9524</v>
      </c>
      <c r="H15" s="2">
        <v>190.92</v>
      </c>
      <c r="I15" s="2">
        <v>1.9092</v>
      </c>
      <c r="J15">
        <v>7</v>
      </c>
    </row>
    <row r="16" spans="1:10" s="18" customFormat="1" hidden="1" x14ac:dyDescent="0.25">
      <c r="A16" t="s">
        <v>8326</v>
      </c>
      <c r="B16" s="126" t="str">
        <f>VLOOKUP(Tabla6[[#This Row],[NIT Agente]],Tabla4[#All],2,FALSE)</f>
        <v>GRUPO PAILL, S.A. DE C.V.</v>
      </c>
      <c r="C16" t="s">
        <v>1470</v>
      </c>
      <c r="D16" s="13">
        <v>45188</v>
      </c>
      <c r="E16" t="s">
        <v>8264</v>
      </c>
      <c r="F16" t="s">
        <v>9523</v>
      </c>
      <c r="G16" t="s">
        <v>9523</v>
      </c>
      <c r="H16" s="2">
        <v>1264</v>
      </c>
      <c r="I16" s="2">
        <v>12.64</v>
      </c>
      <c r="J16">
        <v>7</v>
      </c>
    </row>
    <row r="17" spans="1:10" s="18" customFormat="1" hidden="1" x14ac:dyDescent="0.25">
      <c r="A17" t="s">
        <v>8326</v>
      </c>
      <c r="B17" s="126" t="str">
        <f>VLOOKUP(Tabla6[[#This Row],[NIT Agente]],Tabla4[#All],2,FALSE)</f>
        <v>HOTELES, S.A. DE C.V.</v>
      </c>
      <c r="C17" t="s">
        <v>2579</v>
      </c>
      <c r="D17" s="13">
        <v>45182</v>
      </c>
      <c r="E17" t="s">
        <v>8264</v>
      </c>
      <c r="F17" t="s">
        <v>9338</v>
      </c>
      <c r="G17" t="s">
        <v>9522</v>
      </c>
      <c r="H17" s="2">
        <v>825</v>
      </c>
      <c r="I17" s="2">
        <v>8.25</v>
      </c>
      <c r="J17">
        <v>7</v>
      </c>
    </row>
    <row r="18" spans="1:10" s="18" customFormat="1" hidden="1" x14ac:dyDescent="0.25">
      <c r="A18" t="s">
        <v>8326</v>
      </c>
      <c r="B18" s="126" t="str">
        <f>VLOOKUP(Tabla6[[#This Row],[NIT Agente]],Tabla4[#All],2,FALSE)</f>
        <v>PINTURA Y ENDEREZADO, S.A. DE C.V.</v>
      </c>
      <c r="C18" t="s">
        <v>3051</v>
      </c>
      <c r="D18" s="13">
        <v>45169</v>
      </c>
      <c r="E18" t="s">
        <v>8264</v>
      </c>
      <c r="F18" t="s">
        <v>9328</v>
      </c>
      <c r="G18" t="s">
        <v>9521</v>
      </c>
      <c r="H18" s="2">
        <v>167.29</v>
      </c>
      <c r="I18" s="2">
        <v>1.6729000000000001</v>
      </c>
      <c r="J18">
        <v>7</v>
      </c>
    </row>
    <row r="19" spans="1:10" s="18" customFormat="1" hidden="1" x14ac:dyDescent="0.25">
      <c r="A19" t="s">
        <v>8326</v>
      </c>
      <c r="B19" s="126" t="str">
        <f>VLOOKUP(Tabla6[[#This Row],[NIT Agente]],Tabla4[#All],2,FALSE)</f>
        <v>TALLER DIDEA, S.A. DE C.V.</v>
      </c>
      <c r="C19" t="s">
        <v>3411</v>
      </c>
      <c r="D19" s="13">
        <v>45169</v>
      </c>
      <c r="E19" t="s">
        <v>8264</v>
      </c>
      <c r="F19" t="s">
        <v>9328</v>
      </c>
      <c r="G19" t="s">
        <v>9520</v>
      </c>
      <c r="H19" s="2">
        <v>411.58</v>
      </c>
      <c r="I19" s="2">
        <v>4.1158000000000001</v>
      </c>
      <c r="J19">
        <v>7</v>
      </c>
    </row>
    <row r="20" spans="1:10" s="18" customFormat="1" hidden="1" x14ac:dyDescent="0.25">
      <c r="A20" t="s">
        <v>8326</v>
      </c>
      <c r="B20" s="126" t="str">
        <f>VLOOKUP(Tabla6[[#This Row],[NIT Agente]],Tabla4[#All],2,FALSE)</f>
        <v>BANCO AGRICOLA, S.A.</v>
      </c>
      <c r="C20" t="s">
        <v>1786</v>
      </c>
      <c r="D20" s="13">
        <v>45147</v>
      </c>
      <c r="E20" t="s">
        <v>8264</v>
      </c>
      <c r="F20" t="s">
        <v>9367</v>
      </c>
      <c r="G20" t="s">
        <v>9519</v>
      </c>
      <c r="H20" s="2">
        <v>741.93</v>
      </c>
      <c r="I20" s="2">
        <v>7.4192999999999998</v>
      </c>
      <c r="J20">
        <v>7</v>
      </c>
    </row>
    <row r="21" spans="1:10" s="18" customFormat="1" hidden="1" x14ac:dyDescent="0.25">
      <c r="A21" t="s">
        <v>8326</v>
      </c>
      <c r="B21" s="126" t="str">
        <f>VLOOKUP(Tabla6[[#This Row],[NIT Agente]],Tabla4[#All],2,FALSE)</f>
        <v>DISTRIBUIDORA DE AUTOMOVILES, S.A. DE C.V.</v>
      </c>
      <c r="C21" t="s">
        <v>2196</v>
      </c>
      <c r="D21" s="13">
        <v>45105</v>
      </c>
      <c r="E21" t="s">
        <v>8264</v>
      </c>
      <c r="F21" t="s">
        <v>9328</v>
      </c>
      <c r="G21" t="s">
        <v>9518</v>
      </c>
      <c r="H21" s="2">
        <v>159.44</v>
      </c>
      <c r="I21" s="2">
        <v>1.5944</v>
      </c>
      <c r="J21">
        <v>7</v>
      </c>
    </row>
    <row r="22" spans="1:10" s="18" customFormat="1" hidden="1" x14ac:dyDescent="0.25">
      <c r="A22" t="s">
        <v>8325</v>
      </c>
      <c r="B22" s="126" t="str">
        <f>VLOOKUP(Tabla6[[#This Row],[NIT Agente]],Tabla4[#All],2,FALSE)</f>
        <v>GRUPO PAILL, S.A. DE C.V.</v>
      </c>
      <c r="C22" t="s">
        <v>1470</v>
      </c>
      <c r="D22" s="13">
        <v>45135</v>
      </c>
      <c r="E22" t="s">
        <v>8264</v>
      </c>
      <c r="F22" t="s">
        <v>9338</v>
      </c>
      <c r="G22" t="s">
        <v>9487</v>
      </c>
      <c r="H22" s="2">
        <v>1264</v>
      </c>
      <c r="I22" s="2">
        <v>12.64</v>
      </c>
      <c r="J22">
        <v>7</v>
      </c>
    </row>
    <row r="23" spans="1:10" s="18" customFormat="1" hidden="1" x14ac:dyDescent="0.25">
      <c r="A23" t="s">
        <v>8325</v>
      </c>
      <c r="B23" s="126" t="str">
        <f>VLOOKUP(Tabla6[[#This Row],[NIT Agente]],Tabla4[#All],2,FALSE)</f>
        <v>TALLER DIDEA, S.A. DE C.V.</v>
      </c>
      <c r="C23" t="s">
        <v>3411</v>
      </c>
      <c r="D23" s="13">
        <v>45120</v>
      </c>
      <c r="E23" t="s">
        <v>8264</v>
      </c>
      <c r="F23" t="s">
        <v>9338</v>
      </c>
      <c r="G23" t="s">
        <v>9486</v>
      </c>
      <c r="H23" s="2">
        <v>411.58</v>
      </c>
      <c r="I23" s="2">
        <v>4.1158000000000001</v>
      </c>
      <c r="J23">
        <v>7</v>
      </c>
    </row>
    <row r="24" spans="1:10" s="18" customFormat="1" hidden="1" x14ac:dyDescent="0.25">
      <c r="A24" t="s">
        <v>8325</v>
      </c>
      <c r="B24" s="126" t="str">
        <f>VLOOKUP(Tabla6[[#This Row],[NIT Agente]],Tabla4[#All],2,FALSE)</f>
        <v>HOTELES, S.A. DE C.V.</v>
      </c>
      <c r="C24" t="s">
        <v>2579</v>
      </c>
      <c r="D24" s="13">
        <v>45169</v>
      </c>
      <c r="E24" t="s">
        <v>8264</v>
      </c>
      <c r="F24" t="s">
        <v>9338</v>
      </c>
      <c r="G24" t="s">
        <v>9485</v>
      </c>
      <c r="H24" s="2">
        <v>190.92</v>
      </c>
      <c r="I24" s="2">
        <v>1.9092</v>
      </c>
      <c r="J24">
        <v>7</v>
      </c>
    </row>
    <row r="25" spans="1:10" s="18" customFormat="1" hidden="1" x14ac:dyDescent="0.25">
      <c r="A25" t="s">
        <v>8325</v>
      </c>
      <c r="B25" s="126" t="str">
        <f>VLOOKUP(Tabla6[[#This Row],[NIT Agente]],Tabla4[#All],2,FALSE)</f>
        <v>HOTELES, S.A. DE C.V.</v>
      </c>
      <c r="C25" t="s">
        <v>2579</v>
      </c>
      <c r="D25" s="13">
        <v>45161</v>
      </c>
      <c r="E25" t="s">
        <v>8264</v>
      </c>
      <c r="F25" t="s">
        <v>9338</v>
      </c>
      <c r="G25" t="s">
        <v>9484</v>
      </c>
      <c r="H25" s="2">
        <v>284.22000000000003</v>
      </c>
      <c r="I25" s="2">
        <v>2.8422000000000005</v>
      </c>
      <c r="J25">
        <v>7</v>
      </c>
    </row>
    <row r="26" spans="1:10" s="18" customFormat="1" hidden="1" x14ac:dyDescent="0.25">
      <c r="A26" t="s">
        <v>8325</v>
      </c>
      <c r="B26" s="126" t="str">
        <f>VLOOKUP(Tabla6[[#This Row],[NIT Agente]],Tabla4[#All],2,FALSE)</f>
        <v>HOTELES, S.A. DE C.V.</v>
      </c>
      <c r="C26" t="s">
        <v>2579</v>
      </c>
      <c r="D26" s="13">
        <v>45140</v>
      </c>
      <c r="E26" t="s">
        <v>8264</v>
      </c>
      <c r="F26" t="s">
        <v>9338</v>
      </c>
      <c r="G26" t="s">
        <v>9483</v>
      </c>
      <c r="H26" s="2">
        <v>825</v>
      </c>
      <c r="I26" s="2">
        <v>8.25</v>
      </c>
      <c r="J26">
        <v>7</v>
      </c>
    </row>
    <row r="27" spans="1:10" s="18" customFormat="1" hidden="1" x14ac:dyDescent="0.25">
      <c r="A27" t="s">
        <v>8324</v>
      </c>
      <c r="B27" s="126" t="str">
        <f>VLOOKUP(Tabla6[[#This Row],[NIT Agente]],Tabla4[#All],2,FALSE)</f>
        <v>INDUSTRIAS MIKE MIKE, S.A. DE C.V.</v>
      </c>
      <c r="C27" t="s">
        <v>2641</v>
      </c>
      <c r="D27" s="13">
        <v>45133</v>
      </c>
      <c r="E27" t="s">
        <v>8264</v>
      </c>
      <c r="F27" t="s">
        <v>9338</v>
      </c>
      <c r="G27" t="s">
        <v>9431</v>
      </c>
      <c r="H27" s="2">
        <v>190.92</v>
      </c>
      <c r="I27" s="2">
        <v>1.9092</v>
      </c>
      <c r="J27">
        <v>7</v>
      </c>
    </row>
    <row r="28" spans="1:10" s="18" customFormat="1" hidden="1" x14ac:dyDescent="0.25">
      <c r="A28" t="s">
        <v>8324</v>
      </c>
      <c r="B28" s="126" t="str">
        <f>VLOOKUP(Tabla6[[#This Row],[NIT Agente]],Tabla4[#All],2,FALSE)</f>
        <v>HOTELES, S.A. DE C.V.</v>
      </c>
      <c r="C28" t="s">
        <v>2579</v>
      </c>
      <c r="D28" s="13">
        <v>45133</v>
      </c>
      <c r="E28" t="s">
        <v>8264</v>
      </c>
      <c r="F28" t="s">
        <v>9338</v>
      </c>
      <c r="G28" t="s">
        <v>9430</v>
      </c>
      <c r="H28" s="2">
        <v>825</v>
      </c>
      <c r="I28" s="2">
        <v>8.25</v>
      </c>
      <c r="J28">
        <v>7</v>
      </c>
    </row>
    <row r="29" spans="1:10" s="18" customFormat="1" ht="30" hidden="1" x14ac:dyDescent="0.25">
      <c r="A29" t="s">
        <v>8324</v>
      </c>
      <c r="B29" s="126" t="str">
        <f>VLOOKUP(Tabla6[[#This Row],[NIT Agente]],Tabla4[#All],2,FALSE)</f>
        <v>DISTRIBUIDORA DE AUTOMOVILES, S.A. DE C.V.</v>
      </c>
      <c r="C29" t="s">
        <v>2196</v>
      </c>
      <c r="D29" s="13">
        <v>45100</v>
      </c>
      <c r="E29" t="s">
        <v>8264</v>
      </c>
      <c r="F29" t="s">
        <v>9328</v>
      </c>
      <c r="G29" t="s">
        <v>9429</v>
      </c>
      <c r="H29" s="2">
        <v>159.44</v>
      </c>
      <c r="I29" s="2">
        <v>1.5944</v>
      </c>
      <c r="J29">
        <v>7</v>
      </c>
    </row>
    <row r="30" spans="1:10" s="18" customFormat="1" hidden="1" x14ac:dyDescent="0.25">
      <c r="A30" t="s">
        <v>8324</v>
      </c>
      <c r="B30" s="126" t="str">
        <f>VLOOKUP(Tabla6[[#This Row],[NIT Agente]],Tabla4[#All],2,FALSE)</f>
        <v>PINTURA Y ENDEREZADO, S.A. DE C.V.</v>
      </c>
      <c r="C30" t="s">
        <v>3051</v>
      </c>
      <c r="D30" s="13">
        <v>45090</v>
      </c>
      <c r="E30" t="s">
        <v>8264</v>
      </c>
      <c r="F30" t="s">
        <v>9328</v>
      </c>
      <c r="G30" t="s">
        <v>9428</v>
      </c>
      <c r="H30" s="2">
        <v>167.29</v>
      </c>
      <c r="I30" s="2">
        <v>1.6729000000000001</v>
      </c>
      <c r="J30">
        <v>7</v>
      </c>
    </row>
    <row r="31" spans="1:10" s="18" customFormat="1" hidden="1" x14ac:dyDescent="0.25">
      <c r="A31" t="s">
        <v>8324</v>
      </c>
      <c r="B31" s="126" t="str">
        <f>VLOOKUP(Tabla6[[#This Row],[NIT Agente]],Tabla4[#All],2,FALSE)</f>
        <v>TALLER DIDEA, S.A. DE C.V.</v>
      </c>
      <c r="C31" t="s">
        <v>3411</v>
      </c>
      <c r="D31" s="13">
        <v>45090</v>
      </c>
      <c r="E31" t="s">
        <v>8264</v>
      </c>
      <c r="F31" t="s">
        <v>9328</v>
      </c>
      <c r="G31" t="s">
        <v>9427</v>
      </c>
      <c r="H31" s="2">
        <v>411.58</v>
      </c>
      <c r="I31" s="2">
        <v>4.1158000000000001</v>
      </c>
      <c r="J31">
        <v>7</v>
      </c>
    </row>
    <row r="32" spans="1:10" s="18" customFormat="1" ht="30" hidden="1" customHeight="1" x14ac:dyDescent="0.25">
      <c r="A32" t="s">
        <v>7944</v>
      </c>
      <c r="B32" s="126" t="str">
        <f>VLOOKUP(Tabla6[[#This Row],[NIT Agente]],Tabla4[#All],2,FALSE)</f>
        <v>DISTRIBUIDORA DE AUTOMOVILES, S.A. DE C.V.</v>
      </c>
      <c r="C32" s="1" t="s">
        <v>2196</v>
      </c>
      <c r="D32" s="1" t="s">
        <v>8923</v>
      </c>
      <c r="E32" s="1" t="s">
        <v>9327</v>
      </c>
      <c r="F32" s="1" t="s">
        <v>9328</v>
      </c>
      <c r="G32" s="120" t="s">
        <v>9329</v>
      </c>
      <c r="H32" s="123">
        <v>159.44</v>
      </c>
      <c r="I32" s="122">
        <v>1.59</v>
      </c>
      <c r="J32" s="1" t="s">
        <v>8264</v>
      </c>
    </row>
    <row r="33" spans="1:10" s="18" customFormat="1" hidden="1" x14ac:dyDescent="0.25">
      <c r="A33" t="s">
        <v>7944</v>
      </c>
      <c r="B33" s="126" t="str">
        <f>VLOOKUP(Tabla6[[#This Row],[NIT Agente]],Tabla4[#All],2,FALSE)</f>
        <v>TALLER DIDEA, S.A. DE C.V.</v>
      </c>
      <c r="C33" s="1" t="s">
        <v>3411</v>
      </c>
      <c r="D33" s="1" t="s">
        <v>9330</v>
      </c>
      <c r="E33" s="1" t="s">
        <v>9327</v>
      </c>
      <c r="F33" s="1" t="s">
        <v>9328</v>
      </c>
      <c r="G33" s="120" t="s">
        <v>9331</v>
      </c>
      <c r="H33" s="123">
        <v>411.58</v>
      </c>
      <c r="I33" s="122">
        <v>4.12</v>
      </c>
      <c r="J33" s="1" t="s">
        <v>8264</v>
      </c>
    </row>
    <row r="34" spans="1:10" s="18" customFormat="1" hidden="1" x14ac:dyDescent="0.25">
      <c r="A34" t="s">
        <v>7944</v>
      </c>
      <c r="B34" s="126" t="str">
        <f>VLOOKUP(Tabla6[[#This Row],[NIT Agente]],Tabla4[#All],2,FALSE)</f>
        <v>TALLER DIDEA, S.A. DE C.V.</v>
      </c>
      <c r="C34" s="1" t="s">
        <v>3411</v>
      </c>
      <c r="D34" s="1" t="s">
        <v>9330</v>
      </c>
      <c r="E34" s="1" t="s">
        <v>9327</v>
      </c>
      <c r="F34" s="1" t="s">
        <v>9328</v>
      </c>
      <c r="G34" s="120" t="s">
        <v>9332</v>
      </c>
      <c r="H34" s="123">
        <v>411.58</v>
      </c>
      <c r="I34" s="122">
        <v>4.12</v>
      </c>
      <c r="J34" s="1" t="s">
        <v>8264</v>
      </c>
    </row>
    <row r="35" spans="1:10" s="18" customFormat="1" ht="30" hidden="1" x14ac:dyDescent="0.25">
      <c r="A35" t="s">
        <v>8153</v>
      </c>
      <c r="B35" s="126" t="str">
        <f>VLOOKUP(Tabla6[[#This Row],[NIT Agente]],Tabla4[#All],2,FALSE)</f>
        <v>DISTRIBUIDORA DE AUTOMOVILES, S.A. DE C.V.</v>
      </c>
      <c r="C35" s="1" t="s">
        <v>2196</v>
      </c>
      <c r="D35" s="1" t="s">
        <v>9280</v>
      </c>
      <c r="E35" s="1" t="s">
        <v>9327</v>
      </c>
      <c r="F35" s="1" t="s">
        <v>9328</v>
      </c>
      <c r="G35" s="120" t="s">
        <v>9333</v>
      </c>
      <c r="H35" s="123">
        <v>159.44</v>
      </c>
      <c r="I35" s="122">
        <v>1.59</v>
      </c>
      <c r="J35" s="1" t="s">
        <v>8264</v>
      </c>
    </row>
    <row r="36" spans="1:10" s="18" customFormat="1" hidden="1" x14ac:dyDescent="0.25">
      <c r="A36" t="s">
        <v>8153</v>
      </c>
      <c r="B36" s="126" t="str">
        <f>VLOOKUP(Tabla6[[#This Row],[NIT Agente]],Tabla4[#All],2,FALSE)</f>
        <v>HOTELES, S.A. DE C.V.</v>
      </c>
      <c r="C36" s="1" t="s">
        <v>2579</v>
      </c>
      <c r="D36" s="1" t="s">
        <v>9263</v>
      </c>
      <c r="E36" s="1" t="s">
        <v>9327</v>
      </c>
      <c r="F36" s="1" t="s">
        <v>9328</v>
      </c>
      <c r="G36" s="120" t="s">
        <v>9334</v>
      </c>
      <c r="H36" s="123">
        <v>825</v>
      </c>
      <c r="I36" s="122">
        <v>8.25</v>
      </c>
      <c r="J36" s="1" t="s">
        <v>8264</v>
      </c>
    </row>
    <row r="37" spans="1:10" s="18" customFormat="1" hidden="1" x14ac:dyDescent="0.25">
      <c r="A37" t="s">
        <v>8265</v>
      </c>
      <c r="B37" s="126" t="str">
        <f>VLOOKUP(Tabla6[[#This Row],[NIT Agente]],Tabla4[#All],2,FALSE)</f>
        <v>BANCO AGRICOLA, S.A.</v>
      </c>
      <c r="C37" s="1" t="s">
        <v>1786</v>
      </c>
      <c r="D37" s="1" t="s">
        <v>9335</v>
      </c>
      <c r="E37" s="1" t="s">
        <v>9327</v>
      </c>
      <c r="F37" s="1" t="s">
        <v>8049</v>
      </c>
      <c r="G37" s="120" t="s">
        <v>9336</v>
      </c>
      <c r="H37" s="123">
        <v>3071.04</v>
      </c>
      <c r="I37" s="122">
        <v>30.71</v>
      </c>
      <c r="J37" s="1" t="s">
        <v>8264</v>
      </c>
    </row>
    <row r="38" spans="1:10" s="18" customFormat="1" hidden="1" x14ac:dyDescent="0.25">
      <c r="A38" t="s">
        <v>8265</v>
      </c>
      <c r="B38" s="126" t="str">
        <f>VLOOKUP(Tabla6[[#This Row],[NIT Agente]],Tabla4[#All],2,FALSE)</f>
        <v>HOTELES, S.A. DE C.V.</v>
      </c>
      <c r="C38" s="1" t="s">
        <v>2579</v>
      </c>
      <c r="D38" s="1" t="s">
        <v>9223</v>
      </c>
      <c r="E38" s="1" t="s">
        <v>9327</v>
      </c>
      <c r="F38" s="1" t="s">
        <v>9328</v>
      </c>
      <c r="G38" s="120" t="s">
        <v>9337</v>
      </c>
      <c r="H38" s="123">
        <v>825</v>
      </c>
      <c r="I38" s="122">
        <v>8.25</v>
      </c>
      <c r="J38" s="1" t="s">
        <v>8264</v>
      </c>
    </row>
    <row r="39" spans="1:10" s="18" customFormat="1" hidden="1" x14ac:dyDescent="0.25">
      <c r="A39" t="s">
        <v>8265</v>
      </c>
      <c r="B39" s="126" t="str">
        <f>VLOOKUP(Tabla6[[#This Row],[NIT Agente]],Tabla4[#All],2,FALSE)</f>
        <v>INDUSTRIAS MIKE MIKE, S.A. DE C.V.</v>
      </c>
      <c r="C39" s="1" t="s">
        <v>2641</v>
      </c>
      <c r="D39" s="1" t="s">
        <v>9254</v>
      </c>
      <c r="E39" s="1" t="s">
        <v>9327</v>
      </c>
      <c r="F39" s="1" t="s">
        <v>9338</v>
      </c>
      <c r="G39" s="120" t="s">
        <v>9339</v>
      </c>
      <c r="H39" s="123">
        <v>190.92</v>
      </c>
      <c r="I39" s="122">
        <v>1.91</v>
      </c>
      <c r="J39" s="1" t="s">
        <v>8264</v>
      </c>
    </row>
    <row r="40" spans="1:10" s="18" customFormat="1" hidden="1" x14ac:dyDescent="0.25">
      <c r="A40" t="s">
        <v>8265</v>
      </c>
      <c r="B40" s="126" t="str">
        <f>VLOOKUP(Tabla6[[#This Row],[NIT Agente]],Tabla4[#All],2,FALSE)</f>
        <v>GRUPO PAILL, S.A. DE C.V.</v>
      </c>
      <c r="C40" s="1" t="s">
        <v>1470</v>
      </c>
      <c r="D40" s="1" t="s">
        <v>9254</v>
      </c>
      <c r="E40" s="1" t="s">
        <v>9327</v>
      </c>
      <c r="F40" s="1" t="s">
        <v>9340</v>
      </c>
      <c r="G40" s="120" t="s">
        <v>9341</v>
      </c>
      <c r="H40" s="123">
        <v>948</v>
      </c>
      <c r="I40" s="122">
        <v>9.48</v>
      </c>
      <c r="J40" s="1" t="s">
        <v>8264</v>
      </c>
    </row>
    <row r="41" spans="1:10" s="18" customFormat="1" hidden="1" x14ac:dyDescent="0.25">
      <c r="A41" t="s">
        <v>8322</v>
      </c>
      <c r="B41" t="str">
        <f>VLOOKUP(Tabla6[[#This Row],[NIT Agente]],Tabla4[#All],2,FALSE)</f>
        <v>TALLER DIDEA, S.A. DE C.V.</v>
      </c>
      <c r="C41" t="s">
        <v>3411</v>
      </c>
      <c r="D41" s="13">
        <v>45046</v>
      </c>
      <c r="E41" t="s">
        <v>8264</v>
      </c>
      <c r="F41" t="s">
        <v>9328</v>
      </c>
      <c r="G41" t="s">
        <v>9376</v>
      </c>
      <c r="H41" s="2">
        <v>411.58</v>
      </c>
      <c r="I41" s="2">
        <v>4.1158000000000001</v>
      </c>
      <c r="J41">
        <v>7</v>
      </c>
    </row>
    <row r="42" spans="1:10" s="18" customFormat="1" hidden="1" x14ac:dyDescent="0.25">
      <c r="A42" t="s">
        <v>8322</v>
      </c>
      <c r="B42" t="str">
        <f>VLOOKUP(Tabla6[[#This Row],[NIT Agente]],Tabla4[#All],2,FALSE)</f>
        <v>DISTRIBUIDORA DE AUTOMOVILES, S.A. DE C.V.</v>
      </c>
      <c r="C42" t="s">
        <v>2196</v>
      </c>
      <c r="D42" s="13">
        <v>45044</v>
      </c>
      <c r="E42" t="s">
        <v>8264</v>
      </c>
      <c r="F42" t="s">
        <v>9328</v>
      </c>
      <c r="G42" t="s">
        <v>9375</v>
      </c>
      <c r="H42" s="2">
        <v>159.44</v>
      </c>
      <c r="I42" s="2">
        <v>1.5944</v>
      </c>
      <c r="J42">
        <v>7</v>
      </c>
    </row>
    <row r="43" spans="1:10" s="18" customFormat="1" hidden="1" x14ac:dyDescent="0.25">
      <c r="A43" t="s">
        <v>8322</v>
      </c>
      <c r="B43" t="str">
        <f>VLOOKUP(Tabla6[[#This Row],[NIT Agente]],Tabla4[#All],2,FALSE)</f>
        <v>GRUPO PAILL, S.A. DE C.V.</v>
      </c>
      <c r="C43" t="s">
        <v>1470</v>
      </c>
      <c r="D43" s="13">
        <v>45040</v>
      </c>
      <c r="E43" t="s">
        <v>8264</v>
      </c>
      <c r="F43" t="s">
        <v>9340</v>
      </c>
      <c r="G43" t="s">
        <v>9374</v>
      </c>
      <c r="H43" s="2">
        <v>1422</v>
      </c>
      <c r="I43" s="2">
        <v>14.22</v>
      </c>
      <c r="J43">
        <v>7</v>
      </c>
    </row>
    <row r="44" spans="1:10" s="18" customFormat="1" hidden="1" x14ac:dyDescent="0.25">
      <c r="A44" t="s">
        <v>8322</v>
      </c>
      <c r="B44" t="str">
        <f>VLOOKUP(Tabla6[[#This Row],[NIT Agente]],Tabla4[#All],2,FALSE)</f>
        <v>INDUSTRIAS MIKE MIKE, S.A. DE C.V.</v>
      </c>
      <c r="C44" t="s">
        <v>2641</v>
      </c>
      <c r="D44" s="13">
        <v>45068</v>
      </c>
      <c r="E44" t="s">
        <v>8264</v>
      </c>
      <c r="F44" t="s">
        <v>9338</v>
      </c>
      <c r="G44" t="s">
        <v>9373</v>
      </c>
      <c r="H44" s="2">
        <v>767.76</v>
      </c>
      <c r="I44" s="2">
        <v>7.6776</v>
      </c>
      <c r="J44">
        <v>7</v>
      </c>
    </row>
    <row r="45" spans="1:10" s="18" customFormat="1" hidden="1" x14ac:dyDescent="0.25">
      <c r="A45" t="s">
        <v>8322</v>
      </c>
      <c r="B45" t="str">
        <f>VLOOKUP(Tabla6[[#This Row],[NIT Agente]],Tabla4[#All],2,FALSE)</f>
        <v>INDUSTRIAS MIKE MIKE, S.A. DE C.V.</v>
      </c>
      <c r="C45" t="s">
        <v>2641</v>
      </c>
      <c r="D45" s="13">
        <v>45037</v>
      </c>
      <c r="E45" t="s">
        <v>8264</v>
      </c>
      <c r="F45" t="s">
        <v>9338</v>
      </c>
      <c r="G45" t="s">
        <v>9372</v>
      </c>
      <c r="H45" s="2">
        <v>767.76</v>
      </c>
      <c r="I45" s="2">
        <v>7.6776</v>
      </c>
      <c r="J45">
        <v>7</v>
      </c>
    </row>
    <row r="46" spans="1:10" s="18" customFormat="1" hidden="1" x14ac:dyDescent="0.25">
      <c r="A46" t="s">
        <v>8322</v>
      </c>
      <c r="B46" t="str">
        <f>VLOOKUP(Tabla6[[#This Row],[NIT Agente]],Tabla4[#All],2,FALSE)</f>
        <v>INDUSTRIAS MIKE MIKE, S.A. DE C.V.</v>
      </c>
      <c r="C46" t="s">
        <v>2641</v>
      </c>
      <c r="D46" s="13">
        <v>45036</v>
      </c>
      <c r="E46" t="s">
        <v>8264</v>
      </c>
      <c r="F46" t="s">
        <v>9338</v>
      </c>
      <c r="G46" t="s">
        <v>9371</v>
      </c>
      <c r="H46" s="2">
        <v>190.92</v>
      </c>
      <c r="I46" s="2">
        <v>1.9092</v>
      </c>
      <c r="J46">
        <v>7</v>
      </c>
    </row>
    <row r="47" spans="1:10" s="18" customFormat="1" hidden="1" x14ac:dyDescent="0.25">
      <c r="A47" t="s">
        <v>8322</v>
      </c>
      <c r="B47" t="str">
        <f>VLOOKUP(Tabla6[[#This Row],[NIT Agente]],Tabla4[#All],2,FALSE)</f>
        <v>DISTRIBUIDORA DE AUTOMOVILES, S.A. DE C.V.</v>
      </c>
      <c r="C47" t="s">
        <v>2196</v>
      </c>
      <c r="D47" s="13">
        <v>44995</v>
      </c>
      <c r="E47" t="s">
        <v>8264</v>
      </c>
      <c r="F47" t="s">
        <v>9328</v>
      </c>
      <c r="G47" t="s">
        <v>9370</v>
      </c>
      <c r="H47" s="2">
        <v>159.44</v>
      </c>
      <c r="I47" s="2">
        <v>1.5944</v>
      </c>
      <c r="J47">
        <v>7</v>
      </c>
    </row>
    <row r="48" spans="1:10" s="18" customFormat="1" hidden="1" x14ac:dyDescent="0.25">
      <c r="A48" t="s">
        <v>8322</v>
      </c>
      <c r="B48" t="str">
        <f>VLOOKUP(Tabla6[[#This Row],[NIT Agente]],Tabla4[#All],2,FALSE)</f>
        <v>OJST HERNANDEZ, SA.</v>
      </c>
      <c r="C48" t="s">
        <v>1320</v>
      </c>
      <c r="D48" s="13">
        <v>44987</v>
      </c>
      <c r="E48" t="s">
        <v>8264</v>
      </c>
      <c r="F48" t="s">
        <v>9367</v>
      </c>
      <c r="G48" t="s">
        <v>9369</v>
      </c>
      <c r="H48" s="2">
        <v>172.5</v>
      </c>
      <c r="I48" s="2">
        <v>1.7250000000000001</v>
      </c>
      <c r="J48">
        <v>7</v>
      </c>
    </row>
    <row r="49" spans="1:10" s="18" customFormat="1" hidden="1" x14ac:dyDescent="0.25">
      <c r="A49" t="s">
        <v>8322</v>
      </c>
      <c r="B49" t="str">
        <f>VLOOKUP(Tabla6[[#This Row],[NIT Agente]],Tabla4[#All],2,FALSE)</f>
        <v>OJST HERNANDEZ, SA.</v>
      </c>
      <c r="C49" t="s">
        <v>1320</v>
      </c>
      <c r="D49" s="13">
        <v>44959</v>
      </c>
      <c r="E49" t="s">
        <v>8264</v>
      </c>
      <c r="F49" t="s">
        <v>9367</v>
      </c>
      <c r="G49" t="s">
        <v>9368</v>
      </c>
      <c r="H49" s="2">
        <v>172.5</v>
      </c>
      <c r="I49" s="2">
        <v>1.7250000000000001</v>
      </c>
      <c r="J49">
        <v>7</v>
      </c>
    </row>
    <row r="50" spans="1:10" s="18" customFormat="1" hidden="1" x14ac:dyDescent="0.25">
      <c r="A50" t="s">
        <v>8322</v>
      </c>
      <c r="B50" t="str">
        <f>VLOOKUP(Tabla6[[#This Row],[NIT Agente]],Tabla4[#All],2,FALSE)</f>
        <v>INDUSTRIAS MIKE MIKE, S.A. DE C.V.</v>
      </c>
      <c r="C50" t="s">
        <v>2641</v>
      </c>
      <c r="D50" s="13">
        <v>45068</v>
      </c>
      <c r="E50" t="s">
        <v>8264</v>
      </c>
      <c r="F50" t="s">
        <v>9338</v>
      </c>
      <c r="G50" t="s">
        <v>9366</v>
      </c>
      <c r="H50" s="2">
        <v>190.92</v>
      </c>
      <c r="I50" s="2">
        <v>1.9092</v>
      </c>
      <c r="J50">
        <v>7</v>
      </c>
    </row>
    <row r="51" spans="1:10" s="18" customFormat="1" hidden="1" x14ac:dyDescent="0.25">
      <c r="A51" t="s">
        <v>8322</v>
      </c>
      <c r="B51" t="str">
        <f>VLOOKUP(Tabla6[[#This Row],[NIT Agente]],Tabla4[#All],2,FALSE)</f>
        <v>HOTELES, S.A. DE C.V.</v>
      </c>
      <c r="C51" t="s">
        <v>2579</v>
      </c>
      <c r="D51" s="13">
        <v>45051</v>
      </c>
      <c r="E51" t="s">
        <v>8264</v>
      </c>
      <c r="F51" t="s">
        <v>9328</v>
      </c>
      <c r="G51" t="s">
        <v>9365</v>
      </c>
      <c r="H51" s="122">
        <v>825</v>
      </c>
      <c r="I51" s="122">
        <v>8.25</v>
      </c>
      <c r="J51">
        <v>7</v>
      </c>
    </row>
    <row r="52" spans="1:10" s="18" customFormat="1" hidden="1" x14ac:dyDescent="0.25">
      <c r="A52" t="s">
        <v>8323</v>
      </c>
      <c r="B52" t="str">
        <f>VLOOKUP(Tabla6[[#This Row],[NIT Agente]],Tabla4[#All],2,FALSE)</f>
        <v>PINTURA Y ENDEREZADO, S.A. DE C.V.</v>
      </c>
      <c r="C52" t="s">
        <v>3051</v>
      </c>
      <c r="D52" s="13">
        <v>45076</v>
      </c>
      <c r="E52" t="s">
        <v>8264</v>
      </c>
      <c r="F52" t="s">
        <v>9328</v>
      </c>
      <c r="G52" t="s">
        <v>9423</v>
      </c>
      <c r="H52" s="2">
        <v>167.9</v>
      </c>
      <c r="I52" s="2">
        <v>1.679</v>
      </c>
      <c r="J52">
        <v>7</v>
      </c>
    </row>
    <row r="53" spans="1:10" s="18" customFormat="1" hidden="1" x14ac:dyDescent="0.25">
      <c r="A53" t="s">
        <v>8323</v>
      </c>
      <c r="B53" t="str">
        <f>VLOOKUP(Tabla6[[#This Row],[NIT Agente]],Tabla4[#All],2,FALSE)</f>
        <v>TALLER DIDEA, S.A. DE C.V.</v>
      </c>
      <c r="C53" t="s">
        <v>3411</v>
      </c>
      <c r="D53" s="13">
        <v>45072</v>
      </c>
      <c r="E53" t="s">
        <v>8264</v>
      </c>
      <c r="F53" t="s">
        <v>9328</v>
      </c>
      <c r="G53" t="s">
        <v>9422</v>
      </c>
      <c r="H53" s="2">
        <v>411.58</v>
      </c>
      <c r="I53" s="2">
        <v>4.1158000000000001</v>
      </c>
      <c r="J53">
        <v>7</v>
      </c>
    </row>
    <row r="54" spans="1:10" s="18" customFormat="1" hidden="1" x14ac:dyDescent="0.25">
      <c r="A54" t="s">
        <v>8323</v>
      </c>
      <c r="B54" t="str">
        <f>VLOOKUP(Tabla6[[#This Row],[NIT Agente]],Tabla4[#All],2,FALSE)</f>
        <v>GRUPO PAILL, S.A. DE C.V.</v>
      </c>
      <c r="C54" t="s">
        <v>1470</v>
      </c>
      <c r="D54" s="13">
        <v>45057</v>
      </c>
      <c r="E54" t="s">
        <v>8264</v>
      </c>
      <c r="F54" t="s">
        <v>9338</v>
      </c>
      <c r="G54" t="s">
        <v>9421</v>
      </c>
      <c r="H54" s="2">
        <v>1264</v>
      </c>
      <c r="I54" s="2">
        <v>12.64</v>
      </c>
      <c r="J54">
        <v>7</v>
      </c>
    </row>
    <row r="55" spans="1:10" s="18" customFormat="1" hidden="1" x14ac:dyDescent="0.25">
      <c r="A55" t="s">
        <v>8323</v>
      </c>
      <c r="B55" t="str">
        <f>VLOOKUP(Tabla6[[#This Row],[NIT Agente]],Tabla4[#All],2,FALSE)</f>
        <v>INDUSTRIAS MIKE MIKE, S.A. DE C.V.</v>
      </c>
      <c r="C55" t="s">
        <v>2641</v>
      </c>
      <c r="D55" s="13">
        <v>45105</v>
      </c>
      <c r="E55" t="s">
        <v>8264</v>
      </c>
      <c r="F55" t="s">
        <v>9338</v>
      </c>
      <c r="G55" t="s">
        <v>9420</v>
      </c>
      <c r="H55" s="2">
        <v>825</v>
      </c>
      <c r="I55" s="2">
        <v>8.25</v>
      </c>
      <c r="J55">
        <v>7</v>
      </c>
    </row>
    <row r="56" spans="1:10" s="18" customFormat="1" hidden="1" x14ac:dyDescent="0.25">
      <c r="A56" t="s">
        <v>8323</v>
      </c>
      <c r="B56" t="str">
        <f>VLOOKUP(Tabla6[[#This Row],[NIT Agente]],Tabla4[#All],2,FALSE)</f>
        <v>INDUSTRIAS MIKE MIKE, S.A. DE C.V.</v>
      </c>
      <c r="C56" t="s">
        <v>2641</v>
      </c>
      <c r="D56" s="13">
        <v>45107</v>
      </c>
      <c r="E56" t="s">
        <v>8264</v>
      </c>
      <c r="F56" t="s">
        <v>9338</v>
      </c>
      <c r="G56" t="s">
        <v>9419</v>
      </c>
      <c r="H56" s="2">
        <v>190.92</v>
      </c>
      <c r="I56" s="2">
        <v>1.9092</v>
      </c>
      <c r="J56">
        <v>7</v>
      </c>
    </row>
    <row r="57" spans="1:10" s="18" customFormat="1" x14ac:dyDescent="0.25">
      <c r="A57" t="s">
        <v>7719</v>
      </c>
      <c r="B57"/>
      <c r="C57"/>
      <c r="D57" s="13"/>
      <c r="E57" s="15">
        <f>SUBTOTAL(109,Tabla6[Tipo de documento])</f>
        <v>0</v>
      </c>
      <c r="F57" s="15">
        <f>SUBTOTAL(109,Tabla6[Serie])</f>
        <v>0</v>
      </c>
      <c r="G57" s="15"/>
      <c r="H57" s="36">
        <f>SUBTOTAL(109,Tabla6[Monto sujeto])</f>
        <v>2353.7799999999997</v>
      </c>
      <c r="I57" s="36">
        <f>SUBTOTAL(109,Tabla6[Monto Retención 1%])</f>
        <v>23.537799999999997</v>
      </c>
      <c r="J57" s="19">
        <f>SUBTOTAL(109,Tabla6[ANEXO])</f>
        <v>49</v>
      </c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0"/>
      <c r="I58" s="80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0"/>
      <c r="I59" s="80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0"/>
      <c r="I60" s="80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0"/>
      <c r="I61" s="80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0"/>
      <c r="I62" s="80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0"/>
      <c r="I63" s="80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0"/>
      <c r="I64" s="80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0"/>
      <c r="I65" s="80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0"/>
      <c r="I66" s="80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0"/>
      <c r="I67" s="80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0"/>
      <c r="I68" s="80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0"/>
      <c r="I69" s="80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0"/>
      <c r="I70" s="80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0"/>
      <c r="I71" s="80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0"/>
      <c r="I72" s="80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0"/>
      <c r="I73" s="80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0"/>
      <c r="I74" s="80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0"/>
      <c r="I75" s="80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0"/>
      <c r="I76" s="80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0"/>
      <c r="I77" s="80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0"/>
      <c r="I78" s="80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0"/>
      <c r="I79" s="80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0"/>
      <c r="I80" s="80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0"/>
      <c r="I81" s="80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0"/>
      <c r="I82" s="80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0"/>
      <c r="I83" s="80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0"/>
      <c r="I84" s="80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0"/>
      <c r="I85" s="80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0"/>
      <c r="I86" s="80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0"/>
      <c r="I87" s="80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0"/>
      <c r="I88" s="80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0"/>
      <c r="I89" s="80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0"/>
      <c r="I90" s="80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0"/>
      <c r="I91" s="80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0"/>
      <c r="I92" s="80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0"/>
      <c r="I93" s="80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0"/>
      <c r="I94" s="80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0"/>
      <c r="I95" s="80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0"/>
      <c r="I96" s="80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0"/>
      <c r="I97" s="80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0"/>
      <c r="I98" s="80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0"/>
      <c r="I99" s="80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0"/>
      <c r="I100" s="80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0"/>
      <c r="I101" s="80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0"/>
      <c r="I102" s="80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0"/>
      <c r="I103" s="80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0"/>
      <c r="I104" s="80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0"/>
      <c r="I105" s="80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0"/>
      <c r="I106" s="80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0"/>
      <c r="I107" s="80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0"/>
      <c r="I108" s="80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0"/>
      <c r="I109" s="80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0"/>
      <c r="I110" s="80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0"/>
      <c r="I111" s="80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0"/>
      <c r="I112" s="80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0"/>
      <c r="I113" s="80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0"/>
      <c r="I114" s="80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0"/>
      <c r="I115" s="80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0"/>
      <c r="I116" s="80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0"/>
      <c r="I117" s="80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0"/>
      <c r="I118" s="80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0"/>
      <c r="I119" s="80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0"/>
      <c r="I120" s="80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0"/>
      <c r="I121" s="80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0"/>
      <c r="I122" s="80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0"/>
      <c r="I123" s="80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0"/>
      <c r="I124" s="80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0"/>
      <c r="I125" s="80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0"/>
      <c r="I126" s="80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0"/>
      <c r="I127" s="80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0"/>
      <c r="I128" s="80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0"/>
      <c r="I129" s="80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0"/>
      <c r="I130" s="80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0"/>
      <c r="I131" s="80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0"/>
      <c r="I132" s="80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0"/>
      <c r="I133" s="80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0"/>
      <c r="I134" s="80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0"/>
      <c r="I135" s="80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0"/>
      <c r="I136" s="80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0"/>
      <c r="I137" s="80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0"/>
      <c r="I138" s="80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0"/>
      <c r="I139" s="80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0"/>
      <c r="I140" s="80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0"/>
      <c r="I141" s="80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0"/>
      <c r="I142" s="80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0"/>
      <c r="I143" s="80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0"/>
      <c r="I144" s="80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0"/>
      <c r="I145" s="80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0"/>
      <c r="I146" s="80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0"/>
      <c r="I147" s="80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0"/>
      <c r="I148" s="80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0"/>
      <c r="I149" s="80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0"/>
      <c r="I150" s="80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0"/>
      <c r="I151" s="80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0"/>
      <c r="I152" s="80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0"/>
      <c r="I153" s="80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0"/>
      <c r="I154" s="80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0"/>
      <c r="I155" s="80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0"/>
      <c r="I156" s="80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0"/>
      <c r="I157" s="80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0"/>
      <c r="I158" s="80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0"/>
      <c r="I159" s="80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0"/>
      <c r="I160" s="80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0"/>
      <c r="I161" s="80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0"/>
      <c r="I162" s="80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0"/>
      <c r="I163" s="80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0"/>
      <c r="I164" s="80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0"/>
      <c r="I165" s="80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0"/>
      <c r="I166" s="80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0"/>
      <c r="I167" s="80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0"/>
      <c r="I168" s="80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0"/>
      <c r="I169" s="80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0"/>
      <c r="I170" s="80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0"/>
      <c r="I171" s="80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0"/>
      <c r="I172" s="80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0"/>
      <c r="I173" s="80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0"/>
      <c r="I174" s="80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0"/>
      <c r="I175" s="80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0"/>
      <c r="I176" s="80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0"/>
      <c r="I177" s="80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0"/>
      <c r="I178" s="80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0"/>
      <c r="I179" s="80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0"/>
      <c r="I180" s="80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0"/>
      <c r="I181" s="80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0"/>
      <c r="I182" s="80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0"/>
      <c r="I183" s="80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0"/>
      <c r="I184" s="80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0"/>
      <c r="I185" s="80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0"/>
      <c r="I186" s="80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0"/>
      <c r="I187" s="80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0"/>
      <c r="I188" s="80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0"/>
      <c r="I189" s="80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0"/>
      <c r="I190" s="80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0"/>
      <c r="I191" s="80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0"/>
      <c r="I192" s="80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0"/>
      <c r="I193" s="80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0"/>
      <c r="I194" s="80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0"/>
      <c r="I195" s="80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0"/>
      <c r="I196" s="80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0"/>
      <c r="I197" s="80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0"/>
      <c r="I198" s="80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0"/>
      <c r="I199" s="80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0"/>
      <c r="I200" s="80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0"/>
      <c r="I201" s="80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0"/>
      <c r="I202" s="80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0"/>
      <c r="I203" s="80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0"/>
      <c r="I204" s="80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0"/>
      <c r="I205" s="80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0"/>
      <c r="I206" s="80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0"/>
      <c r="I207" s="80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0"/>
      <c r="I208" s="80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0"/>
      <c r="I209" s="80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0"/>
      <c r="I210" s="80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0"/>
      <c r="I211" s="80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0"/>
      <c r="I212" s="80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0"/>
      <c r="I213" s="80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0"/>
      <c r="I214" s="80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0"/>
      <c r="I215" s="80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0"/>
      <c r="I216" s="80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0"/>
      <c r="I217" s="80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0"/>
      <c r="I218" s="80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0"/>
      <c r="I219" s="80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0"/>
      <c r="I220" s="80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0"/>
      <c r="I221" s="80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0"/>
      <c r="I222" s="80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0"/>
      <c r="I223" s="80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0"/>
      <c r="I224" s="80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0"/>
      <c r="I225" s="80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0"/>
      <c r="I226" s="80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0"/>
      <c r="I227" s="80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0"/>
      <c r="I228" s="80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0"/>
      <c r="I229" s="80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0"/>
      <c r="I230" s="80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0"/>
      <c r="I231" s="80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0"/>
      <c r="I232" s="80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0"/>
      <c r="I233" s="80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0"/>
      <c r="I234" s="80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0"/>
      <c r="I235" s="80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0"/>
      <c r="I236" s="80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0"/>
      <c r="I237" s="80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0"/>
      <c r="I238" s="80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0"/>
      <c r="I239" s="80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0"/>
      <c r="I240" s="80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0"/>
      <c r="I241" s="80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0"/>
      <c r="I242" s="80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0"/>
      <c r="I243" s="80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0"/>
      <c r="I244" s="80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0"/>
      <c r="I245" s="80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0"/>
      <c r="I246" s="80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0"/>
      <c r="I247" s="80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0"/>
      <c r="I248" s="80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0"/>
      <c r="I249" s="80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0"/>
      <c r="I250" s="80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0"/>
      <c r="I251" s="80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0"/>
      <c r="I252" s="80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0"/>
      <c r="I253" s="80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0"/>
      <c r="I254" s="80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0"/>
      <c r="I255" s="80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0"/>
      <c r="I256" s="80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0"/>
      <c r="I257" s="80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0"/>
      <c r="I258" s="80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0"/>
      <c r="I259" s="80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0"/>
      <c r="I260" s="80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0"/>
      <c r="I261" s="80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0"/>
      <c r="I262" s="80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0"/>
      <c r="I263" s="80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0"/>
      <c r="I264" s="80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0"/>
      <c r="I265" s="80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0"/>
      <c r="I266" s="80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0"/>
      <c r="I267" s="80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0"/>
      <c r="I268" s="80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0"/>
      <c r="I269" s="80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0"/>
      <c r="I270" s="80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0"/>
      <c r="I271" s="80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0"/>
      <c r="I272" s="80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0"/>
      <c r="I273" s="80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80"/>
      <c r="I274" s="80"/>
      <c r="J274" s="1"/>
    </row>
    <row r="275" spans="1:10" s="18" customFormat="1" x14ac:dyDescent="0.25">
      <c r="A275" s="1"/>
      <c r="B275" s="1"/>
      <c r="C275" s="1"/>
      <c r="D275" s="13"/>
      <c r="E275" s="1"/>
      <c r="F275" s="1"/>
      <c r="G275" s="19"/>
      <c r="H275" s="80"/>
      <c r="I275" s="80"/>
      <c r="J275" s="1"/>
    </row>
    <row r="276" spans="1:10" s="18" customFormat="1" x14ac:dyDescent="0.25">
      <c r="A276" s="1"/>
      <c r="B276" s="1"/>
      <c r="C276" s="1"/>
      <c r="D276" s="13"/>
      <c r="E276" s="1"/>
      <c r="F276" s="1"/>
      <c r="G276" s="19"/>
      <c r="H276" s="80"/>
      <c r="I276" s="80"/>
      <c r="J276" s="1"/>
    </row>
    <row r="277" spans="1:10" s="18" customFormat="1" x14ac:dyDescent="0.25">
      <c r="A277" s="1"/>
      <c r="B277" s="1"/>
      <c r="C277" s="1"/>
      <c r="D277" s="13"/>
      <c r="E277" s="1"/>
      <c r="F277" s="1"/>
      <c r="G277" s="19"/>
      <c r="H277" s="80"/>
      <c r="I277" s="80"/>
      <c r="J277" s="1"/>
    </row>
    <row r="278" spans="1:10" s="18" customFormat="1" x14ac:dyDescent="0.25">
      <c r="A278" s="1"/>
      <c r="B278" s="1"/>
      <c r="C278" s="1"/>
      <c r="D278" s="13"/>
      <c r="E278" s="1"/>
      <c r="F278" s="1"/>
      <c r="G278" s="19"/>
      <c r="H278" s="80"/>
      <c r="I278" s="80"/>
      <c r="J278" s="1"/>
    </row>
    <row r="279" spans="1:10" s="18" customFormat="1" x14ac:dyDescent="0.25">
      <c r="A279" s="1"/>
      <c r="B279" s="1"/>
      <c r="C279" s="1"/>
      <c r="D279" s="13"/>
      <c r="E279" s="1"/>
      <c r="F279" s="1"/>
      <c r="G279" s="19"/>
      <c r="H279" s="80"/>
      <c r="I279" s="80"/>
      <c r="J279" s="1"/>
    </row>
    <row r="280" spans="1:10" s="18" customFormat="1" x14ac:dyDescent="0.25">
      <c r="A280" s="1"/>
      <c r="B280" s="1"/>
      <c r="C280" s="1"/>
      <c r="D280" s="13"/>
      <c r="E280" s="1"/>
      <c r="F280" s="1"/>
      <c r="G280" s="19"/>
      <c r="H280" s="80"/>
      <c r="I280" s="80"/>
      <c r="J280" s="1"/>
    </row>
    <row r="281" spans="1:10" s="18" customFormat="1" x14ac:dyDescent="0.25">
      <c r="A281" s="1"/>
      <c r="B281" s="1"/>
      <c r="C281" s="1"/>
      <c r="D281" s="13"/>
      <c r="E281" s="1"/>
      <c r="F281" s="1"/>
      <c r="G281" s="19"/>
      <c r="H281" s="80"/>
      <c r="I281" s="80"/>
      <c r="J281" s="1"/>
    </row>
    <row r="282" spans="1:10" s="18" customFormat="1" x14ac:dyDescent="0.25">
      <c r="A282" s="1"/>
      <c r="B282" s="1"/>
      <c r="C282" s="1"/>
      <c r="D282" s="13"/>
      <c r="E282" s="1"/>
      <c r="F282" s="1"/>
      <c r="G282" s="19"/>
      <c r="H282" s="80"/>
      <c r="I282" s="80"/>
      <c r="J282" s="1"/>
    </row>
    <row r="283" spans="1:10" s="18" customFormat="1" x14ac:dyDescent="0.25">
      <c r="A283" s="1"/>
      <c r="B283" s="1"/>
      <c r="C283" s="1"/>
      <c r="D283" s="13"/>
      <c r="E283" s="1"/>
      <c r="F283" s="1"/>
      <c r="G283" s="19"/>
      <c r="H283" s="80"/>
      <c r="I283" s="80"/>
      <c r="J283" s="1"/>
    </row>
    <row r="284" spans="1:10" s="18" customFormat="1" x14ac:dyDescent="0.25">
      <c r="A284" s="1"/>
      <c r="B284" s="1"/>
      <c r="C284" s="1"/>
      <c r="D284" s="13"/>
      <c r="E284" s="1"/>
      <c r="F284" s="1"/>
      <c r="G284" s="19"/>
      <c r="H284" s="80"/>
      <c r="I284" s="80"/>
      <c r="J284" s="1"/>
    </row>
    <row r="285" spans="1:10" s="18" customFormat="1" x14ac:dyDescent="0.25">
      <c r="A285" s="1"/>
      <c r="B285" s="1"/>
      <c r="C285" s="1"/>
      <c r="D285" s="13"/>
      <c r="E285" s="1"/>
      <c r="F285" s="1"/>
      <c r="G285" s="19"/>
      <c r="H285" s="80"/>
      <c r="I285" s="80"/>
      <c r="J285" s="1"/>
    </row>
    <row r="286" spans="1:10" s="18" customFormat="1" x14ac:dyDescent="0.25">
      <c r="A286" s="1"/>
      <c r="B286" s="1"/>
      <c r="C286" s="1"/>
      <c r="D286" s="13"/>
      <c r="E286" s="1"/>
      <c r="F286" s="1"/>
      <c r="G286" s="19"/>
      <c r="H286" s="80"/>
      <c r="I286" s="80"/>
      <c r="J286" s="1"/>
    </row>
    <row r="287" spans="1:10" s="18" customFormat="1" x14ac:dyDescent="0.25">
      <c r="A287" s="1"/>
      <c r="B287" s="1"/>
      <c r="C287" s="1"/>
      <c r="D287" s="13"/>
      <c r="E287" s="1"/>
      <c r="F287" s="1"/>
      <c r="G287" s="19"/>
      <c r="H287" s="80"/>
      <c r="I287" s="80"/>
      <c r="J287" s="1"/>
    </row>
    <row r="288" spans="1:10" s="18" customFormat="1" x14ac:dyDescent="0.25">
      <c r="A288" s="1"/>
      <c r="B288" s="1"/>
      <c r="C288" s="1"/>
      <c r="D288" s="13"/>
      <c r="E288" s="1"/>
      <c r="F288" s="1"/>
      <c r="G288" s="19"/>
      <c r="H288" s="80"/>
      <c r="I288" s="80"/>
      <c r="J288" s="1"/>
    </row>
    <row r="289" spans="1:10" s="18" customFormat="1" x14ac:dyDescent="0.25">
      <c r="A289" s="1"/>
      <c r="B289" s="1"/>
      <c r="C289" s="1"/>
      <c r="D289" s="13"/>
      <c r="E289" s="1"/>
      <c r="F289" s="1"/>
      <c r="G289" s="19"/>
      <c r="H289" s="80"/>
      <c r="I289" s="80"/>
      <c r="J289" s="1"/>
    </row>
    <row r="290" spans="1:10" s="18" customFormat="1" x14ac:dyDescent="0.25">
      <c r="A290" s="1"/>
      <c r="B290" s="1"/>
      <c r="C290" s="1"/>
      <c r="D290" s="13"/>
      <c r="E290" s="1"/>
      <c r="F290" s="1"/>
      <c r="G290" s="19"/>
      <c r="H290" s="80"/>
      <c r="I290" s="80"/>
      <c r="J290" s="1"/>
    </row>
    <row r="291" spans="1:10" s="18" customFormat="1" x14ac:dyDescent="0.25">
      <c r="A291" s="1"/>
      <c r="B291" s="1"/>
      <c r="C291" s="1"/>
      <c r="D291" s="13"/>
      <c r="E291" s="1"/>
      <c r="F291" s="1"/>
      <c r="G291" s="19"/>
      <c r="H291" s="80"/>
      <c r="I291" s="80"/>
      <c r="J291" s="1"/>
    </row>
    <row r="292" spans="1:10" s="18" customFormat="1" x14ac:dyDescent="0.25">
      <c r="A292" s="1"/>
      <c r="B292" s="1"/>
      <c r="C292" s="1"/>
      <c r="D292" s="13"/>
      <c r="E292" s="1"/>
      <c r="F292" s="1"/>
      <c r="G292" s="19"/>
      <c r="H292" s="80"/>
      <c r="I292" s="80"/>
      <c r="J292" s="1"/>
    </row>
    <row r="293" spans="1:10" s="18" customFormat="1" x14ac:dyDescent="0.25">
      <c r="A293" s="1"/>
      <c r="B293" s="1"/>
      <c r="C293" s="1"/>
      <c r="D293" s="13"/>
      <c r="E293" s="1"/>
      <c r="F293" s="1"/>
      <c r="G293" s="19"/>
      <c r="H293" s="80"/>
      <c r="I293" s="80"/>
      <c r="J293" s="1"/>
    </row>
    <row r="294" spans="1:10" s="18" customFormat="1" x14ac:dyDescent="0.25">
      <c r="A294" s="1"/>
      <c r="B294" s="1"/>
      <c r="C294" s="1"/>
      <c r="D294" s="13"/>
      <c r="E294" s="1"/>
      <c r="F294" s="1"/>
      <c r="G294" s="19"/>
      <c r="H294" s="80"/>
      <c r="I294" s="80"/>
      <c r="J294" s="1"/>
    </row>
    <row r="295" spans="1:10" s="18" customFormat="1" x14ac:dyDescent="0.25">
      <c r="A295" s="1"/>
      <c r="B295" s="1"/>
      <c r="C295" s="1"/>
      <c r="D295" s="13"/>
      <c r="E295" s="1"/>
      <c r="F295" s="1"/>
      <c r="G295" s="19"/>
      <c r="H295" s="80"/>
      <c r="I295" s="80"/>
      <c r="J295" s="1"/>
    </row>
    <row r="296" spans="1:10" s="18" customFormat="1" x14ac:dyDescent="0.25">
      <c r="A296" s="1"/>
      <c r="B296" s="1"/>
      <c r="C296" s="1"/>
      <c r="D296" s="13"/>
      <c r="E296" s="1"/>
      <c r="F296" s="1"/>
      <c r="G296" s="19"/>
      <c r="H296" s="80"/>
      <c r="I296" s="80"/>
      <c r="J296" s="1"/>
    </row>
    <row r="297" spans="1:10" s="18" customFormat="1" x14ac:dyDescent="0.25">
      <c r="A297" s="1"/>
      <c r="B297" s="1"/>
      <c r="C297" s="1"/>
      <c r="D297" s="13"/>
      <c r="E297" s="1"/>
      <c r="F297" s="1"/>
      <c r="G297" s="19"/>
      <c r="H297" s="80"/>
      <c r="I297" s="80"/>
      <c r="J297" s="1"/>
    </row>
    <row r="298" spans="1:10" s="18" customFormat="1" x14ac:dyDescent="0.25">
      <c r="A298" s="1"/>
      <c r="B298" s="1"/>
      <c r="C298" s="1"/>
      <c r="D298" s="13"/>
      <c r="E298" s="1"/>
      <c r="F298" s="1"/>
      <c r="G298" s="19"/>
      <c r="H298" s="80"/>
      <c r="I298" s="80"/>
      <c r="J298" s="1"/>
    </row>
    <row r="299" spans="1:10" s="18" customFormat="1" x14ac:dyDescent="0.25">
      <c r="A299" s="1"/>
      <c r="B299" s="1"/>
      <c r="C299" s="1"/>
      <c r="D299" s="13"/>
      <c r="E299" s="1"/>
      <c r="F299" s="1"/>
      <c r="G299" s="19"/>
      <c r="H299" s="80"/>
      <c r="I299" s="80"/>
      <c r="J299" s="1"/>
    </row>
    <row r="300" spans="1:10" s="18" customFormat="1" x14ac:dyDescent="0.25">
      <c r="A300" s="1"/>
      <c r="B300" s="1"/>
      <c r="C300" s="1"/>
      <c r="D300" s="13"/>
      <c r="E300" s="1"/>
      <c r="F300" s="1"/>
      <c r="G300" s="19"/>
      <c r="H300" s="80"/>
      <c r="I300" s="80"/>
      <c r="J300" s="1"/>
    </row>
    <row r="301" spans="1:10" s="18" customFormat="1" x14ac:dyDescent="0.25">
      <c r="A301" s="1"/>
      <c r="B301" s="1"/>
      <c r="C301" s="1"/>
      <c r="D301" s="13"/>
      <c r="E301" s="1"/>
      <c r="F301" s="1"/>
      <c r="G301" s="19"/>
      <c r="H301" s="80"/>
      <c r="I301" s="80"/>
      <c r="J301" s="1"/>
    </row>
    <row r="302" spans="1:10" s="18" customFormat="1" x14ac:dyDescent="0.25">
      <c r="A302" s="1"/>
      <c r="B302" s="1"/>
      <c r="C302" s="1"/>
      <c r="D302" s="13"/>
      <c r="E302" s="1"/>
      <c r="F302" s="1"/>
      <c r="G302" s="19"/>
      <c r="H302" s="80"/>
      <c r="I302" s="80"/>
      <c r="J302" s="1"/>
    </row>
    <row r="303" spans="1:10" s="18" customFormat="1" x14ac:dyDescent="0.25">
      <c r="A303" s="1"/>
      <c r="B303" s="1"/>
      <c r="C303" s="1"/>
      <c r="D303" s="13"/>
      <c r="E303" s="1"/>
      <c r="F303" s="1"/>
      <c r="G303" s="19"/>
      <c r="H303" s="80"/>
      <c r="I303" s="80"/>
      <c r="J303" s="1"/>
    </row>
    <row r="304" spans="1:10" s="18" customFormat="1" x14ac:dyDescent="0.25">
      <c r="A304" s="1"/>
      <c r="B304" s="1"/>
      <c r="C304" s="1"/>
      <c r="D304" s="13"/>
      <c r="E304" s="1"/>
      <c r="F304" s="1"/>
      <c r="G304" s="19"/>
      <c r="H304" s="80"/>
      <c r="I304" s="80"/>
      <c r="J304" s="1"/>
    </row>
    <row r="305" spans="1:10" s="18" customFormat="1" x14ac:dyDescent="0.25">
      <c r="A305" s="1"/>
      <c r="B305" s="1"/>
      <c r="C305" s="1"/>
      <c r="D305" s="13"/>
      <c r="E305" s="1"/>
      <c r="F305" s="1"/>
      <c r="G305" s="19"/>
      <c r="H305" s="80"/>
      <c r="I305" s="80"/>
      <c r="J305" s="1"/>
    </row>
    <row r="306" spans="1:10" s="18" customFormat="1" x14ac:dyDescent="0.25">
      <c r="A306" s="1"/>
      <c r="B306" s="1"/>
      <c r="C306" s="1"/>
      <c r="D306" s="13"/>
      <c r="E306" s="1"/>
      <c r="F306" s="1"/>
      <c r="G306" s="19"/>
      <c r="H306" s="80"/>
      <c r="I306" s="80"/>
      <c r="J306" s="1"/>
    </row>
    <row r="307" spans="1:10" s="18" customFormat="1" x14ac:dyDescent="0.25">
      <c r="A307" s="1"/>
      <c r="B307" s="1"/>
      <c r="C307" s="1"/>
      <c r="D307" s="13"/>
      <c r="E307" s="1"/>
      <c r="F307" s="1"/>
      <c r="G307" s="19"/>
      <c r="H307" s="80"/>
      <c r="I307" s="80"/>
      <c r="J307" s="1"/>
    </row>
    <row r="308" spans="1:10" s="18" customFormat="1" x14ac:dyDescent="0.25">
      <c r="A308" s="1"/>
      <c r="B308" s="1"/>
      <c r="C308" s="1"/>
      <c r="D308" s="13"/>
      <c r="E308" s="1"/>
      <c r="F308" s="1"/>
      <c r="G308" s="19"/>
      <c r="H308" s="80"/>
      <c r="I308" s="80"/>
      <c r="J308" s="1"/>
    </row>
    <row r="309" spans="1:10" s="18" customFormat="1" x14ac:dyDescent="0.25">
      <c r="A309" s="1"/>
      <c r="B309" s="1"/>
      <c r="C309" s="1"/>
      <c r="D309" s="13"/>
      <c r="E309" s="1"/>
      <c r="F309" s="1"/>
      <c r="G309" s="19"/>
      <c r="H309" s="80"/>
      <c r="I309" s="80"/>
      <c r="J309" s="1"/>
    </row>
    <row r="310" spans="1:10" s="18" customFormat="1" x14ac:dyDescent="0.25">
      <c r="A310" s="1"/>
      <c r="B310" s="1"/>
      <c r="C310" s="1"/>
      <c r="D310" s="13"/>
      <c r="E310" s="1"/>
      <c r="F310" s="1"/>
      <c r="G310" s="19"/>
      <c r="H310" s="80"/>
      <c r="I310" s="80"/>
      <c r="J310" s="1"/>
    </row>
    <row r="311" spans="1:10" s="18" customFormat="1" x14ac:dyDescent="0.25">
      <c r="A311" s="1"/>
      <c r="B311" s="1"/>
      <c r="C311" s="1"/>
      <c r="D311" s="13"/>
      <c r="E311" s="1"/>
      <c r="F311" s="1"/>
      <c r="G311" s="19"/>
      <c r="H311" s="80"/>
      <c r="I311" s="80"/>
      <c r="J311" s="1"/>
    </row>
    <row r="312" spans="1:10" s="18" customFormat="1" x14ac:dyDescent="0.25">
      <c r="A312" s="1"/>
      <c r="B312" s="1"/>
      <c r="C312" s="1"/>
      <c r="D312" s="13"/>
      <c r="E312" s="1"/>
      <c r="F312" s="1"/>
      <c r="G312" s="19"/>
      <c r="H312" s="80"/>
      <c r="I312" s="80"/>
      <c r="J312" s="1"/>
    </row>
    <row r="313" spans="1:10" s="18" customFormat="1" x14ac:dyDescent="0.25">
      <c r="A313" s="1"/>
      <c r="B313" s="1"/>
      <c r="C313" s="1"/>
      <c r="D313" s="13"/>
      <c r="E313" s="1"/>
      <c r="F313" s="1"/>
      <c r="G313" s="19"/>
      <c r="H313" s="80"/>
      <c r="I313" s="80"/>
      <c r="J313" s="1"/>
    </row>
    <row r="314" spans="1:10" s="18" customFormat="1" x14ac:dyDescent="0.25">
      <c r="A314" s="1"/>
      <c r="B314" s="1"/>
      <c r="C314" s="1"/>
      <c r="D314" s="13"/>
      <c r="E314" s="1"/>
      <c r="F314" s="1"/>
      <c r="G314" s="19"/>
      <c r="H314" s="80"/>
      <c r="I314" s="80"/>
      <c r="J314" s="1"/>
    </row>
    <row r="315" spans="1:10" s="18" customFormat="1" x14ac:dyDescent="0.25">
      <c r="A315" s="1"/>
      <c r="B315" s="1"/>
      <c r="C315" s="1"/>
      <c r="D315" s="13"/>
      <c r="E315" s="1"/>
      <c r="F315" s="1"/>
      <c r="G315" s="19"/>
      <c r="H315" s="80"/>
      <c r="I315" s="80"/>
      <c r="J315" s="1"/>
    </row>
    <row r="316" spans="1:10" s="18" customFormat="1" x14ac:dyDescent="0.25">
      <c r="A316" s="1"/>
      <c r="B316" s="1"/>
      <c r="C316" s="1"/>
      <c r="D316" s="13"/>
      <c r="E316" s="1"/>
      <c r="F316" s="1"/>
      <c r="G316" s="19"/>
      <c r="H316" s="80"/>
      <c r="I316" s="80"/>
      <c r="J316" s="1"/>
    </row>
    <row r="317" spans="1:10" s="18" customFormat="1" x14ac:dyDescent="0.25">
      <c r="A317" s="1"/>
      <c r="B317" s="1"/>
      <c r="C317" s="1"/>
      <c r="D317" s="13"/>
      <c r="E317" s="1"/>
      <c r="F317" s="1"/>
      <c r="G317" s="19"/>
      <c r="H317" s="80"/>
      <c r="I317" s="80"/>
      <c r="J317" s="1"/>
    </row>
    <row r="318" spans="1:10" s="18" customFormat="1" x14ac:dyDescent="0.25">
      <c r="A318" s="1"/>
      <c r="B318" s="1"/>
      <c r="C318" s="1"/>
      <c r="D318" s="13"/>
      <c r="E318" s="1"/>
      <c r="F318" s="1"/>
      <c r="G318" s="19"/>
      <c r="H318" s="80"/>
      <c r="I318" s="80"/>
      <c r="J318" s="1"/>
    </row>
    <row r="319" spans="1:10" s="18" customFormat="1" x14ac:dyDescent="0.25">
      <c r="A319" s="1"/>
      <c r="B319" s="1"/>
      <c r="C319" s="1"/>
      <c r="D319" s="13"/>
      <c r="E319" s="1"/>
      <c r="F319" s="1"/>
      <c r="G319" s="19"/>
      <c r="H319" s="80"/>
      <c r="I319" s="80"/>
      <c r="J319" s="1"/>
    </row>
    <row r="320" spans="1:10" s="18" customFormat="1" x14ac:dyDescent="0.25">
      <c r="A320" s="1"/>
      <c r="B320" s="1"/>
      <c r="C320" s="1"/>
      <c r="D320" s="13"/>
      <c r="E320" s="1"/>
      <c r="F320" s="1"/>
      <c r="G320" s="19"/>
      <c r="H320" s="80"/>
      <c r="I320" s="80"/>
      <c r="J320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8770</v>
      </c>
      <c r="E1" s="17" t="s">
        <v>8771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5"/>
      <c r="O4" s="2"/>
      <c r="P4" s="75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553"/>
  <sheetViews>
    <sheetView topLeftCell="A4517" workbookViewId="0">
      <selection activeCell="B4554" sqref="B4554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8803</v>
      </c>
      <c r="B427" t="s">
        <v>8804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8805</v>
      </c>
      <c r="B429" t="s">
        <v>8806</v>
      </c>
    </row>
    <row r="430" spans="1:2" x14ac:dyDescent="0.25">
      <c r="A430" s="1" t="s">
        <v>8626</v>
      </c>
      <c r="B430" t="s">
        <v>8807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8853</v>
      </c>
      <c r="B536" t="s">
        <v>8854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17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3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19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8808</v>
      </c>
      <c r="B4332" t="s">
        <v>8809</v>
      </c>
    </row>
    <row r="4333" spans="1:2" x14ac:dyDescent="0.25">
      <c r="A4333" s="14" t="s">
        <v>8810</v>
      </c>
      <c r="B4333" t="s">
        <v>8811</v>
      </c>
    </row>
    <row r="4334" spans="1:2" x14ac:dyDescent="0.25">
      <c r="A4334" s="14" t="s">
        <v>8812</v>
      </c>
      <c r="B4334" t="s">
        <v>8813</v>
      </c>
    </row>
    <row r="4335" spans="1:2" x14ac:dyDescent="0.25">
      <c r="A4335" s="14" t="s">
        <v>8814</v>
      </c>
      <c r="B4335" t="s">
        <v>8815</v>
      </c>
    </row>
    <row r="4336" spans="1:2" x14ac:dyDescent="0.25">
      <c r="A4336" s="14" t="s">
        <v>8816</v>
      </c>
      <c r="B4336" t="s">
        <v>8817</v>
      </c>
    </row>
    <row r="4337" spans="1:2" x14ac:dyDescent="0.25">
      <c r="A4337" s="14" t="s">
        <v>8818</v>
      </c>
      <c r="B4337" t="s">
        <v>8819</v>
      </c>
    </row>
    <row r="4338" spans="1:2" x14ac:dyDescent="0.25">
      <c r="A4338" s="14" t="s">
        <v>8820</v>
      </c>
      <c r="B4338" t="s">
        <v>8821</v>
      </c>
    </row>
    <row r="4339" spans="1:2" x14ac:dyDescent="0.25">
      <c r="A4339" s="14" t="s">
        <v>8822</v>
      </c>
      <c r="B4339" t="s">
        <v>8823</v>
      </c>
    </row>
    <row r="4340" spans="1:2" x14ac:dyDescent="0.25">
      <c r="A4340" s="14" t="s">
        <v>8824</v>
      </c>
      <c r="B4340" t="s">
        <v>8825</v>
      </c>
    </row>
    <row r="4341" spans="1:2" x14ac:dyDescent="0.25">
      <c r="A4341" s="1" t="s">
        <v>8826</v>
      </c>
      <c r="B4341" t="s">
        <v>8827</v>
      </c>
    </row>
    <row r="4342" spans="1:2" x14ac:dyDescent="0.25">
      <c r="A4342" s="1" t="s">
        <v>8828</v>
      </c>
      <c r="B4342" t="s">
        <v>8829</v>
      </c>
    </row>
    <row r="4343" spans="1:2" x14ac:dyDescent="0.25">
      <c r="A4343" s="1" t="s">
        <v>8830</v>
      </c>
      <c r="B4343" t="s">
        <v>8831</v>
      </c>
    </row>
    <row r="4344" spans="1:2" x14ac:dyDescent="0.25">
      <c r="A4344" s="22" t="s">
        <v>8856</v>
      </c>
      <c r="B4344" t="s">
        <v>8857</v>
      </c>
    </row>
    <row r="4345" spans="1:2" x14ac:dyDescent="0.25">
      <c r="A4345" s="1" t="s">
        <v>8858</v>
      </c>
      <c r="B4345" t="s">
        <v>8859</v>
      </c>
    </row>
    <row r="4346" spans="1:2" x14ac:dyDescent="0.25">
      <c r="A4346" s="1" t="s">
        <v>8860</v>
      </c>
      <c r="B4346" t="s">
        <v>8861</v>
      </c>
    </row>
    <row r="4347" spans="1:2" x14ac:dyDescent="0.25">
      <c r="A4347" s="1" t="s">
        <v>8862</v>
      </c>
      <c r="B4347" t="s">
        <v>8863</v>
      </c>
    </row>
    <row r="4348" spans="1:2" x14ac:dyDescent="0.25">
      <c r="A4348" s="1" t="s">
        <v>8864</v>
      </c>
      <c r="B4348" t="s">
        <v>8865</v>
      </c>
    </row>
    <row r="4349" spans="1:2" x14ac:dyDescent="0.25">
      <c r="A4349" s="1" t="s">
        <v>8868</v>
      </c>
      <c r="B4349" t="s">
        <v>8869</v>
      </c>
    </row>
    <row r="4350" spans="1:2" x14ac:dyDescent="0.25">
      <c r="A4350" s="1" t="s">
        <v>8870</v>
      </c>
      <c r="B4350" t="s">
        <v>8871</v>
      </c>
    </row>
    <row r="4351" spans="1:2" x14ac:dyDescent="0.25">
      <c r="A4351" s="1" t="s">
        <v>8873</v>
      </c>
      <c r="B4351" t="s">
        <v>8874</v>
      </c>
    </row>
    <row r="4352" spans="1:2" x14ac:dyDescent="0.25">
      <c r="A4352" s="1" t="s">
        <v>8876</v>
      </c>
      <c r="B4352" t="s">
        <v>8877</v>
      </c>
    </row>
    <row r="4353" spans="1:2" x14ac:dyDescent="0.25">
      <c r="A4353" s="1" t="s">
        <v>8878</v>
      </c>
      <c r="B4353" t="s">
        <v>8879</v>
      </c>
    </row>
    <row r="4354" spans="1:2" x14ac:dyDescent="0.25">
      <c r="A4354" s="1" t="s">
        <v>8880</v>
      </c>
      <c r="B4354" t="s">
        <v>8881</v>
      </c>
    </row>
    <row r="4355" spans="1:2" x14ac:dyDescent="0.25">
      <c r="A4355" s="1" t="s">
        <v>8889</v>
      </c>
      <c r="B4355" t="s">
        <v>8890</v>
      </c>
    </row>
    <row r="4356" spans="1:2" x14ac:dyDescent="0.25">
      <c r="A4356" s="1" t="s">
        <v>8891</v>
      </c>
      <c r="B4356" t="s">
        <v>8892</v>
      </c>
    </row>
    <row r="4357" spans="1:2" x14ac:dyDescent="0.25">
      <c r="A4357" s="1" t="s">
        <v>8893</v>
      </c>
      <c r="B4357" t="s">
        <v>8894</v>
      </c>
    </row>
    <row r="4358" spans="1:2" x14ac:dyDescent="0.25">
      <c r="A4358" s="1" t="s">
        <v>8895</v>
      </c>
      <c r="B4358" t="s">
        <v>8896</v>
      </c>
    </row>
    <row r="4359" spans="1:2" x14ac:dyDescent="0.25">
      <c r="A4359" s="1" t="s">
        <v>8897</v>
      </c>
      <c r="B4359" t="s">
        <v>8898</v>
      </c>
    </row>
    <row r="4360" spans="1:2" x14ac:dyDescent="0.25">
      <c r="A4360" s="1" t="s">
        <v>8899</v>
      </c>
      <c r="B4360" t="s">
        <v>8900</v>
      </c>
    </row>
    <row r="4361" spans="1:2" x14ac:dyDescent="0.25">
      <c r="A4361" s="1" t="s">
        <v>8901</v>
      </c>
      <c r="B4361" t="s">
        <v>8902</v>
      </c>
    </row>
    <row r="4362" spans="1:2" x14ac:dyDescent="0.25">
      <c r="A4362" s="1" t="s">
        <v>8903</v>
      </c>
      <c r="B4362" t="s">
        <v>8904</v>
      </c>
    </row>
    <row r="4363" spans="1:2" x14ac:dyDescent="0.25">
      <c r="A4363" s="1" t="s">
        <v>8905</v>
      </c>
      <c r="B4363" t="s">
        <v>8906</v>
      </c>
    </row>
    <row r="4364" spans="1:2" x14ac:dyDescent="0.25">
      <c r="A4364" s="1" t="s">
        <v>8907</v>
      </c>
      <c r="B4364" t="s">
        <v>8908</v>
      </c>
    </row>
    <row r="4365" spans="1:2" x14ac:dyDescent="0.25">
      <c r="A4365" s="1" t="s">
        <v>8909</v>
      </c>
      <c r="B4365" t="s">
        <v>8910</v>
      </c>
    </row>
    <row r="4366" spans="1:2" x14ac:dyDescent="0.25">
      <c r="A4366" s="1" t="s">
        <v>8911</v>
      </c>
      <c r="B4366" t="s">
        <v>8912</v>
      </c>
    </row>
    <row r="4367" spans="1:2" x14ac:dyDescent="0.25">
      <c r="A4367" s="118" t="s">
        <v>8913</v>
      </c>
      <c r="B4367" t="s">
        <v>8914</v>
      </c>
    </row>
    <row r="4368" spans="1:2" x14ac:dyDescent="0.25">
      <c r="A4368" s="1" t="s">
        <v>8929</v>
      </c>
      <c r="B4368" t="s">
        <v>8930</v>
      </c>
    </row>
    <row r="4369" spans="1:2" x14ac:dyDescent="0.25">
      <c r="A4369" s="1" t="s">
        <v>8931</v>
      </c>
      <c r="B4369" t="s">
        <v>8932</v>
      </c>
    </row>
    <row r="4370" spans="1:2" x14ac:dyDescent="0.25">
      <c r="A4370" s="1" t="s">
        <v>8933</v>
      </c>
      <c r="B4370" t="s">
        <v>1301</v>
      </c>
    </row>
    <row r="4371" spans="1:2" x14ac:dyDescent="0.25">
      <c r="A4371" s="1" t="s">
        <v>8934</v>
      </c>
      <c r="B4371" t="s">
        <v>8935</v>
      </c>
    </row>
    <row r="4372" spans="1:2" x14ac:dyDescent="0.25">
      <c r="A4372" s="1" t="s">
        <v>8936</v>
      </c>
      <c r="B4372" t="s">
        <v>8937</v>
      </c>
    </row>
    <row r="4373" spans="1:2" x14ac:dyDescent="0.25">
      <c r="A4373" s="1" t="s">
        <v>8939</v>
      </c>
      <c r="B4373" t="s">
        <v>8940</v>
      </c>
    </row>
    <row r="4374" spans="1:2" x14ac:dyDescent="0.25">
      <c r="A4374" s="1" t="s">
        <v>8941</v>
      </c>
      <c r="B4374" t="s">
        <v>7936</v>
      </c>
    </row>
    <row r="4375" spans="1:2" x14ac:dyDescent="0.25">
      <c r="A4375" s="1" t="s">
        <v>8944</v>
      </c>
      <c r="B4375" t="s">
        <v>7936</v>
      </c>
    </row>
    <row r="4376" spans="1:2" x14ac:dyDescent="0.25">
      <c r="A4376" s="1" t="s">
        <v>8945</v>
      </c>
      <c r="B4376" t="s">
        <v>8946</v>
      </c>
    </row>
    <row r="4377" spans="1:2" x14ac:dyDescent="0.25">
      <c r="A4377" s="1" t="s">
        <v>8949</v>
      </c>
      <c r="B4377" t="s">
        <v>8950</v>
      </c>
    </row>
    <row r="4378" spans="1:2" x14ac:dyDescent="0.25">
      <c r="A4378" s="22" t="s">
        <v>8954</v>
      </c>
      <c r="B4378" t="s">
        <v>8955</v>
      </c>
    </row>
    <row r="4379" spans="1:2" x14ac:dyDescent="0.25">
      <c r="A4379" s="1" t="s">
        <v>8956</v>
      </c>
      <c r="B4379" t="s">
        <v>8957</v>
      </c>
    </row>
    <row r="4380" spans="1:2" x14ac:dyDescent="0.25">
      <c r="A4380" s="1" t="s">
        <v>8958</v>
      </c>
      <c r="B4380" t="s">
        <v>8959</v>
      </c>
    </row>
    <row r="4381" spans="1:2" x14ac:dyDescent="0.25">
      <c r="A4381" s="1" t="s">
        <v>8960</v>
      </c>
      <c r="B4381" t="s">
        <v>8961</v>
      </c>
    </row>
    <row r="4382" spans="1:2" x14ac:dyDescent="0.25">
      <c r="A4382" s="1" t="s">
        <v>8962</v>
      </c>
      <c r="B4382" t="s">
        <v>8963</v>
      </c>
    </row>
    <row r="4383" spans="1:2" x14ac:dyDescent="0.25">
      <c r="A4383" s="1" t="s">
        <v>8161</v>
      </c>
      <c r="B4383" t="s">
        <v>8964</v>
      </c>
    </row>
    <row r="4384" spans="1:2" x14ac:dyDescent="0.25">
      <c r="A4384" s="1" t="s">
        <v>8965</v>
      </c>
      <c r="B4384" t="s">
        <v>8966</v>
      </c>
    </row>
    <row r="4385" spans="1:2" x14ac:dyDescent="0.25">
      <c r="A4385" s="1" t="s">
        <v>8967</v>
      </c>
      <c r="B4385" t="s">
        <v>8968</v>
      </c>
    </row>
    <row r="4386" spans="1:2" x14ac:dyDescent="0.25">
      <c r="A4386" s="1" t="s">
        <v>8969</v>
      </c>
      <c r="B4386" t="s">
        <v>8970</v>
      </c>
    </row>
    <row r="4387" spans="1:2" x14ac:dyDescent="0.25">
      <c r="A4387" s="1" t="s">
        <v>8971</v>
      </c>
      <c r="B4387" t="s">
        <v>8972</v>
      </c>
    </row>
    <row r="4388" spans="1:2" x14ac:dyDescent="0.25">
      <c r="A4388" s="22" t="s">
        <v>8974</v>
      </c>
      <c r="B4388" t="s">
        <v>8975</v>
      </c>
    </row>
    <row r="4389" spans="1:2" x14ac:dyDescent="0.25">
      <c r="A4389" s="22" t="s">
        <v>8976</v>
      </c>
      <c r="B4389" t="s">
        <v>8977</v>
      </c>
    </row>
    <row r="4390" spans="1:2" x14ac:dyDescent="0.25">
      <c r="A4390" s="1" t="s">
        <v>8978</v>
      </c>
      <c r="B4390" t="s">
        <v>8979</v>
      </c>
    </row>
    <row r="4391" spans="1:2" x14ac:dyDescent="0.25">
      <c r="A4391" s="1" t="s">
        <v>8973</v>
      </c>
      <c r="B4391" t="s">
        <v>8980</v>
      </c>
    </row>
    <row r="4392" spans="1:2" x14ac:dyDescent="0.25">
      <c r="A4392" s="1" t="s">
        <v>8981</v>
      </c>
      <c r="B4392" t="s">
        <v>8982</v>
      </c>
    </row>
    <row r="4393" spans="1:2" x14ac:dyDescent="0.25">
      <c r="A4393" s="1" t="s">
        <v>8983</v>
      </c>
      <c r="B4393" t="s">
        <v>8984</v>
      </c>
    </row>
    <row r="4394" spans="1:2" x14ac:dyDescent="0.25">
      <c r="A4394" s="1" t="s">
        <v>8985</v>
      </c>
      <c r="B4394" t="s">
        <v>8986</v>
      </c>
    </row>
    <row r="4395" spans="1:2" x14ac:dyDescent="0.25">
      <c r="A4395" s="1" t="s">
        <v>8987</v>
      </c>
      <c r="B4395" t="s">
        <v>8988</v>
      </c>
    </row>
    <row r="4396" spans="1:2" x14ac:dyDescent="0.25">
      <c r="A4396" s="1" t="s">
        <v>8989</v>
      </c>
      <c r="B4396" t="s">
        <v>8990</v>
      </c>
    </row>
    <row r="4397" spans="1:2" x14ac:dyDescent="0.25">
      <c r="A4397" s="1" t="s">
        <v>8991</v>
      </c>
      <c r="B4397" t="s">
        <v>197</v>
      </c>
    </row>
    <row r="4398" spans="1:2" x14ac:dyDescent="0.25">
      <c r="A4398" s="1" t="s">
        <v>8992</v>
      </c>
      <c r="B4398" t="s">
        <v>8993</v>
      </c>
    </row>
    <row r="4399" spans="1:2" x14ac:dyDescent="0.25">
      <c r="A4399" s="1" t="s">
        <v>8994</v>
      </c>
      <c r="B4399" t="s">
        <v>8995</v>
      </c>
    </row>
    <row r="4400" spans="1:2" x14ac:dyDescent="0.25">
      <c r="A4400" s="1" t="s">
        <v>8996</v>
      </c>
      <c r="B4400" t="s">
        <v>8997</v>
      </c>
    </row>
    <row r="4401" spans="1:2" x14ac:dyDescent="0.25">
      <c r="A4401" s="1" t="s">
        <v>8998</v>
      </c>
      <c r="B4401" t="s">
        <v>8999</v>
      </c>
    </row>
    <row r="4402" spans="1:2" x14ac:dyDescent="0.25">
      <c r="A4402" s="1" t="s">
        <v>9000</v>
      </c>
      <c r="B4402" t="s">
        <v>9001</v>
      </c>
    </row>
    <row r="4403" spans="1:2" x14ac:dyDescent="0.25">
      <c r="A4403" s="1" t="s">
        <v>9002</v>
      </c>
      <c r="B4403" t="s">
        <v>9003</v>
      </c>
    </row>
    <row r="4404" spans="1:2" x14ac:dyDescent="0.25">
      <c r="A4404" s="1" t="s">
        <v>9004</v>
      </c>
      <c r="B4404" t="s">
        <v>9005</v>
      </c>
    </row>
    <row r="4405" spans="1:2" x14ac:dyDescent="0.25">
      <c r="A4405" s="1" t="s">
        <v>9006</v>
      </c>
      <c r="B4405" t="s">
        <v>6526</v>
      </c>
    </row>
    <row r="4406" spans="1:2" x14ac:dyDescent="0.25">
      <c r="A4406" s="1" t="s">
        <v>9007</v>
      </c>
      <c r="B4406" t="s">
        <v>9008</v>
      </c>
    </row>
    <row r="4407" spans="1:2" x14ac:dyDescent="0.25">
      <c r="A4407" s="1" t="s">
        <v>9009</v>
      </c>
      <c r="B4407" t="s">
        <v>9010</v>
      </c>
    </row>
    <row r="4408" spans="1:2" x14ac:dyDescent="0.25">
      <c r="A4408" s="1" t="s">
        <v>9011</v>
      </c>
      <c r="B4408" t="s">
        <v>1447</v>
      </c>
    </row>
    <row r="4409" spans="1:2" x14ac:dyDescent="0.25">
      <c r="A4409" s="1" t="s">
        <v>9014</v>
      </c>
      <c r="B4409" t="s">
        <v>9015</v>
      </c>
    </row>
    <row r="4410" spans="1:2" x14ac:dyDescent="0.25">
      <c r="A4410" s="1" t="s">
        <v>9016</v>
      </c>
      <c r="B4410" t="s">
        <v>9017</v>
      </c>
    </row>
    <row r="4411" spans="1:2" x14ac:dyDescent="0.25">
      <c r="A4411" s="1" t="s">
        <v>9018</v>
      </c>
      <c r="B4411" t="s">
        <v>9019</v>
      </c>
    </row>
    <row r="4412" spans="1:2" x14ac:dyDescent="0.25">
      <c r="A4412" s="1" t="s">
        <v>9027</v>
      </c>
      <c r="B4412" t="s">
        <v>9026</v>
      </c>
    </row>
    <row r="4413" spans="1:2" x14ac:dyDescent="0.25">
      <c r="A4413" s="1" t="s">
        <v>9029</v>
      </c>
      <c r="B4413" t="s">
        <v>9028</v>
      </c>
    </row>
    <row r="4414" spans="1:2" x14ac:dyDescent="0.25">
      <c r="A4414" s="1" t="s">
        <v>9030</v>
      </c>
      <c r="B4414" t="s">
        <v>9042</v>
      </c>
    </row>
    <row r="4415" spans="1:2" x14ac:dyDescent="0.25">
      <c r="A4415" s="1" t="s">
        <v>9031</v>
      </c>
      <c r="B4415" t="s">
        <v>9043</v>
      </c>
    </row>
    <row r="4416" spans="1:2" x14ac:dyDescent="0.25">
      <c r="A4416" s="1" t="s">
        <v>9032</v>
      </c>
      <c r="B4416" t="s">
        <v>9044</v>
      </c>
    </row>
    <row r="4417" spans="1:2" x14ac:dyDescent="0.25">
      <c r="A4417" s="1" t="s">
        <v>9033</v>
      </c>
      <c r="B4417" t="s">
        <v>9045</v>
      </c>
    </row>
    <row r="4418" spans="1:2" x14ac:dyDescent="0.25">
      <c r="A4418" s="1" t="s">
        <v>9034</v>
      </c>
      <c r="B4418" t="s">
        <v>9046</v>
      </c>
    </row>
    <row r="4419" spans="1:2" x14ac:dyDescent="0.25">
      <c r="A4419" s="1" t="s">
        <v>9035</v>
      </c>
      <c r="B4419" t="s">
        <v>9047</v>
      </c>
    </row>
    <row r="4420" spans="1:2" x14ac:dyDescent="0.25">
      <c r="A4420" s="1" t="s">
        <v>9036</v>
      </c>
      <c r="B4420" t="s">
        <v>9048</v>
      </c>
    </row>
    <row r="4421" spans="1:2" x14ac:dyDescent="0.25">
      <c r="A4421" s="1" t="s">
        <v>9037</v>
      </c>
      <c r="B4421" t="s">
        <v>9049</v>
      </c>
    </row>
    <row r="4422" spans="1:2" x14ac:dyDescent="0.25">
      <c r="A4422" s="1" t="s">
        <v>9038</v>
      </c>
      <c r="B4422" t="s">
        <v>9050</v>
      </c>
    </row>
    <row r="4423" spans="1:2" x14ac:dyDescent="0.25">
      <c r="A4423" s="1" t="s">
        <v>9039</v>
      </c>
      <c r="B4423" t="s">
        <v>9051</v>
      </c>
    </row>
    <row r="4424" spans="1:2" x14ac:dyDescent="0.25">
      <c r="A4424" s="1" t="s">
        <v>9040</v>
      </c>
      <c r="B4424" t="s">
        <v>9052</v>
      </c>
    </row>
    <row r="4425" spans="1:2" x14ac:dyDescent="0.25">
      <c r="A4425" s="1" t="s">
        <v>9041</v>
      </c>
      <c r="B4425" t="s">
        <v>9053</v>
      </c>
    </row>
    <row r="4426" spans="1:2" x14ac:dyDescent="0.25">
      <c r="A4426" s="1" t="s">
        <v>9054</v>
      </c>
      <c r="B4426" t="s">
        <v>9055</v>
      </c>
    </row>
    <row r="4427" spans="1:2" x14ac:dyDescent="0.25">
      <c r="A4427" s="1" t="s">
        <v>9056</v>
      </c>
      <c r="B4427" t="s">
        <v>9057</v>
      </c>
    </row>
    <row r="4428" spans="1:2" x14ac:dyDescent="0.25">
      <c r="A4428" s="1" t="s">
        <v>9058</v>
      </c>
      <c r="B4428" t="s">
        <v>9059</v>
      </c>
    </row>
    <row r="4429" spans="1:2" x14ac:dyDescent="0.25">
      <c r="A4429" s="1" t="s">
        <v>9060</v>
      </c>
      <c r="B4429" t="s">
        <v>9061</v>
      </c>
    </row>
    <row r="4430" spans="1:2" x14ac:dyDescent="0.25">
      <c r="A4430" s="1" t="s">
        <v>9062</v>
      </c>
      <c r="B4430" t="s">
        <v>9063</v>
      </c>
    </row>
    <row r="4431" spans="1:2" x14ac:dyDescent="0.25">
      <c r="A4431" s="1" t="s">
        <v>9064</v>
      </c>
      <c r="B4431" t="s">
        <v>9065</v>
      </c>
    </row>
    <row r="4432" spans="1:2" x14ac:dyDescent="0.25">
      <c r="A4432" s="1" t="s">
        <v>9066</v>
      </c>
      <c r="B4432" t="s">
        <v>9067</v>
      </c>
    </row>
    <row r="4433" spans="1:2" x14ac:dyDescent="0.25">
      <c r="A4433" s="1" t="s">
        <v>9068</v>
      </c>
      <c r="B4433" t="s">
        <v>9069</v>
      </c>
    </row>
    <row r="4434" spans="1:2" x14ac:dyDescent="0.25">
      <c r="A4434" s="1" t="s">
        <v>9070</v>
      </c>
      <c r="B4434" t="s">
        <v>9071</v>
      </c>
    </row>
    <row r="4435" spans="1:2" x14ac:dyDescent="0.25">
      <c r="A4435" s="1" t="s">
        <v>9072</v>
      </c>
      <c r="B4435" t="s">
        <v>9073</v>
      </c>
    </row>
    <row r="4436" spans="1:2" x14ac:dyDescent="0.25">
      <c r="A4436" s="1" t="s">
        <v>9074</v>
      </c>
      <c r="B4436" t="s">
        <v>9075</v>
      </c>
    </row>
    <row r="4437" spans="1:2" x14ac:dyDescent="0.25">
      <c r="A4437" s="1" t="s">
        <v>52</v>
      </c>
      <c r="B4437" t="s">
        <v>9076</v>
      </c>
    </row>
    <row r="4438" spans="1:2" x14ac:dyDescent="0.25">
      <c r="A4438" s="1" t="s">
        <v>9077</v>
      </c>
      <c r="B4438" t="s">
        <v>9078</v>
      </c>
    </row>
    <row r="4439" spans="1:2" x14ac:dyDescent="0.25">
      <c r="A4439" s="1" t="s">
        <v>9079</v>
      </c>
      <c r="B4439" t="s">
        <v>9080</v>
      </c>
    </row>
    <row r="4440" spans="1:2" x14ac:dyDescent="0.25">
      <c r="A4440" s="1" t="s">
        <v>9081</v>
      </c>
      <c r="B4440" t="s">
        <v>9082</v>
      </c>
    </row>
    <row r="4441" spans="1:2" x14ac:dyDescent="0.25">
      <c r="A4441" s="1" t="s">
        <v>9083</v>
      </c>
      <c r="B4441" t="s">
        <v>9084</v>
      </c>
    </row>
    <row r="4442" spans="1:2" x14ac:dyDescent="0.25">
      <c r="A4442" s="1" t="s">
        <v>9085</v>
      </c>
      <c r="B4442" t="s">
        <v>9086</v>
      </c>
    </row>
    <row r="4443" spans="1:2" x14ac:dyDescent="0.25">
      <c r="A4443" s="1" t="s">
        <v>9087</v>
      </c>
      <c r="B4443" t="s">
        <v>9088</v>
      </c>
    </row>
    <row r="4444" spans="1:2" x14ac:dyDescent="0.25">
      <c r="A4444" s="1" t="s">
        <v>49</v>
      </c>
      <c r="B4444" t="s">
        <v>9089</v>
      </c>
    </row>
    <row r="4445" spans="1:2" x14ac:dyDescent="0.25">
      <c r="A4445" s="1" t="s">
        <v>9090</v>
      </c>
      <c r="B4445" t="s">
        <v>9091</v>
      </c>
    </row>
    <row r="4446" spans="1:2" x14ac:dyDescent="0.25">
      <c r="A4446" s="1" t="s">
        <v>9092</v>
      </c>
      <c r="B4446" t="s">
        <v>9093</v>
      </c>
    </row>
    <row r="4447" spans="1:2" x14ac:dyDescent="0.25">
      <c r="A4447" s="1" t="s">
        <v>48</v>
      </c>
      <c r="B4447" t="s">
        <v>9094</v>
      </c>
    </row>
    <row r="4448" spans="1:2" x14ac:dyDescent="0.25">
      <c r="A4448" s="1" t="s">
        <v>9095</v>
      </c>
      <c r="B4448" t="s">
        <v>9096</v>
      </c>
    </row>
    <row r="4449" spans="1:2" x14ac:dyDescent="0.25">
      <c r="A4449" s="1" t="s">
        <v>7810</v>
      </c>
      <c r="B4449" t="s">
        <v>9097</v>
      </c>
    </row>
    <row r="4450" spans="1:2" x14ac:dyDescent="0.25">
      <c r="A4450" s="1" t="s">
        <v>47</v>
      </c>
      <c r="B4450" t="s">
        <v>9098</v>
      </c>
    </row>
    <row r="4451" spans="1:2" x14ac:dyDescent="0.25">
      <c r="A4451" s="1" t="s">
        <v>9099</v>
      </c>
      <c r="B4451" t="s">
        <v>9100</v>
      </c>
    </row>
    <row r="4452" spans="1:2" x14ac:dyDescent="0.25">
      <c r="A4452" s="1" t="s">
        <v>46</v>
      </c>
      <c r="B4452" t="s">
        <v>9101</v>
      </c>
    </row>
    <row r="4453" spans="1:2" x14ac:dyDescent="0.25">
      <c r="A4453" s="1" t="s">
        <v>9102</v>
      </c>
      <c r="B4453" t="s">
        <v>9103</v>
      </c>
    </row>
    <row r="4454" spans="1:2" x14ac:dyDescent="0.25">
      <c r="A4454" s="1" t="s">
        <v>9104</v>
      </c>
      <c r="B4454" t="s">
        <v>9105</v>
      </c>
    </row>
    <row r="4455" spans="1:2" x14ac:dyDescent="0.25">
      <c r="A4455" s="1" t="s">
        <v>9106</v>
      </c>
      <c r="B4455" t="s">
        <v>9107</v>
      </c>
    </row>
    <row r="4456" spans="1:2" x14ac:dyDescent="0.25">
      <c r="A4456" s="1" t="s">
        <v>9108</v>
      </c>
      <c r="B4456" t="s">
        <v>9109</v>
      </c>
    </row>
    <row r="4457" spans="1:2" x14ac:dyDescent="0.25">
      <c r="A4457" s="1" t="s">
        <v>9110</v>
      </c>
      <c r="B4457" t="s">
        <v>9111</v>
      </c>
    </row>
    <row r="4458" spans="1:2" x14ac:dyDescent="0.25">
      <c r="A4458" s="1" t="s">
        <v>9112</v>
      </c>
      <c r="B4458" t="s">
        <v>9113</v>
      </c>
    </row>
    <row r="4459" spans="1:2" x14ac:dyDescent="0.25">
      <c r="A4459" s="1" t="s">
        <v>9114</v>
      </c>
      <c r="B4459" t="s">
        <v>9115</v>
      </c>
    </row>
    <row r="4460" spans="1:2" x14ac:dyDescent="0.25">
      <c r="A4460" s="1" t="s">
        <v>45</v>
      </c>
      <c r="B4460" t="s">
        <v>9116</v>
      </c>
    </row>
    <row r="4461" spans="1:2" x14ac:dyDescent="0.25">
      <c r="A4461" s="1" t="s">
        <v>9117</v>
      </c>
      <c r="B4461" t="s">
        <v>9118</v>
      </c>
    </row>
    <row r="4462" spans="1:2" x14ac:dyDescent="0.25">
      <c r="A4462" s="1" t="s">
        <v>44</v>
      </c>
      <c r="B4462" t="s">
        <v>9119</v>
      </c>
    </row>
    <row r="4463" spans="1:2" x14ac:dyDescent="0.25">
      <c r="A4463" s="1" t="s">
        <v>9120</v>
      </c>
      <c r="B4463" t="s">
        <v>9121</v>
      </c>
    </row>
    <row r="4464" spans="1:2" x14ac:dyDescent="0.25">
      <c r="A4464" s="1" t="s">
        <v>9122</v>
      </c>
      <c r="B4464" t="s">
        <v>9123</v>
      </c>
    </row>
    <row r="4465" spans="1:5" x14ac:dyDescent="0.25">
      <c r="A4465" s="1" t="s">
        <v>9124</v>
      </c>
      <c r="B4465" t="s">
        <v>9125</v>
      </c>
    </row>
    <row r="4466" spans="1:5" x14ac:dyDescent="0.25">
      <c r="A4466" s="1" t="s">
        <v>43</v>
      </c>
      <c r="B4466" t="s">
        <v>9126</v>
      </c>
    </row>
    <row r="4467" spans="1:5" x14ac:dyDescent="0.25">
      <c r="A4467" s="1" t="s">
        <v>9127</v>
      </c>
      <c r="B4467" t="s">
        <v>9128</v>
      </c>
    </row>
    <row r="4468" spans="1:5" x14ac:dyDescent="0.25">
      <c r="A4468" s="1" t="s">
        <v>9129</v>
      </c>
      <c r="B4468" t="s">
        <v>9130</v>
      </c>
    </row>
    <row r="4469" spans="1:5" x14ac:dyDescent="0.25">
      <c r="A4469" s="1" t="s">
        <v>42</v>
      </c>
      <c r="B4469" t="s">
        <v>9131</v>
      </c>
    </row>
    <row r="4470" spans="1:5" x14ac:dyDescent="0.25">
      <c r="A4470" s="1" t="s">
        <v>9132</v>
      </c>
      <c r="B4470" t="s">
        <v>9133</v>
      </c>
    </row>
    <row r="4471" spans="1:5" x14ac:dyDescent="0.25">
      <c r="A4471" s="1" t="s">
        <v>9134</v>
      </c>
      <c r="B4471" t="s">
        <v>41</v>
      </c>
    </row>
    <row r="4472" spans="1:5" x14ac:dyDescent="0.25">
      <c r="A4472" s="1" t="s">
        <v>9135</v>
      </c>
      <c r="B4472" t="s">
        <v>9136</v>
      </c>
    </row>
    <row r="4473" spans="1:5" x14ac:dyDescent="0.25">
      <c r="A4473" s="1" t="s">
        <v>40</v>
      </c>
      <c r="B4473" t="s">
        <v>9137</v>
      </c>
    </row>
    <row r="4474" spans="1:5" x14ac:dyDescent="0.25">
      <c r="A4474" s="1" t="s">
        <v>39</v>
      </c>
      <c r="B4474" t="s">
        <v>9138</v>
      </c>
      <c r="E4474">
        <v>288.04000000000002</v>
      </c>
    </row>
    <row r="4475" spans="1:5" x14ac:dyDescent="0.25">
      <c r="A4475" s="1" t="s">
        <v>38</v>
      </c>
      <c r="B4475" t="s">
        <v>9139</v>
      </c>
      <c r="C4475">
        <v>1936.16</v>
      </c>
      <c r="E4475">
        <v>703.16</v>
      </c>
    </row>
    <row r="4476" spans="1:5" x14ac:dyDescent="0.25">
      <c r="A4476" s="1" t="s">
        <v>37</v>
      </c>
      <c r="B4476" t="s">
        <v>9140</v>
      </c>
      <c r="C4476">
        <v>1946.16</v>
      </c>
      <c r="E4476">
        <v>191.61</v>
      </c>
    </row>
    <row r="4477" spans="1:5" x14ac:dyDescent="0.25">
      <c r="A4477" s="1" t="s">
        <v>9141</v>
      </c>
      <c r="B4477" t="s">
        <v>9142</v>
      </c>
      <c r="C4477">
        <f>SUM(C4475:C4476)</f>
        <v>3882.32</v>
      </c>
      <c r="E4477">
        <v>370.13</v>
      </c>
    </row>
    <row r="4478" spans="1:5" x14ac:dyDescent="0.25">
      <c r="A4478" s="1" t="s">
        <v>36</v>
      </c>
      <c r="B4478" t="s">
        <v>9143</v>
      </c>
      <c r="E4478">
        <v>393.22</v>
      </c>
    </row>
    <row r="4479" spans="1:5" x14ac:dyDescent="0.25">
      <c r="A4479" s="1" t="s">
        <v>35</v>
      </c>
      <c r="B4479" t="s">
        <v>9144</v>
      </c>
      <c r="E4479">
        <f>SUM(E4474:E4478)</f>
        <v>1946.16</v>
      </c>
    </row>
    <row r="4480" spans="1:5" x14ac:dyDescent="0.25">
      <c r="A4480" s="1" t="s">
        <v>34</v>
      </c>
      <c r="B4480" t="s">
        <v>9145</v>
      </c>
    </row>
    <row r="4481" spans="1:2" x14ac:dyDescent="0.25">
      <c r="A4481" s="1" t="s">
        <v>9146</v>
      </c>
      <c r="B4481" t="s">
        <v>9147</v>
      </c>
    </row>
    <row r="4482" spans="1:2" x14ac:dyDescent="0.25">
      <c r="A4482" s="1" t="s">
        <v>33</v>
      </c>
      <c r="B4482" t="s">
        <v>9148</v>
      </c>
    </row>
    <row r="4483" spans="1:2" x14ac:dyDescent="0.25">
      <c r="A4483" s="1" t="s">
        <v>32</v>
      </c>
      <c r="B4483" t="s">
        <v>9149</v>
      </c>
    </row>
    <row r="4484" spans="1:2" x14ac:dyDescent="0.25">
      <c r="A4484" s="1" t="s">
        <v>9150</v>
      </c>
      <c r="B4484" t="s">
        <v>9151</v>
      </c>
    </row>
    <row r="4485" spans="1:2" x14ac:dyDescent="0.25">
      <c r="A4485" s="1" t="s">
        <v>31</v>
      </c>
      <c r="B4485" t="s">
        <v>9152</v>
      </c>
    </row>
    <row r="4486" spans="1:2" x14ac:dyDescent="0.25">
      <c r="A4486" s="1" t="s">
        <v>9153</v>
      </c>
      <c r="B4486" t="s">
        <v>9154</v>
      </c>
    </row>
    <row r="4487" spans="1:2" x14ac:dyDescent="0.25">
      <c r="A4487" s="1" t="s">
        <v>9155</v>
      </c>
      <c r="B4487" t="s">
        <v>9156</v>
      </c>
    </row>
    <row r="4488" spans="1:2" x14ac:dyDescent="0.25">
      <c r="A4488" s="1" t="s">
        <v>30</v>
      </c>
      <c r="B4488" t="s">
        <v>9157</v>
      </c>
    </row>
    <row r="4489" spans="1:2" x14ac:dyDescent="0.25">
      <c r="A4489" s="1" t="s">
        <v>9158</v>
      </c>
      <c r="B4489" t="s">
        <v>9159</v>
      </c>
    </row>
    <row r="4490" spans="1:2" x14ac:dyDescent="0.25">
      <c r="A4490" s="1" t="s">
        <v>9160</v>
      </c>
      <c r="B4490" t="s">
        <v>9161</v>
      </c>
    </row>
    <row r="4491" spans="1:2" x14ac:dyDescent="0.25">
      <c r="A4491" s="1" t="s">
        <v>29</v>
      </c>
      <c r="B4491" t="s">
        <v>9162</v>
      </c>
    </row>
    <row r="4492" spans="1:2" x14ac:dyDescent="0.25">
      <c r="A4492" s="1" t="s">
        <v>9163</v>
      </c>
      <c r="B4492" t="s">
        <v>9164</v>
      </c>
    </row>
    <row r="4493" spans="1:2" x14ac:dyDescent="0.25">
      <c r="A4493" s="1" t="s">
        <v>9165</v>
      </c>
      <c r="B4493" t="s">
        <v>9166</v>
      </c>
    </row>
    <row r="4494" spans="1:2" x14ac:dyDescent="0.25">
      <c r="A4494" s="1" t="s">
        <v>9167</v>
      </c>
      <c r="B4494" t="s">
        <v>9168</v>
      </c>
    </row>
    <row r="4495" spans="1:2" x14ac:dyDescent="0.25">
      <c r="A4495" s="1" t="s">
        <v>9169</v>
      </c>
      <c r="B4495" t="s">
        <v>9170</v>
      </c>
    </row>
    <row r="4496" spans="1:2" x14ac:dyDescent="0.25">
      <c r="A4496" s="1" t="s">
        <v>9171</v>
      </c>
      <c r="B4496" t="s">
        <v>9172</v>
      </c>
    </row>
    <row r="4497" spans="1:2" x14ac:dyDescent="0.25">
      <c r="A4497" s="1" t="s">
        <v>9173</v>
      </c>
      <c r="B4497" t="s">
        <v>9174</v>
      </c>
    </row>
    <row r="4498" spans="1:2" x14ac:dyDescent="0.25">
      <c r="A4498" s="1" t="s">
        <v>9175</v>
      </c>
      <c r="B4498" t="s">
        <v>9176</v>
      </c>
    </row>
    <row r="4499" spans="1:2" x14ac:dyDescent="0.25">
      <c r="A4499" s="1" t="s">
        <v>3103</v>
      </c>
      <c r="B4499" t="s">
        <v>9177</v>
      </c>
    </row>
    <row r="4500" spans="1:2" x14ac:dyDescent="0.25">
      <c r="A4500" s="1" t="s">
        <v>6499</v>
      </c>
      <c r="B4500" t="s">
        <v>9178</v>
      </c>
    </row>
    <row r="4501" spans="1:2" x14ac:dyDescent="0.25">
      <c r="A4501" s="1" t="s">
        <v>2641</v>
      </c>
      <c r="B4501" t="s">
        <v>9179</v>
      </c>
    </row>
    <row r="4502" spans="1:2" x14ac:dyDescent="0.25">
      <c r="A4502" s="1" t="s">
        <v>2802</v>
      </c>
      <c r="B4502" t="s">
        <v>9180</v>
      </c>
    </row>
    <row r="4503" spans="1:2" x14ac:dyDescent="0.25">
      <c r="A4503" s="1" t="s">
        <v>5902</v>
      </c>
      <c r="B4503" t="s">
        <v>9181</v>
      </c>
    </row>
    <row r="4504" spans="1:2" x14ac:dyDescent="0.25">
      <c r="A4504" s="1" t="s">
        <v>5071</v>
      </c>
      <c r="B4504" t="s">
        <v>9182</v>
      </c>
    </row>
    <row r="4505" spans="1:2" x14ac:dyDescent="0.25">
      <c r="A4505" s="1" t="s">
        <v>3067</v>
      </c>
      <c r="B4505" t="s">
        <v>9183</v>
      </c>
    </row>
    <row r="4506" spans="1:2" x14ac:dyDescent="0.25">
      <c r="A4506" s="1" t="s">
        <v>6517</v>
      </c>
      <c r="B4506" t="s">
        <v>9184</v>
      </c>
    </row>
    <row r="4507" spans="1:2" x14ac:dyDescent="0.25">
      <c r="A4507" s="1" t="s">
        <v>9185</v>
      </c>
      <c r="B4507" t="s">
        <v>9186</v>
      </c>
    </row>
    <row r="4508" spans="1:2" x14ac:dyDescent="0.25">
      <c r="A4508" s="1" t="s">
        <v>3527</v>
      </c>
      <c r="B4508" t="s">
        <v>9187</v>
      </c>
    </row>
    <row r="4509" spans="1:2" x14ac:dyDescent="0.25">
      <c r="A4509" s="1" t="s">
        <v>1320</v>
      </c>
      <c r="B4509" t="s">
        <v>9188</v>
      </c>
    </row>
    <row r="4510" spans="1:2" x14ac:dyDescent="0.25">
      <c r="A4510" s="1" t="s">
        <v>9189</v>
      </c>
      <c r="B4510" t="s">
        <v>9190</v>
      </c>
    </row>
    <row r="4511" spans="1:2" x14ac:dyDescent="0.25">
      <c r="A4511" s="1" t="s">
        <v>2579</v>
      </c>
      <c r="B4511" t="s">
        <v>9191</v>
      </c>
    </row>
    <row r="4512" spans="1:2" x14ac:dyDescent="0.25">
      <c r="A4512" s="1" t="s">
        <v>3051</v>
      </c>
      <c r="B4512" t="s">
        <v>9192</v>
      </c>
    </row>
    <row r="4513" spans="1:2" x14ac:dyDescent="0.25">
      <c r="A4513" s="1" t="s">
        <v>2196</v>
      </c>
      <c r="B4513" t="s">
        <v>9193</v>
      </c>
    </row>
    <row r="4514" spans="1:2" x14ac:dyDescent="0.25">
      <c r="A4514" s="1" t="s">
        <v>1470</v>
      </c>
      <c r="B4514" t="s">
        <v>9194</v>
      </c>
    </row>
    <row r="4515" spans="1:2" x14ac:dyDescent="0.25">
      <c r="A4515" s="1" t="s">
        <v>9195</v>
      </c>
      <c r="B4515" t="s">
        <v>9196</v>
      </c>
    </row>
    <row r="4516" spans="1:2" x14ac:dyDescent="0.25">
      <c r="A4516" s="1" t="s">
        <v>9197</v>
      </c>
      <c r="B4516" t="s">
        <v>9198</v>
      </c>
    </row>
    <row r="4517" spans="1:2" x14ac:dyDescent="0.25">
      <c r="A4517" s="1" t="s">
        <v>2355</v>
      </c>
      <c r="B4517" t="s">
        <v>9199</v>
      </c>
    </row>
    <row r="4518" spans="1:2" x14ac:dyDescent="0.25">
      <c r="A4518" s="1" t="s">
        <v>9200</v>
      </c>
      <c r="B4518" t="s">
        <v>9201</v>
      </c>
    </row>
    <row r="4519" spans="1:2" x14ac:dyDescent="0.25">
      <c r="A4519" s="1" t="s">
        <v>5398</v>
      </c>
      <c r="B4519" t="s">
        <v>9202</v>
      </c>
    </row>
    <row r="4520" spans="1:2" x14ac:dyDescent="0.25">
      <c r="A4520" s="1" t="s">
        <v>9203</v>
      </c>
      <c r="B4520" t="s">
        <v>9204</v>
      </c>
    </row>
    <row r="4521" spans="1:2" x14ac:dyDescent="0.25">
      <c r="A4521" s="1" t="s">
        <v>9205</v>
      </c>
      <c r="B4521" t="s">
        <v>9206</v>
      </c>
    </row>
    <row r="4522" spans="1:2" x14ac:dyDescent="0.25">
      <c r="A4522" s="1" t="s">
        <v>9207</v>
      </c>
      <c r="B4522" t="s">
        <v>9208</v>
      </c>
    </row>
    <row r="4523" spans="1:2" x14ac:dyDescent="0.25">
      <c r="A4523" s="1" t="s">
        <v>3501</v>
      </c>
      <c r="B4523" t="s">
        <v>9209</v>
      </c>
    </row>
    <row r="4524" spans="1:2" x14ac:dyDescent="0.25">
      <c r="A4524" s="1" t="s">
        <v>1384</v>
      </c>
      <c r="B4524" t="s">
        <v>9210</v>
      </c>
    </row>
    <row r="4525" spans="1:2" x14ac:dyDescent="0.25">
      <c r="A4525" s="1" t="s">
        <v>9344</v>
      </c>
      <c r="B4525" t="s">
        <v>9345</v>
      </c>
    </row>
    <row r="4526" spans="1:2" x14ac:dyDescent="0.25">
      <c r="A4526" s="1" t="s">
        <v>9346</v>
      </c>
      <c r="B4526" t="s">
        <v>9181</v>
      </c>
    </row>
    <row r="4527" spans="1:2" x14ac:dyDescent="0.25">
      <c r="A4527" s="1" t="s">
        <v>9350</v>
      </c>
      <c r="B4527" t="s">
        <v>9351</v>
      </c>
    </row>
    <row r="4528" spans="1:2" x14ac:dyDescent="0.25">
      <c r="A4528" s="1" t="s">
        <v>9355</v>
      </c>
      <c r="B4528" t="s">
        <v>9356</v>
      </c>
    </row>
    <row r="4529" spans="1:2" x14ac:dyDescent="0.25">
      <c r="A4529" s="1" t="s">
        <v>9402</v>
      </c>
      <c r="B4529" t="s">
        <v>9403</v>
      </c>
    </row>
    <row r="4530" spans="1:2" x14ac:dyDescent="0.25">
      <c r="A4530" s="1" t="s">
        <v>9278</v>
      </c>
      <c r="B4530" t="s">
        <v>9404</v>
      </c>
    </row>
    <row r="4531" spans="1:2" x14ac:dyDescent="0.25">
      <c r="A4531" s="1" t="s">
        <v>9272</v>
      </c>
      <c r="B4531" t="s">
        <v>9405</v>
      </c>
    </row>
    <row r="4532" spans="1:2" x14ac:dyDescent="0.25">
      <c r="A4532" s="1" t="s">
        <v>9406</v>
      </c>
      <c r="B4532" t="s">
        <v>9407</v>
      </c>
    </row>
    <row r="4533" spans="1:2" x14ac:dyDescent="0.25">
      <c r="A4533" s="1" t="s">
        <v>9408</v>
      </c>
      <c r="B4533" t="s">
        <v>9409</v>
      </c>
    </row>
    <row r="4534" spans="1:2" x14ac:dyDescent="0.25">
      <c r="A4534" s="1" t="s">
        <v>9411</v>
      </c>
      <c r="B4534" t="s">
        <v>9412</v>
      </c>
    </row>
    <row r="4535" spans="1:2" x14ac:dyDescent="0.25">
      <c r="A4535" s="1" t="s">
        <v>9300</v>
      </c>
      <c r="B4535" t="s">
        <v>9413</v>
      </c>
    </row>
    <row r="4536" spans="1:2" x14ac:dyDescent="0.25">
      <c r="A4536" s="1" t="s">
        <v>9414</v>
      </c>
      <c r="B4536" t="s">
        <v>9415</v>
      </c>
    </row>
    <row r="4537" spans="1:2" x14ac:dyDescent="0.25">
      <c r="A4537" s="1" t="s">
        <v>9417</v>
      </c>
      <c r="B4537" t="s">
        <v>9418</v>
      </c>
    </row>
    <row r="4538" spans="1:2" x14ac:dyDescent="0.25">
      <c r="A4538" s="1" t="s">
        <v>9255</v>
      </c>
      <c r="B4538" t="s">
        <v>9444</v>
      </c>
    </row>
    <row r="4539" spans="1:2" x14ac:dyDescent="0.25">
      <c r="A4539" s="1" t="s">
        <v>9448</v>
      </c>
      <c r="B4539" t="s">
        <v>9243</v>
      </c>
    </row>
    <row r="4540" spans="1:2" x14ac:dyDescent="0.25">
      <c r="A4540" s="1" t="s">
        <v>9469</v>
      </c>
      <c r="B4540" t="s">
        <v>9470</v>
      </c>
    </row>
    <row r="4541" spans="1:2" x14ac:dyDescent="0.25">
      <c r="A4541" s="1" t="s">
        <v>9473</v>
      </c>
      <c r="B4541" t="s">
        <v>9474</v>
      </c>
    </row>
    <row r="4542" spans="1:2" x14ac:dyDescent="0.25">
      <c r="A4542" s="1" t="s">
        <v>9477</v>
      </c>
      <c r="B4542" t="s">
        <v>9478</v>
      </c>
    </row>
    <row r="4543" spans="1:2" x14ac:dyDescent="0.25">
      <c r="A4543" s="1" t="s">
        <v>9481</v>
      </c>
      <c r="B4543" t="s">
        <v>9482</v>
      </c>
    </row>
    <row r="4544" spans="1:2" x14ac:dyDescent="0.25">
      <c r="A4544" s="1" t="s">
        <v>9512</v>
      </c>
      <c r="B4544" t="s">
        <v>9513</v>
      </c>
    </row>
    <row r="4545" spans="1:2" x14ac:dyDescent="0.25">
      <c r="A4545" s="1" t="s">
        <v>9544</v>
      </c>
      <c r="B4545" t="s">
        <v>9545</v>
      </c>
    </row>
    <row r="4546" spans="1:2" x14ac:dyDescent="0.25">
      <c r="A4546" s="1" t="s">
        <v>9546</v>
      </c>
      <c r="B4546" t="s">
        <v>9547</v>
      </c>
    </row>
    <row r="4547" spans="1:2" x14ac:dyDescent="0.25">
      <c r="A4547" s="1" t="s">
        <v>9549</v>
      </c>
      <c r="B4547" t="s">
        <v>9550</v>
      </c>
    </row>
    <row r="4548" spans="1:2" x14ac:dyDescent="0.25">
      <c r="A4548" s="1" t="s">
        <v>9577</v>
      </c>
      <c r="B4548" t="s">
        <v>9578</v>
      </c>
    </row>
    <row r="4549" spans="1:2" x14ac:dyDescent="0.25">
      <c r="A4549" s="1" t="s">
        <v>9268</v>
      </c>
      <c r="B4549" t="s">
        <v>9269</v>
      </c>
    </row>
    <row r="4550" spans="1:2" x14ac:dyDescent="0.25">
      <c r="A4550" s="1" t="s">
        <v>9610</v>
      </c>
      <c r="B4550" t="s">
        <v>9611</v>
      </c>
    </row>
    <row r="4551" spans="1:2" x14ac:dyDescent="0.25">
      <c r="A4551" s="1" t="s">
        <v>9612</v>
      </c>
      <c r="B4551" t="s">
        <v>1314</v>
      </c>
    </row>
    <row r="4552" spans="1:2" x14ac:dyDescent="0.25">
      <c r="A4552" s="1" t="s">
        <v>9616</v>
      </c>
      <c r="B4552" t="s">
        <v>9617</v>
      </c>
    </row>
    <row r="4553" spans="1:2" x14ac:dyDescent="0.25">
      <c r="A4553" s="1" t="s">
        <v>9618</v>
      </c>
      <c r="B4553" t="s">
        <v>9619</v>
      </c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topLeftCell="D1" workbookViewId="0">
      <selection activeCell="A3" sqref="A3:P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8776</v>
      </c>
      <c r="B2" t="s">
        <v>8777</v>
      </c>
      <c r="C2" t="s">
        <v>8778</v>
      </c>
      <c r="D2" t="s">
        <v>8779</v>
      </c>
      <c r="E2" t="s">
        <v>8780</v>
      </c>
      <c r="F2" t="s">
        <v>8781</v>
      </c>
      <c r="G2" s="2" t="s">
        <v>8782</v>
      </c>
      <c r="H2" s="2" t="s">
        <v>8783</v>
      </c>
      <c r="I2" s="2" t="s">
        <v>8784</v>
      </c>
      <c r="J2" s="2" t="s">
        <v>8785</v>
      </c>
      <c r="K2" s="2" t="s">
        <v>8786</v>
      </c>
      <c r="L2" s="2" t="s">
        <v>8787</v>
      </c>
      <c r="M2" s="2" t="s">
        <v>8788</v>
      </c>
      <c r="N2" s="2" t="s">
        <v>8789</v>
      </c>
      <c r="O2" s="2" t="s">
        <v>8790</v>
      </c>
      <c r="P2" s="2" t="s">
        <v>8791</v>
      </c>
      <c r="Q2" s="2" t="s">
        <v>8792</v>
      </c>
      <c r="R2" s="2" t="s">
        <v>8793</v>
      </c>
      <c r="S2" t="s">
        <v>8794</v>
      </c>
    </row>
    <row r="3" spans="1:19" x14ac:dyDescent="0.25">
      <c r="A3" t="s">
        <v>8795</v>
      </c>
      <c r="B3" t="s">
        <v>8796</v>
      </c>
      <c r="C3" t="s">
        <v>8798</v>
      </c>
      <c r="D3" t="s">
        <v>8799</v>
      </c>
      <c r="F3" t="s">
        <v>8800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8797</v>
      </c>
    </row>
    <row r="4" spans="1:19" x14ac:dyDescent="0.25">
      <c r="A4" t="s">
        <v>8795</v>
      </c>
      <c r="B4" t="s">
        <v>8796</v>
      </c>
      <c r="C4" t="s">
        <v>8801</v>
      </c>
      <c r="D4" t="s">
        <v>8802</v>
      </c>
      <c r="F4" t="s">
        <v>8800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8797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23"/>
  <sheetViews>
    <sheetView showGridLines="0" zoomScaleNormal="100" zoomScaleSheetLayoutView="145" workbookViewId="0">
      <selection activeCell="G7" sqref="G7"/>
    </sheetView>
  </sheetViews>
  <sheetFormatPr baseColWidth="10" defaultRowHeight="15" x14ac:dyDescent="0.25"/>
  <cols>
    <col min="1" max="1" width="2.28515625" style="89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6" customFormat="1" ht="44.25" customHeight="1" x14ac:dyDescent="0.2">
      <c r="A1" s="88"/>
      <c r="B1" s="151"/>
      <c r="C1" s="152"/>
      <c r="D1" s="149" t="s">
        <v>8953</v>
      </c>
      <c r="E1" s="150"/>
      <c r="F1" s="150"/>
      <c r="I1" s="87"/>
    </row>
    <row r="3" spans="1:10 16383:16383" ht="21.75" customHeight="1" x14ac:dyDescent="0.25">
      <c r="D3" s="83" t="s">
        <v>8573</v>
      </c>
      <c r="E3" s="84" t="s">
        <v>8329</v>
      </c>
      <c r="F3" s="85" t="s">
        <v>8774</v>
      </c>
      <c r="G3" s="141" t="s">
        <v>8574</v>
      </c>
      <c r="H3" s="83" t="s">
        <v>8775</v>
      </c>
      <c r="I3" s="84" t="s">
        <v>8757</v>
      </c>
      <c r="XFC3" t="s">
        <v>7944</v>
      </c>
    </row>
    <row r="4" spans="1:10 16383:16383" ht="18" customHeight="1" x14ac:dyDescent="0.25">
      <c r="D4" s="90" t="s">
        <v>8758</v>
      </c>
      <c r="E4" s="91">
        <f>ROUND(SUMIFS(Tabla3[[#All],[V GRAVADAS]],Tabla3[[#All],[MES]],Tabla7[[#Headers],[DICIEMBRE]])/(1.13),2)</f>
        <v>195.13</v>
      </c>
      <c r="F4" s="92"/>
      <c r="G4" s="92"/>
      <c r="H4" s="90" t="s">
        <v>8759</v>
      </c>
      <c r="I4" s="100">
        <f>ROUND(F10*0.13-F14*0.13-E16-E17,2)+E18</f>
        <v>977.85711037409703</v>
      </c>
      <c r="XFC4" t="s">
        <v>7981</v>
      </c>
    </row>
    <row r="5" spans="1:10 16383:16383" ht="18" customHeight="1" x14ac:dyDescent="0.25">
      <c r="D5" s="90" t="s">
        <v>74</v>
      </c>
      <c r="E5" s="91">
        <f>ROUND(SUMIFS(Tabla3[[#All],[V EXENTA]],Tabla3[[#All],[MES]],Tabla7[[#Headers],[DICIEMBRE]]),2)</f>
        <v>734</v>
      </c>
      <c r="F5" s="92"/>
      <c r="G5" s="139"/>
      <c r="H5" s="90" t="s">
        <v>8761</v>
      </c>
      <c r="I5" s="100">
        <f>ROUND(F9*0.0175,2)+E19</f>
        <v>258.68</v>
      </c>
      <c r="XFC5" t="s">
        <v>8153</v>
      </c>
    </row>
    <row r="6" spans="1:10 16383:16383" ht="18" customHeight="1" x14ac:dyDescent="0.25">
      <c r="D6" s="90" t="s">
        <v>9379</v>
      </c>
      <c r="E6" s="91">
        <f>ROUND(SUMIFS(Tabla3[[#All],[V NO SUJETAS]],Tabla3[[#All],[MES]],Tabla7[[#Headers],[DICIEMBRE]]),2)</f>
        <v>0</v>
      </c>
      <c r="F6" s="92" t="str">
        <f>IFERROR(+E3+E4-E5,"")</f>
        <v/>
      </c>
      <c r="G6" s="92"/>
      <c r="H6" s="107" t="s">
        <v>8763</v>
      </c>
      <c r="I6" s="101">
        <f>SUM(I4:I5)</f>
        <v>1236.537110374097</v>
      </c>
      <c r="XFC6" t="s">
        <v>8265</v>
      </c>
    </row>
    <row r="7" spans="1:10 16383:16383" ht="18" customHeight="1" x14ac:dyDescent="0.25">
      <c r="D7" s="90" t="s">
        <v>8760</v>
      </c>
      <c r="E7" s="91">
        <f>ROUND(SUMIFS(Tabla2[[#All],[V. GRAVADA]],Tabla2[[#All],[MES]],Tabla7[[#Headers],[DICIEMBRE]],Tabla2[[#All],[TIPO DE DOC]],3),2)</f>
        <v>9272.18</v>
      </c>
      <c r="F7" s="92"/>
      <c r="G7" s="139"/>
      <c r="H7" s="81"/>
      <c r="I7" s="82"/>
      <c r="XFC7" t="s">
        <v>8322</v>
      </c>
    </row>
    <row r="8" spans="1:10 16383:16383" ht="18" customHeight="1" x14ac:dyDescent="0.25">
      <c r="D8" s="90" t="s">
        <v>9377</v>
      </c>
      <c r="E8" s="91">
        <f>ROUND(SUMIFS(Tabla3[[#All],[EX SERVICE]],Tabla3[[#All],[MES]],Tabla7[[#Headers],[DICIEMBRE]]),2)</f>
        <v>1183.97</v>
      </c>
      <c r="F8" s="92"/>
      <c r="G8" s="92"/>
      <c r="H8" s="76"/>
      <c r="I8" s="77"/>
      <c r="J8" s="15"/>
      <c r="XFC8" t="s">
        <v>8323</v>
      </c>
    </row>
    <row r="9" spans="1:10 16383:16383" ht="18" customHeight="1" x14ac:dyDescent="0.25">
      <c r="D9" s="90" t="s">
        <v>8762</v>
      </c>
      <c r="E9" s="91">
        <f>ROUND(SUMIFS(Tabla2[[#All],[V. GRAVADA]],Tabla2[[#All],[MES]],Tabla7[[#Headers],[DICIEMBRE]],Tabla2[[#All],[TIPO DE DOC]],5),2)</f>
        <v>0</v>
      </c>
      <c r="F9" s="124">
        <f>SUM(E4:E8)-Tabla7[[#This Row],[DICIEMBRE]]</f>
        <v>11385.279999999999</v>
      </c>
      <c r="G9" s="92"/>
      <c r="H9" s="76"/>
      <c r="I9" s="77"/>
      <c r="J9" s="15"/>
      <c r="XFC9" t="s">
        <v>8324</v>
      </c>
    </row>
    <row r="10" spans="1:10 16383:16383" ht="18" customHeight="1" x14ac:dyDescent="0.25">
      <c r="D10" s="114" t="s">
        <v>8772</v>
      </c>
      <c r="E10" s="115"/>
      <c r="F10" s="116">
        <f>+E4+E7-E9</f>
        <v>9467.31</v>
      </c>
      <c r="G10" s="140"/>
      <c r="XFC10" t="s">
        <v>8325</v>
      </c>
    </row>
    <row r="11" spans="1:10 16383:16383" ht="18" customHeight="1" x14ac:dyDescent="0.25">
      <c r="D11" s="90" t="s">
        <v>8764</v>
      </c>
      <c r="E11" s="91">
        <f>SUMIFS(Tabla1[[#All],[C. GRAVADA]],Tabla1[[#All],[MES]],Tabla7[[#Headers],[DICIEMBRE]],Tabla1[[#All],[TIPO DE DOC]],"03")</f>
        <v>2079.3600000000006</v>
      </c>
      <c r="F11" s="93"/>
      <c r="G11" s="95">
        <f>+E7*0.13</f>
        <v>1205.3834000000002</v>
      </c>
      <c r="XFC11" t="s">
        <v>8326</v>
      </c>
    </row>
    <row r="12" spans="1:10 16383:16383" ht="18" customHeight="1" x14ac:dyDescent="0.25">
      <c r="D12" s="90" t="s">
        <v>8765</v>
      </c>
      <c r="E12" s="91">
        <f>SUMIFS(Tabla1[[#All],[IMPOR BIENES]],Tabla1[[#All],[MES]],Tabla7[[#Headers],[DICIEMBRE]],Tabla1[[#All],[TIPO DE DOC]],12)</f>
        <v>0</v>
      </c>
      <c r="F12" s="93"/>
      <c r="G12" s="95"/>
      <c r="XFC12" t="s">
        <v>8327</v>
      </c>
    </row>
    <row r="13" spans="1:10 16383:16383" ht="18" customHeight="1" x14ac:dyDescent="0.25">
      <c r="D13" s="90" t="s">
        <v>8766</v>
      </c>
      <c r="E13" s="91">
        <f>SUMIFS(Tabla1[[#All],[C. GRAVADA]],Tabla1[[#All],[MES]],Tabla7[[#Headers],[DICIEMBRE]],Tabla1[[#All],[TIPO DE DOC]],"05")</f>
        <v>0</v>
      </c>
      <c r="F13" s="94"/>
      <c r="G13" s="140"/>
      <c r="XFC13" t="s">
        <v>8328</v>
      </c>
    </row>
    <row r="14" spans="1:10 16383:16383" ht="18" customHeight="1" x14ac:dyDescent="0.25">
      <c r="D14" s="114" t="s">
        <v>8773</v>
      </c>
      <c r="E14" s="115"/>
      <c r="F14" s="116">
        <f>IFERROR(+E11+E12-E13,"")</f>
        <v>2079.3600000000006</v>
      </c>
      <c r="G14" s="140"/>
      <c r="XFC14" t="s">
        <v>8329</v>
      </c>
    </row>
    <row r="15" spans="1:10 16383:16383" ht="18" customHeight="1" x14ac:dyDescent="0.25">
      <c r="D15" s="90" t="s">
        <v>8767</v>
      </c>
      <c r="E15" s="91">
        <f>SUMIFS(Tabla1[[#All],[C. EXENTAS]],Tabla1[[#All],[MES]],Tabla7[[#Headers],[DICIEMBRE]],Tabla1[[#All],[TIPO DE DOC]],"03")</f>
        <v>96.46</v>
      </c>
      <c r="F15" s="95"/>
      <c r="G15" s="140"/>
    </row>
    <row r="16" spans="1:10 16383:16383" ht="18" customHeight="1" x14ac:dyDescent="0.25">
      <c r="D16" s="90" t="s">
        <v>8768</v>
      </c>
      <c r="E16" s="91">
        <f>SUMIFS(Tabla1[[#All],[PERCEPCIONES]],Tabla1[[#All],[MES]],Tabla7[[#Headers],[DICIEMBRE]],Tabla1[[#All],[TIPO DE DOC]],"03")</f>
        <v>0</v>
      </c>
      <c r="F16" s="96"/>
      <c r="G16" s="140"/>
    </row>
    <row r="17" spans="4:7" x14ac:dyDescent="0.25">
      <c r="D17" s="90" t="s">
        <v>8769</v>
      </c>
      <c r="E17" s="91">
        <f>SUMIFS(Tabla6[[#Headers],[#Data],[Monto Retención 1%]],Tabla6[[#Headers],[#Data],[Mes]],Tabla7[[#Headers],[DICIEMBRE]])</f>
        <v>0</v>
      </c>
      <c r="F17" s="97"/>
      <c r="G17" s="140"/>
    </row>
    <row r="18" spans="4:7" x14ac:dyDescent="0.25">
      <c r="D18" s="98" t="s">
        <v>9378</v>
      </c>
      <c r="E18" s="99">
        <f>(F14*0.13)*(F9+E5+E6)/F9-(F14*0.13)</f>
        <v>17.427110374097083</v>
      </c>
      <c r="F18" s="95"/>
      <c r="G18" s="140"/>
    </row>
    <row r="19" spans="4:7" x14ac:dyDescent="0.25">
      <c r="D19" s="125" t="s">
        <v>9424</v>
      </c>
      <c r="E19" s="99">
        <v>59.44</v>
      </c>
      <c r="F19" s="95"/>
      <c r="G19" s="140"/>
    </row>
    <row r="23" spans="4:7" x14ac:dyDescent="0.25">
      <c r="G23" s="138">
        <f>+F14*0.13</f>
        <v>270.31680000000006</v>
      </c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scale="80" orientation="portrait" r:id="rId1"/>
  <colBreaks count="1" manualBreakCount="1">
    <brk id="6" max="1048575" man="1"/>
  </colBreaks>
  <ignoredErrors>
    <ignoredError sqref="F10" calculatedColumn="1"/>
  </ignoredErrors>
  <drawing r:id="rId2"/>
  <legacyDrawing r:id="rId3"/>
  <picture r:id="rId4"/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2024-03-26T22:38:30Z</dcterms:modified>
</cp:coreProperties>
</file>