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7785" windowHeight="7725" tabRatio="696" activeTab="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Hoja1" sheetId="15" r:id="rId7"/>
    <sheet name="Libro de Consumidor" sheetId="10" r:id="rId8"/>
    <sheet name="JULIO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8" hidden="1">JULIO!$A$2:$H$2</definedName>
    <definedName name="_xlnm._FilterDatabase" localSheetId="7" hidden="1">'Libro de Consumidor'!#REF!</definedName>
    <definedName name="_xlnm._FilterDatabase" localSheetId="9" hidden="1">'RET 1%'!$A$1:$I$2</definedName>
    <definedName name="_xlnm.Print_Area" localSheetId="2">Contribuyente!$A$1:$E$24</definedName>
  </definedNames>
  <calcPr calcId="145621"/>
  <pivotCaches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5" i="10" l="1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192" i="10"/>
  <c r="U193" i="10"/>
  <c r="U194" i="10"/>
  <c r="B127" i="11"/>
  <c r="H97" i="11" l="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U191" i="10" l="1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7" i="10" l="1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3" i="10"/>
  <c r="U4" i="10"/>
  <c r="U5" i="10"/>
  <c r="U6" i="10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146" i="12"/>
  <c r="K146" i="12"/>
  <c r="O146" i="12"/>
  <c r="P146" i="12"/>
  <c r="R146" i="12"/>
  <c r="H20" i="11" l="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 l="1"/>
  <c r="H46" i="11"/>
  <c r="D9" i="6" l="1"/>
  <c r="H65" i="11"/>
  <c r="H53" i="11" l="1"/>
  <c r="H52" i="11"/>
  <c r="H51" i="11"/>
  <c r="H50" i="11"/>
  <c r="H49" i="11"/>
  <c r="H48" i="11"/>
  <c r="H47" i="11"/>
  <c r="H90" i="11" l="1"/>
  <c r="H91" i="11"/>
  <c r="H92" i="11"/>
  <c r="H93" i="11"/>
  <c r="H94" i="11"/>
  <c r="H95" i="11"/>
  <c r="H96" i="11"/>
  <c r="H84" i="11"/>
  <c r="H85" i="11"/>
  <c r="H86" i="11"/>
  <c r="H87" i="11"/>
  <c r="H88" i="11"/>
  <c r="H89" i="11"/>
  <c r="H73" i="11"/>
  <c r="H74" i="11"/>
  <c r="H75" i="11"/>
  <c r="H76" i="11"/>
  <c r="H77" i="11"/>
  <c r="H78" i="11"/>
  <c r="H79" i="11"/>
  <c r="H80" i="11"/>
  <c r="H81" i="11"/>
  <c r="H82" i="11"/>
  <c r="H83" i="11"/>
  <c r="H70" i="11"/>
  <c r="H71" i="11"/>
  <c r="H72" i="11"/>
  <c r="H63" i="11"/>
  <c r="H64" i="11"/>
  <c r="H66" i="11"/>
  <c r="H67" i="11"/>
  <c r="H68" i="11"/>
  <c r="H69" i="11"/>
  <c r="H62" i="11"/>
  <c r="H54" i="11"/>
  <c r="H55" i="11"/>
  <c r="H56" i="11"/>
  <c r="H57" i="11"/>
  <c r="H58" i="11"/>
  <c r="H59" i="11"/>
  <c r="H60" i="11"/>
  <c r="H61" i="11"/>
  <c r="H3" i="14" l="1"/>
  <c r="I18" i="13" s="1"/>
  <c r="G3" i="14"/>
  <c r="G4" i="13"/>
  <c r="G9" i="13" s="1"/>
  <c r="I8" i="13"/>
  <c r="F14" i="13"/>
  <c r="F15" i="13" s="1"/>
  <c r="F18" i="13" s="1"/>
  <c r="G14" i="13"/>
  <c r="D19" i="6" l="1"/>
  <c r="D19" i="5"/>
  <c r="R315" i="10" l="1"/>
  <c r="J4" i="13" s="1"/>
  <c r="J9" i="13" s="1"/>
  <c r="U315" i="10" l="1"/>
  <c r="O315" i="10"/>
  <c r="I4" i="13" s="1"/>
  <c r="I5" i="13" s="1"/>
  <c r="I9" i="13" s="1"/>
  <c r="V315" i="10"/>
  <c r="U5" i="8"/>
  <c r="R5" i="8"/>
  <c r="Q5" i="8"/>
  <c r="H4" i="13" s="1"/>
  <c r="H9" i="13" s="1"/>
  <c r="W5" i="8"/>
  <c r="G4" i="6"/>
  <c r="F4" i="6"/>
  <c r="J4" i="6" l="1"/>
  <c r="D4" i="6" s="1"/>
  <c r="K9" i="13"/>
  <c r="I14" i="13"/>
  <c r="I15" i="13" s="1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pablo</author>
  </authors>
  <commentList>
    <comment ref="G81" authorId="0">
      <text>
        <r>
          <rPr>
            <b/>
            <sz val="9"/>
            <color indexed="81"/>
            <rFont val="Tahoma"/>
            <family val="2"/>
          </rPr>
          <t>pablo:</t>
        </r>
        <r>
          <rPr>
            <sz val="9"/>
            <color indexed="81"/>
            <rFont val="Tahoma"/>
            <family val="2"/>
          </rPr>
          <t xml:space="preserve">
TOYOTA HILUX DOBLE CABINA COLOR BLANCO PERLA AÑO 2023 DISEL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4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<sst xmlns="http://schemas.openxmlformats.org/spreadsheetml/2006/main" count="4069" uniqueCount="598">
  <si>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</si>
  <si>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</si>
  <si>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</si>
  <si>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</si>
  <si>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</si>
  <si>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</si>
  <si>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</si>
  <si>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</si>
  <si>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</si>
  <si>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</si>
  <si>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</si>
  <si>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</si>
  <si>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</si>
  <si>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</si>
  <si>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</si>
  <si>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</si>
  <si>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</si>
  <si>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</si>
  <si>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</si>
  <si>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</si>
  <si>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</si>
  <si>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</si>
  <si>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</si>
  <si>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</si>
  <si>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</si>
  <si>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</si>
  <si>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</si>
  <si>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</si>
  <si>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</si>
  <si>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</si>
  <si>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</si>
  <si>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</si>
  <si>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</si>
  <si>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</si>
  <si>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</si>
  <si>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</si>
  <si>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</si>
  <si>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</si>
  <si>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</si>
  <si>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</si>
  <si>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</si>
  <si>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</si>
  <si>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</si>
  <si>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</si>
  <si>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</si>
  <si>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</si>
  <si>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</si>
  <si>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</si>
  <si>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</si>
  <si>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</si>
  <si>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</si>
  <si>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</si>
  <si>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</si>
  <si>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</si>
  <si>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</si>
  <si>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</si>
  <si>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</si>
  <si>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</si>
  <si>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</si>
  <si>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</si>
  <si>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</si>
  <si>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</si>
  <si>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</si>
  <si>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</si>
  <si>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</si>
  <si>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</si>
  <si>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</si>
  <si>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</si>
  <si>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</si>
  <si>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</si>
  <si>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</si>
  <si>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</si>
  <si>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</si>
  <si>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</si>
  <si>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</si>
  <si>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</si>
  <si>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</si>
  <si>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</si>
  <si>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</si>
  <si>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</si>
  <si>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</si>
  <si>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</si>
  <si>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</si>
  <si>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</si>
  <si>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</si>
  <si>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</si>
  <si>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</si>
  <si>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</si>
  <si>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</si>
  <si>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</si>
  <si>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</si>
  <si>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</si>
  <si>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/</t>
  </si>
  <si>
    <t>Total</t>
  </si>
  <si>
    <t>DUI</t>
  </si>
  <si>
    <t>ENERO</t>
  </si>
  <si>
    <t>31/01/2022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</si>
  <si>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</si>
  <si>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</si>
  <si>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</si>
  <si>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</si>
  <si>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</si>
  <si>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</si>
  <si>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</si>
  <si>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</si>
  <si>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</si>
  <si>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</si>
  <si>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</si>
  <si>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</si>
  <si>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</si>
  <si>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</si>
  <si>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</si>
  <si>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</si>
  <si>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</si>
  <si>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</si>
  <si>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</si>
  <si>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</si>
  <si>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</si>
  <si>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</si>
  <si>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</si>
  <si>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</si>
  <si>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</si>
  <si>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</si>
  <si>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</si>
  <si>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</si>
  <si>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</si>
  <si>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</si>
  <si>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</si>
  <si>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</si>
  <si>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</si>
  <si>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</si>
  <si>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</si>
  <si>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</si>
  <si>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</si>
  <si>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</si>
  <si>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</si>
  <si>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</si>
  <si>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</si>
  <si>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</si>
  <si>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</si>
  <si>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</si>
  <si>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</si>
  <si>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</si>
  <si>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</si>
  <si>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</si>
  <si>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</si>
  <si>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</si>
  <si>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</si>
  <si>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</si>
  <si>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</si>
  <si>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</si>
  <si>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</si>
  <si>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</si>
  <si>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</si>
  <si>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</si>
  <si>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</si>
  <si>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</si>
  <si>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</si>
  <si>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</si>
  <si>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</si>
  <si>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</si>
  <si>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</si>
  <si>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</si>
  <si>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</si>
  <si>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</si>
  <si>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</si>
  <si>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</si>
  <si>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</si>
  <si>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</si>
  <si>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</si>
  <si>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</si>
  <si>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</si>
  <si>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</si>
  <si>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</si>
  <si>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</si>
  <si>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</si>
  <si>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</si>
  <si>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</si>
  <si>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</si>
  <si>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</si>
  <si>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</si>
  <si>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</si>
  <si>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</si>
  <si>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</si>
  <si>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</si>
  <si>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</si>
  <si>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</si>
  <si>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</si>
  <si>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</si>
  <si>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</si>
  <si>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</si>
  <si>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</si>
  <si>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</si>
  <si>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</si>
  <si>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</si>
  <si>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</si>
  <si>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</si>
  <si>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</si>
  <si>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</si>
  <si>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</si>
  <si>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</si>
  <si>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</si>
  <si>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</si>
  <si>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</si>
  <si>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</si>
  <si>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</si>
  <si>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</si>
  <si>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</si>
  <si>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</si>
  <si>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</si>
  <si>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</si>
  <si>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</si>
  <si>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</si>
  <si>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</si>
  <si>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</si>
  <si>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</si>
  <si>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</si>
  <si>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</si>
  <si>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</si>
  <si>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</si>
  <si>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</si>
  <si>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</si>
  <si>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</si>
  <si>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</si>
  <si>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</si>
  <si>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</si>
  <si>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</si>
  <si>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</si>
  <si>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</si>
  <si>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</si>
  <si>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</si>
  <si>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</si>
  <si>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</si>
  <si>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</si>
  <si>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</si>
  <si>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</si>
  <si>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</si>
  <si>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</si>
  <si>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</si>
  <si>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</si>
  <si>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</si>
  <si>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</si>
  <si>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</si>
  <si>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</si>
  <si>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</si>
  <si>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</si>
  <si>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</si>
  <si>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</si>
  <si>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</si>
  <si>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</si>
  <si>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</si>
  <si>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</si>
  <si>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</si>
  <si>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</si>
  <si>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</si>
  <si>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</si>
  <si>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</si>
  <si>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</si>
  <si>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</si>
  <si>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</si>
  <si>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</si>
  <si>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</si>
  <si>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</si>
  <si>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</si>
  <si>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</si>
  <si>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</si>
  <si>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</si>
  <si>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</si>
  <si>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</si>
  <si>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</si>
  <si>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</si>
  <si>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</si>
  <si>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</si>
  <si>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</si>
  <si>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</si>
  <si>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</si>
  <si>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</si>
  <si>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</si>
  <si>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</si>
  <si>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</si>
  <si>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</si>
  <si>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</si>
  <si>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</si>
  <si>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</si>
  <si>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</si>
  <si>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</si>
  <si>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</si>
  <si>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</si>
  <si>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</si>
  <si>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</si>
  <si>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</si>
  <si>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</si>
  <si>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</si>
  <si>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</si>
  <si>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</si>
  <si>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</si>
  <si>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</si>
  <si>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</si>
  <si>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</si>
  <si>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</si>
  <si>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</si>
  <si>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</si>
  <si>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</si>
  <si>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</si>
  <si>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</si>
  <si>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</si>
  <si>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</si>
  <si>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</si>
  <si>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</si>
  <si>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</si>
  <si>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</si>
  <si>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</si>
  <si>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</si>
  <si>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</si>
  <si>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</si>
  <si>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</si>
  <si>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</si>
  <si>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</si>
  <si>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</si>
  <si>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</si>
  <si>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</si>
  <si>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</si>
  <si>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</si>
  <si>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</si>
  <si>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</si>
  <si>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</si>
  <si>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</si>
  <si>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</si>
  <si>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</si>
  <si>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</si>
  <si>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</si>
  <si>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</si>
  <si>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</si>
  <si>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</si>
  <si>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</si>
  <si>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</si>
  <si>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</si>
  <si>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</si>
  <si>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</si>
  <si>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</si>
  <si>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</si>
  <si>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</si>
  <si>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</si>
  <si>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</si>
  <si>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</si>
  <si>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</si>
  <si>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</si>
  <si>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</si>
  <si>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</si>
  <si>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</si>
  <si>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</si>
  <si>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</si>
  <si>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</si>
  <si>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</si>
  <si>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</si>
  <si>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</si>
  <si>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</si>
  <si>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</si>
  <si>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</si>
  <si>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</si>
  <si>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</si>
  <si>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</si>
  <si>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</si>
  <si>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</si>
  <si>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</si>
  <si>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</si>
  <si>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</si>
  <si>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</si>
  <si>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</si>
  <si>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</si>
  <si>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</si>
  <si>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</si>
  <si>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</si>
  <si>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</si>
  <si>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</si>
  <si>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</si>
  <si>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</si>
  <si>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</si>
  <si>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</si>
  <si>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</si>
  <si>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</si>
  <si>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</si>
  <si>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</si>
  <si>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</si>
  <si>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</si>
  <si>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</si>
  <si>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15307RESCR107922017</t>
  </si>
  <si>
    <t>17DS000C</t>
  </si>
  <si>
    <t>15041RESIN060542021</t>
  </si>
  <si>
    <t>21DS000X</t>
  </si>
  <si>
    <t>11</t>
  </si>
  <si>
    <t>26/01/2022</t>
  </si>
  <si>
    <t>24/01/2022</t>
  </si>
  <si>
    <t>20/01/2022</t>
  </si>
  <si>
    <t>17/01/2022</t>
  </si>
  <si>
    <t>13/01/2022</t>
  </si>
  <si>
    <t>12/01/2022</t>
  </si>
  <si>
    <t>10/01/2022</t>
  </si>
  <si>
    <t>03/01/2022</t>
  </si>
  <si>
    <t>06141008901028</t>
  </si>
  <si>
    <t>TRANPORTES PESADOS S.A DE C.V.</t>
  </si>
  <si>
    <t>06141612991019</t>
  </si>
  <si>
    <t xml:space="preserve">DISTRIBUIDORA DE LUBRICANTES Y COMBUSTIBLES S.A DE C.V </t>
  </si>
  <si>
    <t>18/01/2022</t>
  </si>
  <si>
    <t>16/01/2022</t>
  </si>
  <si>
    <t>05/01/2022</t>
  </si>
  <si>
    <t>02/01/2022</t>
  </si>
  <si>
    <t>30/01/2022</t>
  </si>
  <si>
    <t>06141507131039</t>
  </si>
  <si>
    <t>AUTOZAMA S.A DE C.V</t>
  </si>
  <si>
    <t>n</t>
  </si>
  <si>
    <t>06142709131070</t>
  </si>
  <si>
    <t>GRUPO INDUSTRIAL MONTERREY S.A DE C.V.</t>
  </si>
  <si>
    <t>15041RESIN449402022</t>
  </si>
  <si>
    <t>22SD000X</t>
  </si>
  <si>
    <t>06140204091054</t>
  </si>
  <si>
    <t>CEMCOL COMERCIAL S.A DE C.V.</t>
  </si>
  <si>
    <t xml:space="preserve">                                                                                                              </t>
  </si>
  <si>
    <t>Total general</t>
  </si>
  <si>
    <t>Suma de EX SERVICE</t>
  </si>
  <si>
    <t>Valores</t>
  </si>
  <si>
    <t>Mín. de CORRELTIVO</t>
  </si>
  <si>
    <t>Máx. de CORRELTIVO2</t>
  </si>
  <si>
    <t>01</t>
  </si>
  <si>
    <t>coore</t>
  </si>
  <si>
    <t>dia</t>
  </si>
  <si>
    <t>mes</t>
  </si>
  <si>
    <t>año</t>
  </si>
  <si>
    <t>fecha</t>
  </si>
  <si>
    <t>28/11/2022</t>
  </si>
  <si>
    <t>06143001141063</t>
  </si>
  <si>
    <t>MNF S.A DE C.V.</t>
  </si>
  <si>
    <t>23</t>
  </si>
  <si>
    <t>16</t>
  </si>
  <si>
    <t>09</t>
  </si>
  <si>
    <t>29/11/2022</t>
  </si>
  <si>
    <t>02</t>
  </si>
  <si>
    <t>DICIEMBRE</t>
  </si>
  <si>
    <t>13/12/2022</t>
  </si>
  <si>
    <t>15/12/2022</t>
  </si>
  <si>
    <t>16/12/2022</t>
  </si>
  <si>
    <t>07/12/2022</t>
  </si>
  <si>
    <t>09/12/2022</t>
  </si>
  <si>
    <t>06/12/2022</t>
  </si>
  <si>
    <t>12/12/2022</t>
  </si>
  <si>
    <t>20/12/2022</t>
  </si>
  <si>
    <t>14/12/2022</t>
  </si>
  <si>
    <t>11/12/2022</t>
  </si>
  <si>
    <t>04/12/2022</t>
  </si>
  <si>
    <t>01/12/2022</t>
  </si>
  <si>
    <t>17/12/2022</t>
  </si>
  <si>
    <t>08/12/2022</t>
  </si>
  <si>
    <t>28/12/2022</t>
  </si>
  <si>
    <t>02/12/2022</t>
  </si>
  <si>
    <t>22/12/2022</t>
  </si>
  <si>
    <t xml:space="preserve"> </t>
  </si>
  <si>
    <t>VICENTE</t>
  </si>
  <si>
    <t>24</t>
  </si>
  <si>
    <t>20</t>
  </si>
  <si>
    <t>17</t>
  </si>
  <si>
    <t>13</t>
  </si>
  <si>
    <t>09/01/2022</t>
  </si>
  <si>
    <t>23/01/2022</t>
  </si>
  <si>
    <t>25/01/2022</t>
  </si>
  <si>
    <t>11/01/2023</t>
  </si>
  <si>
    <t>2023</t>
  </si>
  <si>
    <t>31/12/2022</t>
  </si>
  <si>
    <t>10/12/2022</t>
  </si>
  <si>
    <t>05/01/2023</t>
  </si>
  <si>
    <t>16/01/2023</t>
  </si>
  <si>
    <t>08/01/2023</t>
  </si>
  <si>
    <t>09/01/2023</t>
  </si>
  <si>
    <t>03/01/2023</t>
  </si>
  <si>
    <t>21/01/2023</t>
  </si>
  <si>
    <t>06142303911015</t>
  </si>
  <si>
    <t>12/01/2023</t>
  </si>
  <si>
    <t>TELEMOVIL EL SALVADOR S.A DE C.V.</t>
  </si>
  <si>
    <t>06142811081044</t>
  </si>
  <si>
    <t>10/01/2023</t>
  </si>
  <si>
    <t>ASSA COMPAÑÍA DE SEGUROS</t>
  </si>
  <si>
    <t>06142904630160</t>
  </si>
  <si>
    <t>31/01/2023</t>
  </si>
  <si>
    <t>ASETCA</t>
  </si>
  <si>
    <t>06140803991446</t>
  </si>
  <si>
    <t>30/01/2023</t>
  </si>
  <si>
    <t>TANIA MICHELLE DELGADO VASQUEZ</t>
  </si>
  <si>
    <t>02101911710016</t>
  </si>
  <si>
    <t>ALMACENES VIDRI, S.A DE C.V.</t>
  </si>
  <si>
    <t>06142708101053</t>
  </si>
  <si>
    <t>22/01/2023</t>
  </si>
  <si>
    <t>GRUPO NSV S.A DE C.V.</t>
  </si>
  <si>
    <t>05111012891037</t>
  </si>
  <si>
    <t>20/01/2023</t>
  </si>
  <si>
    <t>ALIRIO ERNESTO SARAVIA LOPEZ</t>
  </si>
  <si>
    <t>06141708001052</t>
  </si>
  <si>
    <t>25/01/2023</t>
  </si>
  <si>
    <t>SERTRACEN S.A DE C.V.</t>
  </si>
  <si>
    <t>06143112510011</t>
  </si>
  <si>
    <t>DISTRIBUIDORA DE AUTOMOVILES S.A DE C.V.</t>
  </si>
  <si>
    <t>06/01/2023</t>
  </si>
  <si>
    <t>12171609921018</t>
  </si>
  <si>
    <t>07/01/2023</t>
  </si>
  <si>
    <t>DISTRIBUIDORA PAREDES VELA S.A DE C.V.</t>
  </si>
  <si>
    <t>05112411991017</t>
  </si>
  <si>
    <t>04/01/2023</t>
  </si>
  <si>
    <t>REPUESTOS NOE S.A DE C.V.</t>
  </si>
  <si>
    <t>06140204810014</t>
  </si>
  <si>
    <t>MUNFRE S.A DE C.V.</t>
  </si>
  <si>
    <t>02101302161028</t>
  </si>
  <si>
    <t>IMPORTADORA Y EXPORTADORA JMJ S.A DE C.V.</t>
  </si>
  <si>
    <t>29/12/2022</t>
  </si>
  <si>
    <t>06141403161033</t>
  </si>
  <si>
    <t>17/01/2023</t>
  </si>
  <si>
    <t>ECSA OPERADORA EL SALVADOR S.A DE C.V.</t>
  </si>
  <si>
    <t>18/01/2023</t>
  </si>
  <si>
    <t>06141611951013</t>
  </si>
  <si>
    <t>DISTRIBUIDORA DE ELECTRICIDAD DELSUR</t>
  </si>
  <si>
    <t>05110504221014</t>
  </si>
  <si>
    <t>KOREA INYECTORES EL SALVADOR</t>
  </si>
  <si>
    <t>03150309971011</t>
  </si>
  <si>
    <t>SO S.A DE C.V.</t>
  </si>
  <si>
    <t>MOPT</t>
  </si>
  <si>
    <t>02/01/2023</t>
  </si>
  <si>
    <t>13/01/2023</t>
  </si>
  <si>
    <t>23/01/2023</t>
  </si>
  <si>
    <t>24/01/2023</t>
  </si>
  <si>
    <t>26/01/2023</t>
  </si>
  <si>
    <t>28</t>
  </si>
  <si>
    <t>27</t>
  </si>
  <si>
    <t>22</t>
  </si>
  <si>
    <t>21</t>
  </si>
  <si>
    <t>15</t>
  </si>
  <si>
    <t>14</t>
  </si>
  <si>
    <t>08</t>
  </si>
  <si>
    <t>06</t>
  </si>
  <si>
    <t>FEBRERO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</si>
  <si>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</si>
  <si>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</si>
  <si>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</si>
  <si>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</si>
  <si>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</si>
  <si>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</si>
  <si>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</si>
  <si>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</si>
  <si>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</si>
  <si>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</si>
  <si>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</si>
  <si>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</si>
  <si>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</si>
  <si>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</si>
  <si>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</si>
  <si>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</si>
  <si>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</si>
  <si>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</si>
  <si>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</si>
  <si>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</si>
  <si>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23/12/2022</t>
  </si>
  <si>
    <t>19/12/2022</t>
  </si>
  <si>
    <t>18/12/2022</t>
  </si>
  <si>
    <t>06141510971013</t>
  </si>
  <si>
    <t>COMSI DEL EL SALVADOR S.A DE C.V.</t>
  </si>
  <si>
    <t>04/02/2023</t>
  </si>
  <si>
    <t>11/02/2023</t>
  </si>
  <si>
    <t>CEMCOL COMERCIAL, S.A DE C.V.</t>
  </si>
  <si>
    <t>05111202881011</t>
  </si>
  <si>
    <t>AUTOINDUSRIAS S.A DE C.V.</t>
  </si>
  <si>
    <t>30</t>
  </si>
  <si>
    <t>29</t>
  </si>
  <si>
    <t>25</t>
  </si>
  <si>
    <t>MARZO</t>
  </si>
  <si>
    <t>13/03/2023</t>
  </si>
  <si>
    <t>01/03/2023</t>
  </si>
  <si>
    <t>06141511720027</t>
  </si>
  <si>
    <t>24/03/2023</t>
  </si>
  <si>
    <t xml:space="preserve">SUPER REPUESTOS EL SALVADOR </t>
  </si>
  <si>
    <t>12171306680010</t>
  </si>
  <si>
    <t>23/03/2023</t>
  </si>
  <si>
    <t>GRUPO Q EL SALVADOR S.A DE C.V.</t>
  </si>
  <si>
    <t>02/03/2023</t>
  </si>
  <si>
    <t>0903</t>
  </si>
  <si>
    <t>06140108580017</t>
  </si>
  <si>
    <t>09/03/2023</t>
  </si>
  <si>
    <t>FREUND S.A DE C.V.</t>
  </si>
  <si>
    <t>06/03/2023</t>
  </si>
  <si>
    <t>07/03/2023</t>
  </si>
  <si>
    <t>08/03/2023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</si>
  <si>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</si>
  <si>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</si>
  <si>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</si>
  <si>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</si>
  <si>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</si>
  <si>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</si>
  <si>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</si>
  <si>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25/03/2023</t>
  </si>
  <si>
    <t>27/03/2023</t>
  </si>
  <si>
    <t>28/03/2023</t>
  </si>
  <si>
    <t>29/03/2023</t>
  </si>
  <si>
    <t>30/03/2023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</si>
</sst>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8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0" fontId="0" fillId="0" borderId="0" xfId="0" pivotButton="1"/>
    <xf numFmtId="0" fontId="0" fillId="0" borderId="0" xfId="1" applyNumberFormat="1" applyFont="1"/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0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049659294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971.392443518518" createdVersion="4" refreshedVersion="4" minRefreshableVersion="3" recordCount="95">
  <cacheSource type="worksheet">
    <worksheetSource name="Tabla3"/>
  </cacheSource>
  <cacheFields count="22">
    <cacheField name="MES" numFmtId="0">
      <sharedItems count="10">
        <s v="ENERO"/>
        <s v="SEPTIEMBRE" u="1"/>
        <s v="AGOSTO" u="1"/>
        <s v="MARZO" u="1"/>
        <s v="OCTUBRE" u="1"/>
        <s v="MAYO" u="1"/>
        <s v="JULIO" u="1"/>
        <s v="ABRIL" u="1"/>
        <s v="FEBRERO" u="1"/>
        <s v="JUNIO" u="1"/>
      </sharedItems>
    </cacheField>
    <cacheField name="FECHA" numFmtId="49">
      <sharedItems count="186">
        <s v="02/01/2022"/>
        <s v="03/01/2022"/>
        <s v="05/01/2022"/>
        <s v="09/01/2022"/>
        <s v="10/01/2022"/>
        <s v="12/01/2022"/>
        <s v="13/01/2022"/>
        <s v="16/01/2022"/>
        <s v="17/01/2022"/>
        <s v="18/01/2022"/>
        <s v="20/01/2022"/>
        <s v="23/01/2022"/>
        <s v="24/01/2022"/>
        <s v="25/01/2022"/>
        <s v="26/01/2022"/>
        <s v="30/01/2022"/>
        <s v="31/01/2022"/>
        <s v="20/04/2022" u="1"/>
        <s v="23/09/2022" u="1"/>
        <s v="28/10/2022" u="1"/>
        <s v="13/10/2022" u="1"/>
        <s v="15/03/2022" u="1"/>
        <s v="18/08/2022" u="1"/>
        <s v="20/02/2022" u="1"/>
        <s v="18/06/2022" u="1"/>
        <s v="03/06/2022" u="1"/>
        <s v="23/05/2022" u="1"/>
        <s v="18/04/2022" u="1"/>
        <s v="21/10/2022" u="1"/>
        <s v="23/03/2022" u="1"/>
        <s v="06/09/2022" u="1"/>
        <s v="26/08/2022" u="1"/>
        <s v="11/08/2022" u="1"/>
        <s v="03/02/2022" u="1"/>
        <s v="06/07/2022" u="1"/>
        <s v="11/06/2022" u="1"/>
        <s v="31/05/2022" u="1"/>
        <s v="26/04/2022" u="1"/>
        <s v="29/09/2022" u="1"/>
        <s v="11/04/2022" u="1"/>
        <s v="31/03/2022" u="1"/>
        <s v="14/09/2022" u="1"/>
        <s v="19/10/2022" u="1"/>
        <s v="04/10/2022" u="1"/>
        <s v="26/02/2022" u="1"/>
        <s v="09/08/2022" u="1"/>
        <s v="29/07/2022" u="1"/>
        <s v="11/02/2022" u="1"/>
        <s v="14/07/2022" u="1"/>
        <s v="06/01/2022" u="1"/>
        <s v="09/06/2022" u="1"/>
        <s v="22/09/2022" u="1"/>
        <s v="27/10/2022" u="1"/>
        <s v="12/10/2022" u="1"/>
        <s v="14/03/2022" u="1"/>
        <s v="17/08/2022" u="1"/>
        <s v="14/01/2022" u="1"/>
        <s v="17/06/2022" u="1"/>
        <s v="02/06/2022" u="1"/>
        <s v="30/09/2022" u="1"/>
        <s v="02/04/2022" u="1"/>
        <s v="20/10/2022" u="1"/>
        <s v="05/09/2022" u="1"/>
        <s v="17/02/2022" u="1"/>
        <s v="22/01/2022" u="1"/>
        <s v="05/07/2022" u="1"/>
        <s v="25/06/2022" u="1"/>
        <s v="30/05/2022" u="1"/>
        <s v="05/05/2022" u="1"/>
        <s v="25/04/2022" u="1"/>
        <s v="28/09/2022" u="1"/>
        <s v="30/03/2022" u="1"/>
        <s v="13/09/2022" u="1"/>
        <s v="18/10/2022" u="1"/>
        <s v="03/10/2022" u="1"/>
        <s v="08/08/2022" u="1"/>
        <s v="28/07/2022" u="1"/>
        <s v="10/02/2022" u="1"/>
        <s v="13/07/2022" u="1"/>
        <s v="13/05/2022" u="1"/>
        <s v="21/09/2022" u="1"/>
        <s v="08/04/2022" u="1"/>
        <s v="26/10/2022" u="1"/>
        <s v="28/03/2022" u="1"/>
        <s v="11/10/2022" u="1"/>
        <s v="16/08/2022" u="1"/>
        <s v="01/08/2022" u="1"/>
        <s v="21/07/2022" u="1"/>
        <s v="28/01/2022" u="1"/>
        <s v="16/06/2022" u="1"/>
        <s v="01/04/2022" u="1"/>
        <s v="21/03/2022" u="1"/>
        <s v="24/08/2022" u="1"/>
        <s v="19/07/2022" u="1"/>
        <s v="04/07/2022" u="1"/>
        <s v="19/05/2022" u="1"/>
        <s v="04/05/2022" u="1"/>
        <s v="27/09/2022" u="1"/>
        <s v="12/09/2022" u="1"/>
        <s v="17/10/2022" u="1"/>
        <s v="04/03/2022" u="1"/>
        <s v="24/02/2022" u="1"/>
        <s v="12/07/2022" u="1"/>
        <s v="04/01/2022" u="1"/>
        <s v="27/05/2022" u="1"/>
        <s v="12/05/2022" u="1"/>
        <s v="20/09/2022" u="1"/>
        <s v="07/04/2022" u="1"/>
        <s v="25/10/2022" u="1"/>
        <s v="10/10/2022" u="1"/>
        <s v="15/08/2022" u="1"/>
        <s v="27/01/2022" u="1"/>
        <s v="20/05/2022" u="1"/>
        <s v="03/09/2022" u="1"/>
        <s v="23/08/2022" u="1"/>
        <s v="18/07/2022" u="1"/>
        <s v="23/06/2022" u="1"/>
        <s v="18/05/2022" u="1"/>
        <s v="03/05/2022" u="1"/>
        <s v="26/09/2022" u="1"/>
        <s v="31/08/2022" u="1"/>
        <s v="18/03/2022" u="1"/>
        <s v="03/03/2022" u="1"/>
        <s v="26/07/2022" u="1"/>
        <s v="11/07/2022" u="1"/>
        <s v="11/05/2022" u="1"/>
        <s v="06/04/2022" u="1"/>
        <s v="24/10/2022" u="1"/>
        <s v="26/03/2022" u="1"/>
        <s v="09/09/2022" u="1"/>
        <s v="29/08/2022" u="1"/>
        <s v="11/03/2022" u="1"/>
        <s v="06/02/2022" u="1"/>
        <s v="11/01/2022" u="1"/>
        <s v="09/05/2022" u="1"/>
        <s v="02/09/2022" u="1"/>
        <s v="22/08/2022" u="1"/>
        <s v="07/10/2022" u="1"/>
        <s v="09/03/2022" u="1"/>
        <s v="14/02/2022" u="1"/>
        <s v="17/05/2022" u="1"/>
        <s v="02/05/2022" u="1"/>
        <s v="22/04/2022" u="1"/>
        <s v="30/08/2022" u="1"/>
        <s v="17/03/2022" u="1"/>
        <s v="02/03/2022" u="1"/>
        <s v="22/02/2022" u="1"/>
        <s v="25/07/2022" u="1"/>
        <s v="30/06/2022" u="1"/>
        <s v="05/06/2022" u="1"/>
        <s v="25/05/2022" u="1"/>
        <s v="05/04/2022" u="1"/>
        <s v="25/03/2022" u="1"/>
        <s v="08/09/2022" u="1"/>
        <s v="10/03/2022" u="1"/>
        <s v="08/07/2022" u="1"/>
        <s v="13/06/2022" u="1"/>
        <s v="28/04/2022" u="1"/>
        <s v="13/04/2022" u="1"/>
        <s v="16/09/2022" u="1"/>
        <s v="01/09/2022" u="1"/>
        <s v="06/10/2022" u="1"/>
        <s v="08/03/2022" u="1"/>
        <s v="28/02/2022" u="1"/>
        <s v="13/02/2022" u="1"/>
        <s v="01/07/2022" u="1"/>
        <s v="16/05/2022" u="1"/>
        <s v="16/03/2022" u="1"/>
        <s v="19/08/2022" u="1"/>
        <s v="01/03/2022" u="1"/>
        <s v="19/06/2022" u="1"/>
        <s v="04/06/2022" u="1"/>
        <s v="04/04/2022" u="1"/>
        <s v="24/03/2022" u="1"/>
        <s v="12/08/2022" u="1"/>
        <s v="04/02/2022" u="1"/>
        <s v="27/06/2022" u="1"/>
        <s v="12/06/2022" u="1"/>
        <s v="27/04/2022" u="1"/>
        <s v="12/04/2022" u="1"/>
        <s v="05/10/2022" u="1"/>
        <s v="07/03/2022" u="1"/>
        <s v="27/02/2022" u="1"/>
        <s v="12/02/2022" u="1"/>
        <s v="15/07/2022" u="1"/>
        <s v="20/06/2022" u="1"/>
      </sharedItems>
    </cacheField>
    <cacheField name="CLASE DE DOC" numFmtId="0">
      <sharedItems/>
    </cacheField>
    <cacheField name="TIPO DE DOC" numFmtId="0">
      <sharedItems/>
    </cacheField>
    <cacheField name="RESOLUCION" numFmtId="0">
      <sharedItems/>
    </cacheField>
    <cacheField name="SERIE" numFmtId="0">
      <sharedItems/>
    </cacheField>
    <cacheField name="CORRELTIVO" numFmtId="0">
      <sharedItems containsSemiMixedTypes="0" containsString="0" containsNumber="1" containsInteger="1" minValue="494" maxValue="588"/>
    </cacheField>
    <cacheField name="FINAL" numFmtId="0">
      <sharedItems containsSemiMixedTypes="0" containsString="0" containsNumber="1" containsInteger="1" minValue="494" maxValue="588"/>
    </cacheField>
    <cacheField name="CORRELTIVO2" numFmtId="0">
      <sharedItems containsSemiMixedTypes="0" containsString="0" containsNumber="1" containsInteger="1" minValue="494" maxValue="588"/>
    </cacheField>
    <cacheField name="FINAL3" numFmtId="0">
      <sharedItems containsSemiMixedTypes="0" containsString="0" containsNumber="1" containsInteger="1" minValue="494" maxValue="588"/>
    </cacheField>
    <cacheField name="VACIO" numFmtId="0">
      <sharedItems containsNonDate="0" containsString="0" containsBlank="1"/>
    </cacheField>
    <cacheField name="V EXENTA" numFmtId="44">
      <sharedItems containsSemiMixedTypes="0" containsString="0" containsNumber="1" containsInteger="1" minValue="0" maxValue="0"/>
    </cacheField>
    <cacheField name="VENTAS NO" numFmtId="44">
      <sharedItems containsSemiMixedTypes="0" containsString="0" containsNumber="1" containsInteger="1" minValue="0" maxValue="0"/>
    </cacheField>
    <cacheField name="V NO SUJETAS" numFmtId="44">
      <sharedItems containsSemiMixedTypes="0" containsString="0" containsNumber="1" containsInteger="1" minValue="0" maxValue="0"/>
    </cacheField>
    <cacheField name="V GRAVADAS" numFmtId="44">
      <sharedItems containsSemiMixedTypes="0" containsString="0" containsNumber="1" containsInteger="1" minValue="0" maxValue="0"/>
    </cacheField>
    <cacheField name="EX IN CA" numFmtId="44">
      <sharedItems containsSemiMixedTypes="0" containsString="0" containsNumber="1" containsInteger="1" minValue="0" maxValue="0"/>
    </cacheField>
    <cacheField name="EX OUT CA" numFmtId="44">
      <sharedItems containsSemiMixedTypes="0" containsString="0" containsNumber="1" containsInteger="1" minValue="0" maxValue="0"/>
    </cacheField>
    <cacheField name="EX SERVICE" numFmtId="44">
      <sharedItems containsSemiMixedTypes="0" containsString="0" containsNumber="1" minValue="0" maxValue="1890"/>
    </cacheField>
    <cacheField name="V ZONA FRAN" numFmtId="44">
      <sharedItems containsSemiMixedTypes="0" containsString="0" containsNumber="1" containsInteger="1" minValue="0" maxValue="0"/>
    </cacheField>
    <cacheField name="V CTA A 3ERO" numFmtId="44">
      <sharedItems containsSemiMixedTypes="0" containsString="0" containsNumber="1" containsInteger="1" minValue="0" maxValue="0"/>
    </cacheField>
    <cacheField name="TOTAL VENTA" numFmtId="44">
      <sharedItems containsSemiMixedTypes="0" containsString="0" containsNumber="1" minValue="0" maxValue="1890"/>
    </cacheField>
    <cacheField name="ANEX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s v="1"/>
    <s v="11"/>
    <s v="15041RESIN449402022"/>
    <s v="22SD000X"/>
    <n v="494"/>
    <n v="494"/>
    <n v="494"/>
    <n v="494"/>
    <m/>
    <n v="0"/>
    <n v="0"/>
    <n v="0"/>
    <n v="0"/>
    <n v="0"/>
    <n v="0"/>
    <n v="650"/>
    <n v="0"/>
    <n v="0"/>
    <n v="650"/>
    <s v="2"/>
  </r>
  <r>
    <x v="0"/>
    <x v="0"/>
    <s v="1"/>
    <s v="11"/>
    <s v="15041RESIN449402022"/>
    <s v="22SD000X"/>
    <n v="495"/>
    <n v="495"/>
    <n v="495"/>
    <n v="495"/>
    <m/>
    <n v="0"/>
    <n v="0"/>
    <n v="0"/>
    <n v="0"/>
    <n v="0"/>
    <n v="0"/>
    <n v="1032.3499999999999"/>
    <n v="0"/>
    <n v="0"/>
    <n v="1032.3499999999999"/>
    <s v="2"/>
  </r>
  <r>
    <x v="0"/>
    <x v="0"/>
    <s v="1"/>
    <s v="11"/>
    <s v="15041RESIN449402022"/>
    <s v="22SD000X"/>
    <n v="496"/>
    <n v="496"/>
    <n v="496"/>
    <n v="496"/>
    <m/>
    <n v="0"/>
    <n v="0"/>
    <n v="0"/>
    <n v="0"/>
    <n v="0"/>
    <n v="0"/>
    <n v="1334.85"/>
    <n v="0"/>
    <n v="0"/>
    <n v="1334.85"/>
    <s v="2"/>
  </r>
  <r>
    <x v="0"/>
    <x v="0"/>
    <s v="1"/>
    <s v="11"/>
    <s v="15041RESIN449402022"/>
    <s v="22SD000X"/>
    <n v="497"/>
    <n v="497"/>
    <n v="497"/>
    <n v="497"/>
    <m/>
    <n v="0"/>
    <n v="0"/>
    <n v="0"/>
    <n v="0"/>
    <n v="0"/>
    <n v="0"/>
    <n v="1127.5"/>
    <n v="0"/>
    <n v="0"/>
    <n v="1127.5"/>
    <s v="2"/>
  </r>
  <r>
    <x v="0"/>
    <x v="0"/>
    <s v="1"/>
    <s v="11"/>
    <s v="15041RESIN449402022"/>
    <s v="22SD000X"/>
    <n v="498"/>
    <n v="498"/>
    <n v="498"/>
    <n v="498"/>
    <m/>
    <n v="0"/>
    <n v="0"/>
    <n v="0"/>
    <n v="0"/>
    <n v="0"/>
    <n v="0"/>
    <n v="125"/>
    <n v="0"/>
    <n v="0"/>
    <n v="125"/>
    <s v="2"/>
  </r>
  <r>
    <x v="0"/>
    <x v="0"/>
    <s v="1"/>
    <s v="11"/>
    <s v="15041RESIN449402022"/>
    <s v="22SD000X"/>
    <n v="499"/>
    <n v="499"/>
    <n v="499"/>
    <n v="499"/>
    <m/>
    <n v="0"/>
    <n v="0"/>
    <n v="0"/>
    <n v="0"/>
    <n v="0"/>
    <n v="0"/>
    <n v="250"/>
    <n v="0"/>
    <n v="0"/>
    <n v="250"/>
    <s v="2"/>
  </r>
  <r>
    <x v="0"/>
    <x v="0"/>
    <s v="1"/>
    <s v="11"/>
    <s v="15041RESIN449402022"/>
    <s v="22SD000X"/>
    <n v="500"/>
    <n v="500"/>
    <n v="500"/>
    <n v="500"/>
    <m/>
    <n v="0"/>
    <n v="0"/>
    <n v="0"/>
    <n v="0"/>
    <n v="0"/>
    <n v="0"/>
    <n v="994.57"/>
    <n v="0"/>
    <n v="0"/>
    <n v="994.57"/>
    <s v="2"/>
  </r>
  <r>
    <x v="0"/>
    <x v="0"/>
    <s v="1"/>
    <s v="11"/>
    <s v="15041RESIN449402022"/>
    <s v="22SD000X"/>
    <n v="501"/>
    <n v="501"/>
    <n v="501"/>
    <n v="501"/>
    <m/>
    <n v="0"/>
    <n v="0"/>
    <n v="0"/>
    <n v="0"/>
    <n v="0"/>
    <n v="0"/>
    <n v="892.5"/>
    <n v="0"/>
    <n v="0"/>
    <n v="892.5"/>
    <s v="2"/>
  </r>
  <r>
    <x v="0"/>
    <x v="1"/>
    <s v="1"/>
    <s v="11"/>
    <s v="15041RESIN449402022"/>
    <s v="22SD000X"/>
    <n v="502"/>
    <n v="502"/>
    <n v="502"/>
    <n v="502"/>
    <m/>
    <n v="0"/>
    <n v="0"/>
    <n v="0"/>
    <n v="0"/>
    <n v="0"/>
    <n v="0"/>
    <n v="900"/>
    <n v="0"/>
    <n v="0"/>
    <n v="900"/>
    <s v="2"/>
  </r>
  <r>
    <x v="0"/>
    <x v="1"/>
    <s v="1"/>
    <s v="11"/>
    <s v="15041RESIN449402022"/>
    <s v="22SD000X"/>
    <n v="503"/>
    <n v="503"/>
    <n v="503"/>
    <n v="503"/>
    <m/>
    <n v="0"/>
    <n v="0"/>
    <n v="0"/>
    <n v="0"/>
    <n v="0"/>
    <n v="0"/>
    <n v="990"/>
    <n v="0"/>
    <n v="0"/>
    <n v="990"/>
    <s v="2"/>
  </r>
  <r>
    <x v="0"/>
    <x v="1"/>
    <s v="1"/>
    <s v="11"/>
    <s v="15041RESIN449402022"/>
    <s v="22SD000X"/>
    <n v="504"/>
    <n v="504"/>
    <n v="504"/>
    <n v="504"/>
    <m/>
    <n v="0"/>
    <n v="0"/>
    <n v="0"/>
    <n v="0"/>
    <n v="0"/>
    <n v="0"/>
    <n v="1890"/>
    <n v="0"/>
    <n v="0"/>
    <n v="1890"/>
    <s v="2"/>
  </r>
  <r>
    <x v="0"/>
    <x v="1"/>
    <s v="1"/>
    <s v="11"/>
    <s v="15041RESIN449402022"/>
    <s v="22SD000X"/>
    <n v="505"/>
    <n v="505"/>
    <n v="505"/>
    <n v="505"/>
    <m/>
    <n v="0"/>
    <n v="0"/>
    <n v="0"/>
    <n v="0"/>
    <n v="0"/>
    <n v="0"/>
    <n v="1260"/>
    <n v="0"/>
    <n v="0"/>
    <n v="1260"/>
    <s v="2"/>
  </r>
  <r>
    <x v="0"/>
    <x v="1"/>
    <s v="1"/>
    <s v="11"/>
    <s v="15041RESIN449402022"/>
    <s v="22SD000X"/>
    <n v="506"/>
    <n v="506"/>
    <n v="506"/>
    <n v="506"/>
    <m/>
    <n v="0"/>
    <n v="0"/>
    <n v="0"/>
    <n v="0"/>
    <n v="0"/>
    <n v="0"/>
    <n v="935"/>
    <n v="0"/>
    <n v="0"/>
    <n v="935"/>
    <s v="2"/>
  </r>
  <r>
    <x v="0"/>
    <x v="2"/>
    <s v="1"/>
    <s v="11"/>
    <s v="15041RESIN449402022"/>
    <s v="22SD000X"/>
    <n v="507"/>
    <n v="507"/>
    <n v="507"/>
    <n v="507"/>
    <m/>
    <n v="0"/>
    <n v="0"/>
    <n v="0"/>
    <n v="0"/>
    <n v="0"/>
    <n v="0"/>
    <n v="1207.5"/>
    <n v="0"/>
    <n v="0"/>
    <n v="1207.5"/>
    <s v="2"/>
  </r>
  <r>
    <x v="0"/>
    <x v="2"/>
    <s v="1"/>
    <s v="11"/>
    <s v="15041RESIN449402022"/>
    <s v="22SD000X"/>
    <n v="508"/>
    <n v="508"/>
    <n v="508"/>
    <n v="508"/>
    <m/>
    <n v="0"/>
    <n v="0"/>
    <n v="0"/>
    <n v="0"/>
    <n v="0"/>
    <n v="0"/>
    <n v="1207.5"/>
    <n v="0"/>
    <n v="0"/>
    <n v="1207.5"/>
    <s v="2"/>
  </r>
  <r>
    <x v="0"/>
    <x v="2"/>
    <s v="1"/>
    <s v="11"/>
    <s v="15041RESIN449402022"/>
    <s v="22SD000X"/>
    <n v="509"/>
    <n v="509"/>
    <n v="509"/>
    <n v="509"/>
    <m/>
    <n v="0"/>
    <n v="0"/>
    <n v="0"/>
    <n v="0"/>
    <n v="0"/>
    <n v="0"/>
    <n v="866.25"/>
    <n v="0"/>
    <n v="0"/>
    <n v="866.25"/>
    <s v="2"/>
  </r>
  <r>
    <x v="0"/>
    <x v="2"/>
    <s v="1"/>
    <s v="11"/>
    <s v="15041RESIN449402022"/>
    <s v="22SD000X"/>
    <n v="510"/>
    <n v="510"/>
    <n v="510"/>
    <n v="510"/>
    <m/>
    <n v="0"/>
    <n v="0"/>
    <n v="0"/>
    <n v="0"/>
    <n v="0"/>
    <n v="0"/>
    <n v="971.25"/>
    <n v="0"/>
    <n v="0"/>
    <n v="971.25"/>
    <s v="2"/>
  </r>
  <r>
    <x v="0"/>
    <x v="2"/>
    <s v="1"/>
    <s v="11"/>
    <s v="15041RESIN449402022"/>
    <s v="22SD000X"/>
    <n v="511"/>
    <n v="511"/>
    <n v="511"/>
    <n v="511"/>
    <m/>
    <n v="0"/>
    <n v="0"/>
    <n v="0"/>
    <n v="0"/>
    <n v="0"/>
    <n v="0"/>
    <n v="1207.5"/>
    <n v="0"/>
    <n v="0"/>
    <n v="1207.5"/>
    <s v="2"/>
  </r>
  <r>
    <x v="0"/>
    <x v="2"/>
    <s v="1"/>
    <s v="11"/>
    <s v="15041RESIN449402022"/>
    <s v="22SD000X"/>
    <n v="512"/>
    <n v="512"/>
    <n v="512"/>
    <n v="512"/>
    <m/>
    <n v="0"/>
    <n v="0"/>
    <n v="0"/>
    <n v="0"/>
    <n v="0"/>
    <n v="0"/>
    <n v="1207.5"/>
    <n v="0"/>
    <n v="0"/>
    <n v="1207.5"/>
    <s v="2"/>
  </r>
  <r>
    <x v="0"/>
    <x v="2"/>
    <s v="1"/>
    <s v="11"/>
    <s v="15041RESIN449402022"/>
    <s v="22SD000X"/>
    <n v="513"/>
    <n v="513"/>
    <n v="513"/>
    <n v="513"/>
    <m/>
    <n v="0"/>
    <n v="0"/>
    <n v="0"/>
    <n v="0"/>
    <n v="0"/>
    <n v="0"/>
    <n v="1207.5"/>
    <n v="0"/>
    <n v="0"/>
    <n v="1207.5"/>
    <s v="2"/>
  </r>
  <r>
    <x v="0"/>
    <x v="2"/>
    <s v="1"/>
    <s v="11"/>
    <s v="15041RESIN449402022"/>
    <s v="22SD000X"/>
    <n v="514"/>
    <n v="514"/>
    <n v="514"/>
    <n v="514"/>
    <m/>
    <n v="0"/>
    <n v="0"/>
    <n v="0"/>
    <n v="0"/>
    <n v="0"/>
    <n v="0"/>
    <n v="612.5"/>
    <n v="0"/>
    <n v="0"/>
    <n v="612.5"/>
    <s v="2"/>
  </r>
  <r>
    <x v="0"/>
    <x v="3"/>
    <s v="1"/>
    <s v="11"/>
    <s v="15041RESIN449402022"/>
    <s v="22SD000X"/>
    <n v="515"/>
    <n v="515"/>
    <n v="515"/>
    <n v="515"/>
    <m/>
    <n v="0"/>
    <n v="0"/>
    <n v="0"/>
    <n v="0"/>
    <n v="0"/>
    <n v="0"/>
    <n v="554.95000000000005"/>
    <n v="0"/>
    <n v="0"/>
    <n v="554.95000000000005"/>
    <s v="2"/>
  </r>
  <r>
    <x v="0"/>
    <x v="3"/>
    <s v="1"/>
    <s v="11"/>
    <s v="15041RESIN449402022"/>
    <s v="22SD000X"/>
    <n v="516"/>
    <n v="516"/>
    <n v="516"/>
    <n v="516"/>
    <m/>
    <n v="0"/>
    <n v="0"/>
    <n v="0"/>
    <n v="0"/>
    <n v="0"/>
    <n v="0"/>
    <n v="525"/>
    <n v="0"/>
    <n v="0"/>
    <n v="525"/>
    <s v="2"/>
  </r>
  <r>
    <x v="0"/>
    <x v="3"/>
    <s v="1"/>
    <s v="11"/>
    <s v="15041RESIN449402022"/>
    <s v="22SD000X"/>
    <n v="517"/>
    <n v="517"/>
    <n v="517"/>
    <n v="517"/>
    <m/>
    <n v="0"/>
    <n v="0"/>
    <n v="0"/>
    <n v="0"/>
    <n v="0"/>
    <n v="0"/>
    <n v="55"/>
    <n v="0"/>
    <n v="0"/>
    <n v="55"/>
    <s v="2"/>
  </r>
  <r>
    <x v="0"/>
    <x v="3"/>
    <s v="1"/>
    <s v="11"/>
    <s v="15041RESIN449402022"/>
    <s v="22SD000X"/>
    <n v="518"/>
    <n v="518"/>
    <n v="518"/>
    <n v="518"/>
    <m/>
    <n v="0"/>
    <n v="0"/>
    <n v="0"/>
    <n v="0"/>
    <n v="0"/>
    <n v="0"/>
    <n v="55"/>
    <n v="0"/>
    <n v="0"/>
    <n v="55"/>
    <s v="2"/>
  </r>
  <r>
    <x v="0"/>
    <x v="3"/>
    <s v="1"/>
    <s v="11"/>
    <s v="15041RESIN449402022"/>
    <s v="22SD000X"/>
    <n v="519"/>
    <n v="519"/>
    <n v="519"/>
    <n v="519"/>
    <m/>
    <n v="0"/>
    <n v="0"/>
    <n v="0"/>
    <n v="0"/>
    <n v="0"/>
    <n v="0"/>
    <n v="250"/>
    <n v="0"/>
    <n v="0"/>
    <n v="250"/>
    <s v="2"/>
  </r>
  <r>
    <x v="0"/>
    <x v="3"/>
    <s v="1"/>
    <s v="11"/>
    <s v="15041RESIN449402022"/>
    <s v="22SD000X"/>
    <n v="520"/>
    <n v="520"/>
    <n v="520"/>
    <n v="520"/>
    <m/>
    <n v="0"/>
    <n v="0"/>
    <n v="0"/>
    <n v="0"/>
    <n v="0"/>
    <n v="0"/>
    <n v="660"/>
    <n v="0"/>
    <n v="0"/>
    <n v="660"/>
    <s v="2"/>
  </r>
  <r>
    <x v="0"/>
    <x v="3"/>
    <s v="1"/>
    <s v="11"/>
    <s v="15041RESIN449402022"/>
    <s v="22SD000X"/>
    <n v="521"/>
    <n v="521"/>
    <n v="521"/>
    <n v="521"/>
    <m/>
    <n v="0"/>
    <n v="0"/>
    <n v="0"/>
    <n v="0"/>
    <n v="0"/>
    <n v="0"/>
    <n v="650"/>
    <n v="0"/>
    <n v="0"/>
    <n v="650"/>
    <s v="2"/>
  </r>
  <r>
    <x v="0"/>
    <x v="3"/>
    <s v="1"/>
    <s v="11"/>
    <s v="15041RESIN449402022"/>
    <s v="22SD000X"/>
    <n v="522"/>
    <n v="522"/>
    <n v="522"/>
    <n v="522"/>
    <m/>
    <n v="0"/>
    <n v="0"/>
    <n v="0"/>
    <n v="0"/>
    <n v="0"/>
    <n v="0"/>
    <n v="900"/>
    <n v="0"/>
    <n v="0"/>
    <n v="900"/>
    <s v="2"/>
  </r>
  <r>
    <x v="0"/>
    <x v="4"/>
    <s v="1"/>
    <s v="11"/>
    <s v="15041RESIN449402022"/>
    <s v="22SD000X"/>
    <n v="523"/>
    <n v="523"/>
    <n v="523"/>
    <n v="523"/>
    <m/>
    <n v="0"/>
    <n v="0"/>
    <n v="0"/>
    <n v="0"/>
    <n v="0"/>
    <n v="0"/>
    <n v="650"/>
    <n v="0"/>
    <n v="0"/>
    <n v="650"/>
    <s v="2"/>
  </r>
  <r>
    <x v="0"/>
    <x v="4"/>
    <s v="1"/>
    <s v="11"/>
    <s v="15041RESIN449402022"/>
    <s v="22SD000X"/>
    <n v="524"/>
    <n v="524"/>
    <n v="524"/>
    <n v="524"/>
    <m/>
    <n v="0"/>
    <n v="0"/>
    <n v="0"/>
    <n v="0"/>
    <n v="0"/>
    <n v="0"/>
    <n v="990"/>
    <n v="0"/>
    <n v="0"/>
    <n v="990"/>
    <s v="2"/>
  </r>
  <r>
    <x v="0"/>
    <x v="4"/>
    <s v="1"/>
    <s v="11"/>
    <s v="15041RESIN449402022"/>
    <s v="22SD000X"/>
    <n v="525"/>
    <n v="525"/>
    <n v="525"/>
    <n v="525"/>
    <m/>
    <n v="0"/>
    <n v="0"/>
    <n v="0"/>
    <n v="0"/>
    <n v="0"/>
    <n v="0"/>
    <n v="440"/>
    <n v="0"/>
    <n v="0"/>
    <n v="440"/>
    <s v="2"/>
  </r>
  <r>
    <x v="0"/>
    <x v="4"/>
    <s v="1"/>
    <s v="11"/>
    <s v="15041RESIN449402022"/>
    <s v="22SD000X"/>
    <n v="526"/>
    <n v="526"/>
    <n v="526"/>
    <n v="526"/>
    <m/>
    <n v="0"/>
    <n v="0"/>
    <n v="0"/>
    <n v="0"/>
    <n v="0"/>
    <n v="0"/>
    <n v="440"/>
    <n v="0"/>
    <n v="0"/>
    <n v="440"/>
    <s v="2"/>
  </r>
  <r>
    <x v="0"/>
    <x v="4"/>
    <s v="1"/>
    <s v="11"/>
    <s v="15041RESIN449402022"/>
    <s v="22SD000X"/>
    <n v="527"/>
    <n v="527"/>
    <n v="527"/>
    <n v="527"/>
    <m/>
    <n v="0"/>
    <n v="0"/>
    <n v="0"/>
    <n v="0"/>
    <n v="0"/>
    <n v="0"/>
    <n v="597.82000000000005"/>
    <n v="0"/>
    <n v="0"/>
    <n v="597.82000000000005"/>
    <s v="2"/>
  </r>
  <r>
    <x v="0"/>
    <x v="5"/>
    <s v="1"/>
    <s v="11"/>
    <s v="15041RESIN449402022"/>
    <s v="22SD000X"/>
    <n v="528"/>
    <n v="528"/>
    <n v="528"/>
    <n v="528"/>
    <m/>
    <n v="0"/>
    <n v="0"/>
    <n v="0"/>
    <n v="0"/>
    <n v="0"/>
    <n v="0"/>
    <n v="605"/>
    <n v="0"/>
    <n v="0"/>
    <n v="605"/>
    <s v="2"/>
  </r>
  <r>
    <x v="0"/>
    <x v="5"/>
    <s v="1"/>
    <s v="11"/>
    <s v="15041RESIN449402022"/>
    <s v="22SD000X"/>
    <n v="529"/>
    <n v="529"/>
    <n v="529"/>
    <n v="529"/>
    <m/>
    <n v="0"/>
    <n v="0"/>
    <n v="0"/>
    <n v="0"/>
    <n v="0"/>
    <n v="0"/>
    <n v="742.5"/>
    <n v="0"/>
    <n v="0"/>
    <n v="742.5"/>
    <s v="2"/>
  </r>
  <r>
    <x v="0"/>
    <x v="5"/>
    <s v="1"/>
    <s v="11"/>
    <s v="15041RESIN449402022"/>
    <s v="22SD000X"/>
    <n v="530"/>
    <n v="530"/>
    <n v="530"/>
    <n v="530"/>
    <m/>
    <n v="0"/>
    <n v="0"/>
    <n v="0"/>
    <n v="0"/>
    <n v="0"/>
    <n v="0"/>
    <n v="440"/>
    <n v="0"/>
    <n v="0"/>
    <n v="440"/>
    <s v="2"/>
  </r>
  <r>
    <x v="0"/>
    <x v="6"/>
    <s v="1"/>
    <s v="11"/>
    <s v="15041RESIN449402022"/>
    <s v="22SD000X"/>
    <n v="531"/>
    <n v="531"/>
    <n v="531"/>
    <n v="531"/>
    <m/>
    <n v="0"/>
    <n v="0"/>
    <n v="0"/>
    <n v="0"/>
    <n v="0"/>
    <n v="0"/>
    <n v="650"/>
    <n v="0"/>
    <n v="0"/>
    <n v="650"/>
    <s v="2"/>
  </r>
  <r>
    <x v="0"/>
    <x v="6"/>
    <s v="1"/>
    <s v="11"/>
    <s v="15041RESIN449402022"/>
    <s v="22SD000X"/>
    <n v="532"/>
    <n v="532"/>
    <n v="532"/>
    <n v="532"/>
    <m/>
    <n v="0"/>
    <n v="0"/>
    <n v="0"/>
    <n v="0"/>
    <n v="0"/>
    <n v="0"/>
    <n v="250"/>
    <n v="0"/>
    <n v="0"/>
    <n v="250"/>
    <s v="2"/>
  </r>
  <r>
    <x v="0"/>
    <x v="6"/>
    <s v="1"/>
    <s v="11"/>
    <s v="15041RESIN449402022"/>
    <s v="22SD000X"/>
    <n v="533"/>
    <n v="533"/>
    <n v="533"/>
    <n v="533"/>
    <m/>
    <n v="0"/>
    <n v="0"/>
    <n v="0"/>
    <n v="0"/>
    <n v="0"/>
    <n v="0"/>
    <n v="75"/>
    <n v="0"/>
    <n v="0"/>
    <n v="75"/>
    <s v="2"/>
  </r>
  <r>
    <x v="0"/>
    <x v="6"/>
    <s v="1"/>
    <s v="11"/>
    <s v="15041RESIN449402022"/>
    <s v="22SD000X"/>
    <n v="534"/>
    <n v="534"/>
    <n v="534"/>
    <n v="534"/>
    <m/>
    <n v="0"/>
    <n v="0"/>
    <n v="0"/>
    <n v="0"/>
    <n v="0"/>
    <n v="0"/>
    <n v="50"/>
    <n v="0"/>
    <n v="0"/>
    <n v="50"/>
    <s v="2"/>
  </r>
  <r>
    <x v="0"/>
    <x v="7"/>
    <s v="1"/>
    <s v="11"/>
    <s v="15041RESIN449402022"/>
    <s v="22SD000X"/>
    <n v="535"/>
    <n v="535"/>
    <n v="535"/>
    <n v="535"/>
    <m/>
    <n v="0"/>
    <n v="0"/>
    <n v="0"/>
    <n v="0"/>
    <n v="0"/>
    <n v="0"/>
    <n v="420"/>
    <n v="0"/>
    <n v="0"/>
    <n v="420"/>
    <s v="2"/>
  </r>
  <r>
    <x v="0"/>
    <x v="7"/>
    <s v="1"/>
    <s v="11"/>
    <s v="15041RESIN449402022"/>
    <s v="22SD000X"/>
    <n v="536"/>
    <n v="536"/>
    <n v="536"/>
    <n v="536"/>
    <m/>
    <n v="0"/>
    <n v="0"/>
    <n v="0"/>
    <n v="0"/>
    <n v="0"/>
    <n v="0"/>
    <n v="940"/>
    <n v="0"/>
    <n v="0"/>
    <n v="940"/>
    <s v="2"/>
  </r>
  <r>
    <x v="0"/>
    <x v="7"/>
    <s v="1"/>
    <s v="11"/>
    <s v="15041RESIN449402022"/>
    <s v="22SD000X"/>
    <n v="537"/>
    <n v="537"/>
    <n v="537"/>
    <n v="537"/>
    <m/>
    <n v="0"/>
    <n v="0"/>
    <n v="0"/>
    <n v="0"/>
    <n v="0"/>
    <n v="0"/>
    <n v="0"/>
    <n v="0"/>
    <n v="0"/>
    <n v="0"/>
    <s v="2"/>
  </r>
  <r>
    <x v="0"/>
    <x v="7"/>
    <s v="1"/>
    <s v="11"/>
    <s v="15041RESIN449402022"/>
    <s v="22SD000X"/>
    <n v="538"/>
    <n v="538"/>
    <n v="538"/>
    <n v="538"/>
    <m/>
    <n v="0"/>
    <n v="0"/>
    <n v="0"/>
    <n v="0"/>
    <n v="0"/>
    <n v="0"/>
    <n v="80"/>
    <n v="0"/>
    <n v="0"/>
    <n v="80"/>
    <s v="2"/>
  </r>
  <r>
    <x v="0"/>
    <x v="7"/>
    <s v="1"/>
    <s v="11"/>
    <s v="15041RESIN449402022"/>
    <s v="22SD000X"/>
    <n v="539"/>
    <n v="539"/>
    <n v="539"/>
    <n v="539"/>
    <m/>
    <n v="0"/>
    <n v="0"/>
    <n v="0"/>
    <n v="0"/>
    <n v="0"/>
    <n v="0"/>
    <n v="888"/>
    <n v="0"/>
    <n v="0"/>
    <n v="888"/>
    <s v="2"/>
  </r>
  <r>
    <x v="0"/>
    <x v="7"/>
    <s v="1"/>
    <s v="11"/>
    <s v="15041RESIN449402022"/>
    <s v="22SD000X"/>
    <n v="540"/>
    <n v="540"/>
    <n v="540"/>
    <n v="540"/>
    <m/>
    <n v="0"/>
    <n v="0"/>
    <n v="0"/>
    <n v="0"/>
    <n v="0"/>
    <n v="0"/>
    <n v="125"/>
    <n v="0"/>
    <n v="0"/>
    <n v="125"/>
    <s v="2"/>
  </r>
  <r>
    <x v="0"/>
    <x v="7"/>
    <s v="1"/>
    <s v="11"/>
    <s v="15041RESIN449402022"/>
    <s v="22SD000X"/>
    <n v="541"/>
    <n v="541"/>
    <n v="541"/>
    <n v="541"/>
    <m/>
    <n v="0"/>
    <n v="0"/>
    <n v="0"/>
    <n v="0"/>
    <n v="0"/>
    <n v="0"/>
    <n v="412.5"/>
    <n v="0"/>
    <n v="0"/>
    <n v="412.5"/>
    <s v="2"/>
  </r>
  <r>
    <x v="0"/>
    <x v="7"/>
    <s v="1"/>
    <s v="11"/>
    <s v="15041RESIN449402022"/>
    <s v="22SD000X"/>
    <n v="542"/>
    <n v="542"/>
    <n v="542"/>
    <n v="542"/>
    <m/>
    <n v="0"/>
    <n v="0"/>
    <n v="0"/>
    <n v="0"/>
    <n v="0"/>
    <n v="0"/>
    <n v="522.5"/>
    <n v="0"/>
    <n v="0"/>
    <n v="522.5"/>
    <s v="2"/>
  </r>
  <r>
    <x v="0"/>
    <x v="7"/>
    <s v="1"/>
    <s v="11"/>
    <s v="15041RESIN449402022"/>
    <s v="22SD000X"/>
    <n v="543"/>
    <n v="543"/>
    <n v="543"/>
    <n v="543"/>
    <m/>
    <n v="0"/>
    <n v="0"/>
    <n v="0"/>
    <n v="0"/>
    <n v="0"/>
    <n v="0"/>
    <n v="200"/>
    <n v="0"/>
    <n v="0"/>
    <n v="200"/>
    <s v="2"/>
  </r>
  <r>
    <x v="0"/>
    <x v="7"/>
    <s v="1"/>
    <s v="11"/>
    <s v="15041RESIN449402022"/>
    <s v="22SD000X"/>
    <n v="544"/>
    <n v="544"/>
    <n v="544"/>
    <n v="544"/>
    <m/>
    <n v="0"/>
    <n v="0"/>
    <n v="0"/>
    <n v="0"/>
    <n v="0"/>
    <n v="0"/>
    <n v="175"/>
    <n v="0"/>
    <n v="0"/>
    <n v="175"/>
    <s v="2"/>
  </r>
  <r>
    <x v="0"/>
    <x v="7"/>
    <s v="1"/>
    <s v="11"/>
    <s v="15041RESIN449402022"/>
    <s v="22SD000X"/>
    <n v="545"/>
    <n v="545"/>
    <n v="545"/>
    <n v="545"/>
    <m/>
    <n v="0"/>
    <n v="0"/>
    <n v="0"/>
    <n v="0"/>
    <n v="0"/>
    <n v="0"/>
    <n v="800"/>
    <n v="0"/>
    <n v="0"/>
    <n v="800"/>
    <s v="2"/>
  </r>
  <r>
    <x v="0"/>
    <x v="7"/>
    <s v="1"/>
    <s v="11"/>
    <s v="15041RESIN449402022"/>
    <s v="22SD000X"/>
    <n v="546"/>
    <n v="546"/>
    <n v="546"/>
    <n v="546"/>
    <m/>
    <n v="0"/>
    <n v="0"/>
    <n v="0"/>
    <n v="0"/>
    <n v="0"/>
    <n v="0"/>
    <n v="450"/>
    <n v="0"/>
    <n v="0"/>
    <n v="450"/>
    <s v="2"/>
  </r>
  <r>
    <x v="0"/>
    <x v="8"/>
    <s v="1"/>
    <s v="11"/>
    <s v="15041RESIN449402022"/>
    <s v="22SD000X"/>
    <n v="547"/>
    <n v="547"/>
    <n v="547"/>
    <n v="547"/>
    <m/>
    <n v="0"/>
    <n v="0"/>
    <n v="0"/>
    <n v="0"/>
    <n v="0"/>
    <n v="0"/>
    <n v="757.82"/>
    <n v="0"/>
    <n v="0"/>
    <n v="757.82"/>
    <s v="2"/>
  </r>
  <r>
    <x v="0"/>
    <x v="8"/>
    <s v="1"/>
    <s v="11"/>
    <s v="15041RESIN449402022"/>
    <s v="22SD000X"/>
    <n v="548"/>
    <n v="548"/>
    <n v="548"/>
    <n v="548"/>
    <m/>
    <n v="0"/>
    <n v="0"/>
    <n v="0"/>
    <n v="0"/>
    <n v="0"/>
    <n v="0"/>
    <n v="880"/>
    <n v="0"/>
    <n v="0"/>
    <n v="880"/>
    <s v="2"/>
  </r>
  <r>
    <x v="0"/>
    <x v="8"/>
    <s v="1"/>
    <s v="11"/>
    <s v="15041RESIN449402022"/>
    <s v="22SD000X"/>
    <n v="549"/>
    <n v="549"/>
    <n v="549"/>
    <n v="549"/>
    <m/>
    <n v="0"/>
    <n v="0"/>
    <n v="0"/>
    <n v="0"/>
    <n v="0"/>
    <n v="0"/>
    <n v="40"/>
    <n v="0"/>
    <n v="0"/>
    <n v="40"/>
    <s v="2"/>
  </r>
  <r>
    <x v="0"/>
    <x v="8"/>
    <s v="1"/>
    <s v="11"/>
    <s v="15041RESIN449402022"/>
    <s v="22SD000X"/>
    <n v="550"/>
    <n v="550"/>
    <n v="550"/>
    <n v="550"/>
    <m/>
    <n v="0"/>
    <n v="0"/>
    <n v="0"/>
    <n v="0"/>
    <n v="0"/>
    <n v="0"/>
    <n v="1300"/>
    <n v="0"/>
    <n v="0"/>
    <n v="1300"/>
    <s v="2"/>
  </r>
  <r>
    <x v="0"/>
    <x v="9"/>
    <s v="1"/>
    <s v="11"/>
    <s v="15041RESIN449402022"/>
    <s v="22SD000X"/>
    <n v="551"/>
    <n v="551"/>
    <n v="551"/>
    <n v="551"/>
    <m/>
    <n v="0"/>
    <n v="0"/>
    <n v="0"/>
    <n v="0"/>
    <n v="0"/>
    <n v="0"/>
    <n v="556.82000000000005"/>
    <n v="0"/>
    <n v="0"/>
    <n v="556.82000000000005"/>
    <s v="2"/>
  </r>
  <r>
    <x v="0"/>
    <x v="9"/>
    <s v="1"/>
    <s v="11"/>
    <s v="15041RESIN449402022"/>
    <s v="22SD000X"/>
    <n v="552"/>
    <n v="552"/>
    <n v="552"/>
    <n v="552"/>
    <m/>
    <n v="0"/>
    <n v="0"/>
    <n v="0"/>
    <n v="0"/>
    <n v="0"/>
    <n v="0"/>
    <n v="650"/>
    <n v="0"/>
    <n v="0"/>
    <n v="650"/>
    <s v="2"/>
  </r>
  <r>
    <x v="0"/>
    <x v="9"/>
    <s v="1"/>
    <s v="11"/>
    <s v="15041RESIN449402022"/>
    <s v="22SD000X"/>
    <n v="553"/>
    <n v="553"/>
    <n v="553"/>
    <n v="553"/>
    <m/>
    <n v="0"/>
    <n v="0"/>
    <n v="0"/>
    <n v="0"/>
    <n v="0"/>
    <n v="0"/>
    <n v="600"/>
    <n v="0"/>
    <n v="0"/>
    <n v="600"/>
    <s v="2"/>
  </r>
  <r>
    <x v="0"/>
    <x v="9"/>
    <s v="1"/>
    <s v="11"/>
    <s v="15041RESIN449402022"/>
    <s v="22SD000X"/>
    <n v="554"/>
    <n v="554"/>
    <n v="554"/>
    <n v="554"/>
    <m/>
    <n v="0"/>
    <n v="0"/>
    <n v="0"/>
    <n v="0"/>
    <n v="0"/>
    <n v="0"/>
    <n v="650"/>
    <n v="0"/>
    <n v="0"/>
    <n v="650"/>
    <s v="2"/>
  </r>
  <r>
    <x v="0"/>
    <x v="10"/>
    <s v="1"/>
    <s v="11"/>
    <s v="15041RESIN449402022"/>
    <s v="22SD000X"/>
    <n v="555"/>
    <n v="555"/>
    <n v="555"/>
    <n v="555"/>
    <m/>
    <n v="0"/>
    <n v="0"/>
    <n v="0"/>
    <n v="0"/>
    <n v="0"/>
    <n v="0"/>
    <n v="250"/>
    <n v="0"/>
    <n v="0"/>
    <n v="250"/>
    <s v="2"/>
  </r>
  <r>
    <x v="0"/>
    <x v="10"/>
    <s v="1"/>
    <s v="11"/>
    <s v="15041RESIN449402022"/>
    <s v="22SD000X"/>
    <n v="556"/>
    <n v="556"/>
    <n v="556"/>
    <n v="556"/>
    <m/>
    <n v="0"/>
    <n v="0"/>
    <n v="0"/>
    <n v="0"/>
    <n v="0"/>
    <n v="0"/>
    <n v="393"/>
    <n v="0"/>
    <n v="0"/>
    <n v="393"/>
    <s v="2"/>
  </r>
  <r>
    <x v="0"/>
    <x v="11"/>
    <s v="1"/>
    <s v="11"/>
    <s v="15041RESIN449402022"/>
    <s v="22SD000X"/>
    <n v="557"/>
    <n v="557"/>
    <n v="557"/>
    <n v="557"/>
    <m/>
    <n v="0"/>
    <n v="0"/>
    <n v="0"/>
    <n v="0"/>
    <n v="0"/>
    <n v="0"/>
    <n v="650"/>
    <n v="0"/>
    <n v="0"/>
    <n v="650"/>
    <s v="2"/>
  </r>
  <r>
    <x v="0"/>
    <x v="11"/>
    <s v="1"/>
    <s v="11"/>
    <s v="15041RESIN449402022"/>
    <s v="22SD000X"/>
    <n v="558"/>
    <n v="558"/>
    <n v="558"/>
    <n v="558"/>
    <m/>
    <n v="0"/>
    <n v="0"/>
    <n v="0"/>
    <n v="0"/>
    <n v="0"/>
    <n v="0"/>
    <n v="125"/>
    <n v="0"/>
    <n v="0"/>
    <n v="125"/>
    <s v="2"/>
  </r>
  <r>
    <x v="0"/>
    <x v="11"/>
    <s v="1"/>
    <s v="11"/>
    <s v="15041RESIN449402022"/>
    <s v="22SD000X"/>
    <n v="559"/>
    <n v="559"/>
    <n v="559"/>
    <n v="559"/>
    <m/>
    <n v="0"/>
    <n v="0"/>
    <n v="0"/>
    <n v="0"/>
    <n v="0"/>
    <n v="0"/>
    <n v="125"/>
    <n v="0"/>
    <n v="0"/>
    <n v="125"/>
    <s v="2"/>
  </r>
  <r>
    <x v="0"/>
    <x v="11"/>
    <s v="1"/>
    <s v="11"/>
    <s v="15041RESIN449402022"/>
    <s v="22SD000X"/>
    <n v="560"/>
    <n v="560"/>
    <n v="560"/>
    <n v="560"/>
    <m/>
    <n v="0"/>
    <n v="0"/>
    <n v="0"/>
    <n v="0"/>
    <n v="0"/>
    <n v="0"/>
    <n v="650"/>
    <n v="0"/>
    <n v="0"/>
    <n v="650"/>
    <s v="2"/>
  </r>
  <r>
    <x v="0"/>
    <x v="11"/>
    <s v="1"/>
    <s v="11"/>
    <s v="15041RESIN449402022"/>
    <s v="22SD000X"/>
    <n v="561"/>
    <n v="561"/>
    <n v="561"/>
    <n v="561"/>
    <m/>
    <n v="0"/>
    <n v="0"/>
    <n v="0"/>
    <n v="0"/>
    <n v="0"/>
    <n v="0"/>
    <n v="50"/>
    <n v="0"/>
    <n v="0"/>
    <n v="50"/>
    <s v="2"/>
  </r>
  <r>
    <x v="0"/>
    <x v="11"/>
    <s v="1"/>
    <s v="11"/>
    <s v="15041RESIN449402022"/>
    <s v="22SD000X"/>
    <n v="562"/>
    <n v="562"/>
    <n v="562"/>
    <n v="562"/>
    <m/>
    <n v="0"/>
    <n v="0"/>
    <n v="0"/>
    <n v="0"/>
    <n v="0"/>
    <n v="0"/>
    <n v="344.08"/>
    <n v="0"/>
    <n v="0"/>
    <n v="344.08"/>
    <s v="2"/>
  </r>
  <r>
    <x v="0"/>
    <x v="11"/>
    <s v="1"/>
    <s v="11"/>
    <s v="15041RESIN449402022"/>
    <s v="22SD000X"/>
    <n v="563"/>
    <n v="563"/>
    <n v="563"/>
    <n v="563"/>
    <m/>
    <n v="0"/>
    <n v="0"/>
    <n v="0"/>
    <n v="0"/>
    <n v="0"/>
    <n v="0"/>
    <n v="605"/>
    <n v="0"/>
    <n v="0"/>
    <n v="605"/>
    <s v="2"/>
  </r>
  <r>
    <x v="0"/>
    <x v="11"/>
    <s v="1"/>
    <s v="11"/>
    <s v="15041RESIN449402022"/>
    <s v="22SD000X"/>
    <n v="564"/>
    <n v="564"/>
    <n v="564"/>
    <n v="564"/>
    <m/>
    <n v="0"/>
    <n v="0"/>
    <n v="0"/>
    <n v="0"/>
    <n v="0"/>
    <n v="0"/>
    <n v="367.5"/>
    <n v="0"/>
    <n v="0"/>
    <n v="367.5"/>
    <s v="2"/>
  </r>
  <r>
    <x v="0"/>
    <x v="11"/>
    <s v="1"/>
    <s v="11"/>
    <s v="15041RESIN449402022"/>
    <s v="22SD000X"/>
    <n v="565"/>
    <n v="565"/>
    <n v="565"/>
    <n v="565"/>
    <m/>
    <n v="0"/>
    <n v="0"/>
    <n v="0"/>
    <n v="0"/>
    <n v="0"/>
    <n v="0"/>
    <n v="682.5"/>
    <n v="0"/>
    <n v="0"/>
    <n v="682.5"/>
    <s v="2"/>
  </r>
  <r>
    <x v="0"/>
    <x v="12"/>
    <s v="1"/>
    <s v="11"/>
    <s v="15041RESIN449402022"/>
    <s v="22SD000X"/>
    <n v="566"/>
    <n v="566"/>
    <n v="566"/>
    <n v="566"/>
    <m/>
    <n v="0"/>
    <n v="0"/>
    <n v="0"/>
    <n v="0"/>
    <n v="0"/>
    <n v="0"/>
    <n v="605"/>
    <n v="0"/>
    <n v="0"/>
    <n v="605"/>
    <s v="2"/>
  </r>
  <r>
    <x v="0"/>
    <x v="12"/>
    <s v="1"/>
    <s v="11"/>
    <s v="15041RESIN449402022"/>
    <s v="22SD000X"/>
    <n v="567"/>
    <n v="567"/>
    <n v="567"/>
    <n v="567"/>
    <m/>
    <n v="0"/>
    <n v="0"/>
    <n v="0"/>
    <n v="0"/>
    <n v="0"/>
    <n v="0"/>
    <n v="0"/>
    <n v="0"/>
    <n v="0"/>
    <n v="0"/>
    <s v="2"/>
  </r>
  <r>
    <x v="0"/>
    <x v="12"/>
    <s v="1"/>
    <s v="11"/>
    <s v="15041RESIN449402022"/>
    <s v="22SD000X"/>
    <n v="568"/>
    <n v="568"/>
    <n v="568"/>
    <n v="568"/>
    <m/>
    <n v="0"/>
    <n v="0"/>
    <n v="0"/>
    <n v="0"/>
    <n v="0"/>
    <n v="0"/>
    <n v="939.07"/>
    <n v="0"/>
    <n v="0"/>
    <n v="939.07"/>
    <s v="2"/>
  </r>
  <r>
    <x v="0"/>
    <x v="13"/>
    <s v="1"/>
    <s v="11"/>
    <s v="15041RESIN449402022"/>
    <s v="22SD000X"/>
    <n v="569"/>
    <n v="569"/>
    <n v="569"/>
    <n v="569"/>
    <m/>
    <n v="0"/>
    <n v="0"/>
    <n v="0"/>
    <n v="0"/>
    <n v="0"/>
    <n v="0"/>
    <n v="412.5"/>
    <n v="0"/>
    <n v="0"/>
    <n v="412.5"/>
    <s v="2"/>
  </r>
  <r>
    <x v="0"/>
    <x v="13"/>
    <s v="1"/>
    <s v="11"/>
    <s v="15041RESIN449402022"/>
    <s v="22SD000X"/>
    <n v="570"/>
    <n v="570"/>
    <n v="570"/>
    <n v="570"/>
    <m/>
    <n v="0"/>
    <n v="0"/>
    <n v="0"/>
    <n v="0"/>
    <n v="0"/>
    <n v="0"/>
    <n v="687.5"/>
    <n v="0"/>
    <n v="0"/>
    <n v="687.5"/>
    <s v="2"/>
  </r>
  <r>
    <x v="0"/>
    <x v="13"/>
    <s v="1"/>
    <s v="11"/>
    <s v="15041RESIN449402022"/>
    <s v="22SD000X"/>
    <n v="571"/>
    <n v="571"/>
    <n v="571"/>
    <n v="571"/>
    <m/>
    <n v="0"/>
    <n v="0"/>
    <n v="0"/>
    <n v="0"/>
    <n v="0"/>
    <n v="0"/>
    <n v="664.29"/>
    <n v="0"/>
    <n v="0"/>
    <n v="664.29"/>
    <s v="2"/>
  </r>
  <r>
    <x v="0"/>
    <x v="13"/>
    <s v="1"/>
    <s v="11"/>
    <s v="15041RESIN449402022"/>
    <s v="22SD000X"/>
    <n v="572"/>
    <n v="572"/>
    <n v="572"/>
    <n v="572"/>
    <m/>
    <n v="0"/>
    <n v="0"/>
    <n v="0"/>
    <n v="0"/>
    <n v="0"/>
    <n v="0"/>
    <n v="1059.6500000000001"/>
    <n v="0"/>
    <n v="0"/>
    <n v="1059.6500000000001"/>
    <s v="2"/>
  </r>
  <r>
    <x v="0"/>
    <x v="14"/>
    <s v="1"/>
    <s v="11"/>
    <s v="15041RESIN449402022"/>
    <s v="22SD000X"/>
    <n v="573"/>
    <n v="573"/>
    <n v="573"/>
    <n v="573"/>
    <m/>
    <n v="0"/>
    <n v="0"/>
    <n v="0"/>
    <n v="0"/>
    <n v="0"/>
    <n v="0"/>
    <n v="200"/>
    <n v="0"/>
    <n v="0"/>
    <n v="200"/>
    <s v="2"/>
  </r>
  <r>
    <x v="0"/>
    <x v="14"/>
    <s v="1"/>
    <s v="11"/>
    <s v="15041RESIN449402022"/>
    <s v="22SD000X"/>
    <n v="574"/>
    <n v="574"/>
    <n v="574"/>
    <n v="574"/>
    <m/>
    <n v="0"/>
    <n v="0"/>
    <n v="0"/>
    <n v="0"/>
    <n v="0"/>
    <n v="0"/>
    <n v="650"/>
    <n v="0"/>
    <n v="0"/>
    <n v="650"/>
    <s v="2"/>
  </r>
  <r>
    <x v="0"/>
    <x v="14"/>
    <s v="1"/>
    <s v="11"/>
    <s v="15041RESIN449402022"/>
    <s v="22SD000X"/>
    <n v="575"/>
    <n v="575"/>
    <n v="575"/>
    <n v="575"/>
    <m/>
    <n v="0"/>
    <n v="0"/>
    <n v="0"/>
    <n v="0"/>
    <n v="0"/>
    <n v="0"/>
    <n v="250"/>
    <n v="0"/>
    <n v="0"/>
    <n v="250"/>
    <s v="2"/>
  </r>
  <r>
    <x v="0"/>
    <x v="14"/>
    <s v="1"/>
    <s v="11"/>
    <s v="15041RESIN449402022"/>
    <s v="22SD000X"/>
    <n v="576"/>
    <n v="576"/>
    <n v="576"/>
    <n v="576"/>
    <m/>
    <n v="0"/>
    <n v="0"/>
    <n v="0"/>
    <n v="0"/>
    <n v="0"/>
    <n v="0"/>
    <n v="250"/>
    <n v="0"/>
    <n v="0"/>
    <n v="250"/>
    <s v="2"/>
  </r>
  <r>
    <x v="0"/>
    <x v="15"/>
    <s v="1"/>
    <s v="11"/>
    <s v="15041RESIN449402022"/>
    <s v="22SD000X"/>
    <n v="577"/>
    <n v="577"/>
    <n v="577"/>
    <n v="577"/>
    <m/>
    <n v="0"/>
    <n v="0"/>
    <n v="0"/>
    <n v="0"/>
    <n v="0"/>
    <n v="0"/>
    <n v="825"/>
    <n v="0"/>
    <n v="0"/>
    <n v="825"/>
    <s v="2"/>
  </r>
  <r>
    <x v="0"/>
    <x v="15"/>
    <s v="1"/>
    <s v="11"/>
    <s v="15041RESIN449402022"/>
    <s v="22SD000X"/>
    <n v="578"/>
    <n v="578"/>
    <n v="578"/>
    <n v="578"/>
    <m/>
    <n v="0"/>
    <n v="0"/>
    <n v="0"/>
    <n v="0"/>
    <n v="0"/>
    <n v="0"/>
    <n v="800"/>
    <n v="0"/>
    <n v="0"/>
    <n v="800"/>
    <s v="2"/>
  </r>
  <r>
    <x v="0"/>
    <x v="15"/>
    <s v="1"/>
    <s v="11"/>
    <s v="15041RESIN449402022"/>
    <s v="22SD000X"/>
    <n v="579"/>
    <n v="579"/>
    <n v="579"/>
    <n v="579"/>
    <m/>
    <n v="0"/>
    <n v="0"/>
    <n v="0"/>
    <n v="0"/>
    <n v="0"/>
    <n v="0"/>
    <n v="450"/>
    <n v="0"/>
    <n v="0"/>
    <n v="450"/>
    <s v="2"/>
  </r>
  <r>
    <x v="0"/>
    <x v="15"/>
    <s v="1"/>
    <s v="11"/>
    <s v="15041RESIN449402022"/>
    <s v="22SD000X"/>
    <n v="580"/>
    <n v="580"/>
    <n v="580"/>
    <n v="580"/>
    <m/>
    <n v="0"/>
    <n v="0"/>
    <n v="0"/>
    <n v="0"/>
    <n v="0"/>
    <n v="0"/>
    <n v="450"/>
    <n v="0"/>
    <n v="0"/>
    <n v="450"/>
    <s v="2"/>
  </r>
  <r>
    <x v="0"/>
    <x v="15"/>
    <s v="1"/>
    <s v="11"/>
    <s v="15041RESIN449402022"/>
    <s v="22SD000X"/>
    <n v="581"/>
    <n v="581"/>
    <n v="581"/>
    <n v="581"/>
    <m/>
    <n v="0"/>
    <n v="0"/>
    <n v="0"/>
    <n v="0"/>
    <n v="0"/>
    <n v="0"/>
    <n v="225"/>
    <n v="0"/>
    <n v="0"/>
    <n v="225"/>
    <s v="2"/>
  </r>
  <r>
    <x v="0"/>
    <x v="15"/>
    <s v="1"/>
    <s v="11"/>
    <s v="15041RESIN449402022"/>
    <s v="22SD000X"/>
    <n v="582"/>
    <n v="582"/>
    <n v="582"/>
    <n v="582"/>
    <m/>
    <n v="0"/>
    <n v="0"/>
    <n v="0"/>
    <n v="0"/>
    <n v="0"/>
    <n v="0"/>
    <n v="0"/>
    <n v="0"/>
    <n v="0"/>
    <n v="0"/>
    <s v="2"/>
  </r>
  <r>
    <x v="0"/>
    <x v="15"/>
    <s v="1"/>
    <s v="11"/>
    <s v="15041RESIN449402022"/>
    <s v="22SD000X"/>
    <n v="583"/>
    <n v="583"/>
    <n v="583"/>
    <n v="583"/>
    <m/>
    <n v="0"/>
    <n v="0"/>
    <n v="0"/>
    <n v="0"/>
    <n v="0"/>
    <n v="0"/>
    <n v="0"/>
    <n v="0"/>
    <n v="0"/>
    <n v="0"/>
    <s v="2"/>
  </r>
  <r>
    <x v="0"/>
    <x v="15"/>
    <s v="1"/>
    <s v="11"/>
    <s v="15041RESIN449402022"/>
    <s v="22SD000X"/>
    <n v="584"/>
    <n v="584"/>
    <n v="584"/>
    <n v="584"/>
    <m/>
    <n v="0"/>
    <n v="0"/>
    <n v="0"/>
    <n v="0"/>
    <n v="0"/>
    <n v="0"/>
    <n v="0"/>
    <n v="0"/>
    <n v="0"/>
    <n v="0"/>
    <s v="2"/>
  </r>
  <r>
    <x v="0"/>
    <x v="16"/>
    <s v="1"/>
    <s v="11"/>
    <s v="15041RESIN449402022"/>
    <s v="22SD000X"/>
    <n v="585"/>
    <n v="585"/>
    <n v="585"/>
    <n v="585"/>
    <m/>
    <n v="0"/>
    <n v="0"/>
    <n v="0"/>
    <n v="0"/>
    <n v="0"/>
    <n v="0"/>
    <n v="412.5"/>
    <n v="0"/>
    <n v="0"/>
    <n v="412.5"/>
    <s v="2"/>
  </r>
  <r>
    <x v="0"/>
    <x v="16"/>
    <s v="1"/>
    <s v="11"/>
    <s v="15041RESIN449402022"/>
    <s v="22SD000X"/>
    <n v="586"/>
    <n v="586"/>
    <n v="586"/>
    <n v="586"/>
    <m/>
    <n v="0"/>
    <n v="0"/>
    <n v="0"/>
    <n v="0"/>
    <n v="0"/>
    <n v="0"/>
    <n v="600"/>
    <n v="0"/>
    <n v="0"/>
    <n v="600"/>
    <s v="2"/>
  </r>
  <r>
    <x v="0"/>
    <x v="16"/>
    <s v="1"/>
    <s v="11"/>
    <s v="15041RESIN449402022"/>
    <s v="22SD000X"/>
    <n v="587"/>
    <n v="587"/>
    <n v="587"/>
    <n v="587"/>
    <m/>
    <n v="0"/>
    <n v="0"/>
    <n v="0"/>
    <n v="0"/>
    <n v="0"/>
    <n v="0"/>
    <n v="650"/>
    <n v="0"/>
    <n v="0"/>
    <n v="650"/>
    <s v="2"/>
  </r>
  <r>
    <x v="0"/>
    <x v="16"/>
    <s v="1"/>
    <s v="11"/>
    <s v="15041RESIN449402022"/>
    <s v="22SD000X"/>
    <n v="588"/>
    <n v="588"/>
    <n v="588"/>
    <n v="588"/>
    <m/>
    <n v="0"/>
    <n v="0"/>
    <n v="0"/>
    <n v="0"/>
    <n v="0"/>
    <n v="0"/>
    <n v="608.52"/>
    <n v="0"/>
    <n v="0"/>
    <n v="608.52"/>
    <s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D22" firstHeaderRow="1" firstDataRow="2" firstDataCol="1" rowPageCount="1" colPageCount="1"/>
  <pivotFields count="22">
    <pivotField axis="axisPage" compact="0" outline="0" showAll="0">
      <items count="11">
        <item x="0"/>
        <item m="1" x="8"/>
        <item m="1" x="3"/>
        <item m="1" x="7"/>
        <item m="1" x="5"/>
        <item m="1" x="9"/>
        <item m="1" x="6"/>
        <item m="1" x="2"/>
        <item m="1" x="1"/>
        <item m="1" x="4"/>
        <item t="default"/>
      </items>
    </pivotField>
    <pivotField axis="axisRow" compact="0" outline="0" showAll="0" defaultSubtotal="0">
      <items count="186">
        <item m="1" x="169"/>
        <item m="1" x="90"/>
        <item m="1" x="165"/>
        <item m="1" x="86"/>
        <item m="1" x="160"/>
        <item m="1" x="145"/>
        <item m="1" x="60"/>
        <item m="1" x="141"/>
        <item m="1" x="58"/>
        <item m="1" x="135"/>
        <item x="1"/>
        <item m="1" x="33"/>
        <item m="1" x="122"/>
        <item m="1" x="118"/>
        <item m="1" x="25"/>
        <item m="1" x="113"/>
        <item m="1" x="74"/>
        <item m="1" x="103"/>
        <item m="1" x="175"/>
        <item m="1" x="100"/>
        <item m="1" x="172"/>
        <item m="1" x="96"/>
        <item m="1" x="171"/>
        <item m="1" x="94"/>
        <item m="1" x="43"/>
        <item m="1" x="151"/>
        <item m="1" x="68"/>
        <item m="1" x="149"/>
        <item m="1" x="65"/>
        <item m="1" x="62"/>
        <item m="1" x="180"/>
        <item m="1" x="49"/>
        <item m="1" x="132"/>
        <item m="1" x="126"/>
        <item m="1" x="34"/>
        <item m="1" x="30"/>
        <item m="1" x="161"/>
        <item m="1" x="181"/>
        <item m="1" x="107"/>
        <item m="1" x="137"/>
        <item m="1" x="162"/>
        <item m="1" x="81"/>
        <item m="1" x="155"/>
        <item m="1" x="75"/>
        <item m="1" x="153"/>
        <item m="1" x="138"/>
        <item m="1" x="134"/>
        <item m="1" x="50"/>
        <item m="1" x="45"/>
        <item m="1" x="129"/>
        <item x="4"/>
        <item m="1" x="77"/>
        <item m="1" x="154"/>
        <item m="1" x="109"/>
        <item m="1" x="133"/>
        <item m="1" x="47"/>
        <item m="1" x="131"/>
        <item m="1" x="39"/>
        <item m="1" x="125"/>
        <item m="1" x="35"/>
        <item m="1" x="124"/>
        <item m="1" x="32"/>
        <item m="1" x="84"/>
        <item x="5"/>
        <item m="1" x="183"/>
        <item m="1" x="179"/>
        <item m="1" x="105"/>
        <item m="1" x="177"/>
        <item m="1" x="102"/>
        <item m="1" x="174"/>
        <item m="1" x="98"/>
        <item m="1" x="53"/>
        <item x="6"/>
        <item m="1" x="164"/>
        <item m="1" x="158"/>
        <item m="1" x="79"/>
        <item m="1" x="156"/>
        <item m="1" x="78"/>
        <item m="1" x="72"/>
        <item m="1" x="20"/>
        <item m="1" x="56"/>
        <item m="1" x="139"/>
        <item m="1" x="54"/>
        <item m="1" x="48"/>
        <item m="1" x="41"/>
        <item m="1" x="21"/>
        <item m="1" x="184"/>
        <item m="1" x="110"/>
        <item m="1" x="167"/>
        <item m="1" x="166"/>
        <item m="1" x="89"/>
        <item m="1" x="85"/>
        <item m="1" x="159"/>
        <item x="8"/>
        <item m="1" x="63"/>
        <item m="1" x="144"/>
        <item m="1" x="140"/>
        <item m="1" x="57"/>
        <item m="1" x="55"/>
        <item m="1" x="99"/>
        <item m="1" x="121"/>
        <item m="1" x="27"/>
        <item m="1" x="117"/>
        <item m="1" x="24"/>
        <item m="1" x="115"/>
        <item m="1" x="22"/>
        <item m="1" x="73"/>
        <item m="1" x="95"/>
        <item m="1" x="170"/>
        <item m="1" x="93"/>
        <item m="1" x="168"/>
        <item m="1" x="42"/>
        <item x="10"/>
        <item m="1" x="23"/>
        <item m="1" x="17"/>
        <item m="1" x="112"/>
        <item m="1" x="185"/>
        <item m="1" x="106"/>
        <item m="1" x="61"/>
        <item m="1" x="91"/>
        <item m="1" x="87"/>
        <item m="1" x="80"/>
        <item m="1" x="28"/>
        <item m="1" x="64"/>
        <item m="1" x="146"/>
        <item m="1" x="142"/>
        <item m="1" x="136"/>
        <item m="1" x="51"/>
        <item m="1" x="29"/>
        <item m="1" x="26"/>
        <item m="1" x="116"/>
        <item m="1" x="114"/>
        <item m="1" x="18"/>
        <item x="12"/>
        <item m="1" x="101"/>
        <item m="1" x="173"/>
        <item m="1" x="92"/>
        <item m="1" x="127"/>
        <item m="1" x="152"/>
        <item m="1" x="69"/>
        <item m="1" x="150"/>
        <item m="1" x="66"/>
        <item m="1" x="147"/>
        <item m="1" x="108"/>
        <item x="14"/>
        <item m="1" x="44"/>
        <item m="1" x="128"/>
        <item m="1" x="37"/>
        <item m="1" x="123"/>
        <item m="1" x="31"/>
        <item m="1" x="119"/>
        <item m="1" x="82"/>
        <item m="1" x="111"/>
        <item m="1" x="182"/>
        <item m="1" x="178"/>
        <item m="1" x="104"/>
        <item m="1" x="176"/>
        <item m="1" x="97"/>
        <item m="1" x="52"/>
        <item m="1" x="88"/>
        <item m="1" x="163"/>
        <item m="1" x="83"/>
        <item m="1" x="157"/>
        <item m="1" x="76"/>
        <item m="1" x="70"/>
        <item m="1" x="19"/>
        <item m="1" x="46"/>
        <item m="1" x="130"/>
        <item m="1" x="38"/>
        <item m="1" x="71"/>
        <item m="1" x="67"/>
        <item m="1" x="148"/>
        <item m="1" x="143"/>
        <item m="1" x="59"/>
        <item x="16"/>
        <item m="1" x="40"/>
        <item m="1" x="36"/>
        <item m="1" x="120"/>
        <item x="0"/>
        <item x="2"/>
        <item x="3"/>
        <item x="7"/>
        <item x="9"/>
        <item x="11"/>
        <item x="13"/>
        <item x="15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</pivotFields>
  <rowFields count="1">
    <field x="1"/>
  </rowFields>
  <rowItems count="18">
    <i>
      <x v="10"/>
    </i>
    <i>
      <x v="50"/>
    </i>
    <i>
      <x v="63"/>
    </i>
    <i>
      <x v="72"/>
    </i>
    <i>
      <x v="93"/>
    </i>
    <i>
      <x v="112"/>
    </i>
    <i>
      <x v="133"/>
    </i>
    <i>
      <x v="144"/>
    </i>
    <i>
      <x v="174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Mín. de CORRELTIVO" fld="6" subtotal="min" baseField="1" baseItem="7"/>
    <dataField name="Máx. de CORRELTIVO2" fld="6" subtotal="max" baseField="1" baseItem="10"/>
    <dataField name="Suma de EX SERVIC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3:R146" totalsRowCount="1">
  <autoFilter ref="A3:R145">
    <filterColumn colId="0">
      <filters>
        <filter val="MARZO"/>
      </filters>
    </filterColumn>
  </autoFilter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6" dataCellStyle="Moneda"/>
    <tableColumn id="9" name="I. EXENTAS" totalsRowDxfId="55" dataCellStyle="Moneda"/>
    <tableColumn id="10" name="IMPOR EX" totalsRowDxfId="54" dataCellStyle="Moneda"/>
    <tableColumn id="11" name="C. GRAVADA" totalsRowFunction="sum" totalsRowDxfId="53" dataCellStyle="Moneda"/>
    <tableColumn id="12" name="INTER GRAVA" totalsRowDxfId="52" dataCellStyle="Moneda"/>
    <tableColumn id="13" name="IMPOR BIENES" totalsRowDxfId="51" dataCellStyle="Moneda"/>
    <tableColumn id="14" name="IMPOR SERV" totalsRowDxfId="50" dataCellStyle="Moneda"/>
    <tableColumn id="15" name="IVA" totalsRowFunction="sum" totalsRowDxfId="49" dataCellStyle="Moneda"/>
    <tableColumn id="16" name="TOTAL C." totalsRowFunction="sum" totalsRowDxfId="48" dataCellStyle="Moneda"/>
    <tableColumn id="18" name="DUI" dataDxfId="47" totalsRowDxfId="46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4" dataCellStyle="Moneda"/>
    <tableColumn id="12" name="VENTA NO SUJETA" totalsRowDxfId="43" dataCellStyle="Moneda"/>
    <tableColumn id="13" name="V. GRAVADA" totalsRowFunction="sum" totalsRowDxfId="42" dataCellStyle="Moneda"/>
    <tableColumn id="14" name="D.FISCAL" totalsRowFunction="sum" totalsRowDxfId="41" dataCellStyle="Moneda"/>
    <tableColumn id="15" name="V CTA DE 3" totalsRowDxfId="40" dataCellStyle="Moneda"/>
    <tableColumn id="16" name="D. FISCAL A 3" totalsRowDxfId="39" dataCellStyle="Moneda"/>
    <tableColumn id="17" name="VENTA TOTAL" totalsRowFunction="sum" totalsRowDxfId="38" dataCellStyle="Moneda"/>
    <tableColumn id="19" name="DUI" dataDxfId="37" totalsRowDxfId="36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315" totalsRowCount="1">
  <autoFilter ref="A2:V314">
    <filterColumn colId="0">
      <filters>
        <filter val="MARZO"/>
      </filters>
    </filterColumn>
    <filterColumn colId="17">
      <filters>
        <filter val="$1,004.65"/>
        <filter val="$1,045.00"/>
        <filter val="$1,139.95"/>
        <filter val="$1,260.00"/>
        <filter val="$1,315.57"/>
        <filter val="$1,334.85"/>
        <filter val="$1,365.00"/>
        <filter val="$100.00"/>
        <filter val="$125.00"/>
        <filter val="$150.00"/>
        <filter val="$200.00"/>
        <filter val="$206.25"/>
        <filter val="$250.00"/>
        <filter val="$262.50"/>
        <filter val="$267.30"/>
        <filter val="$302.50"/>
        <filter val="$319.00"/>
        <filter val="$319.80"/>
        <filter val="$325.00"/>
        <filter val="$330.00"/>
        <filter val="$350.00"/>
        <filter val="$367.50"/>
        <filter val="$375.00"/>
        <filter val="$412.50"/>
        <filter val="$420.00"/>
        <filter val="$425.00"/>
        <filter val="$436.00"/>
        <filter val="$440.00"/>
        <filter val="$450.00"/>
        <filter val="$498.08"/>
        <filter val="$50.00"/>
        <filter val="$525.00"/>
        <filter val="$534.00"/>
        <filter val="$550.00"/>
        <filter val="$600.00"/>
        <filter val="$605.00"/>
        <filter val="$612.50"/>
        <filter val="$638.00"/>
        <filter val="$65.00"/>
        <filter val="$660.00"/>
        <filter val="$663.96"/>
        <filter val="$664.51"/>
        <filter val="$664.95"/>
        <filter val="$700.00"/>
        <filter val="$739.80"/>
        <filter val="$767.23"/>
        <filter val="$787.50"/>
        <filter val="$797.50"/>
        <filter val="$800.00"/>
        <filter val="$804.57"/>
        <filter val="$812.92"/>
        <filter val="$850.00"/>
        <filter val="$854.57"/>
        <filter val="$862.50"/>
        <filter val="$871.05"/>
        <filter val="$880.00"/>
        <filter val="$883.63"/>
        <filter val="$894.08"/>
        <filter val="$897.30"/>
        <filter val="$90.00"/>
        <filter val="$900.00"/>
        <filter val="$907.50"/>
        <filter val="$939.18"/>
        <filter val="$939.29"/>
        <filter val="$950.00"/>
        <filter val="$975.00"/>
        <filter val="$990.00"/>
      </filters>
    </filterColumn>
  </autoFilter>
  <sortState ref="A3:V706">
    <sortCondition ref="G2:G706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dataDxfId="25" totalsRowDxfId="24" dataCellStyle="Moneda"/>
    <tableColumn id="16" name="EX IN CA" dataDxfId="23" totalsRowDxfId="22" dataCellStyle="Moneda"/>
    <tableColumn id="17" name="EX OUT CA" dataDxfId="21" totalsRowDxfId="20" dataCellStyle="Moneda"/>
    <tableColumn id="18" name="EX SERVICE" totalsRowFunction="sum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Row],[EX SERVICE]]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omments" Target="../comments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110" zoomScaleNormal="110" zoomScaleSheetLayoutView="85" workbookViewId="0">
      <selection activeCell="D8" sqref="D8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569</v>
      </c>
    </row>
    <row r="4" spans="2:10" x14ac:dyDescent="0.25">
      <c r="B4" s="5" t="s">
        <v>2</v>
      </c>
      <c r="D4" s="30" t="str">
        <f>+J4</f>
        <v>09/03/2023</v>
      </c>
      <c r="E4" s="27" t="s">
        <v>579</v>
      </c>
      <c r="F4" s="28" t="str">
        <f>+LEFT(E4,2)</f>
        <v>09</v>
      </c>
      <c r="G4" s="28" t="str">
        <f>+RIGHT(E4,2)</f>
        <v>03</v>
      </c>
      <c r="H4" s="29" t="s">
        <v>465</v>
      </c>
      <c r="I4" s="28" t="s">
        <v>92</v>
      </c>
      <c r="J4" s="28" t="str">
        <f>+F4&amp;I4&amp;G4&amp;I4&amp;H4</f>
        <v>09/03/2023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580</v>
      </c>
    </row>
    <row r="9" spans="2:10" x14ac:dyDescent="0.25">
      <c r="B9" s="5" t="s">
        <v>85</v>
      </c>
      <c r="D9" s="24" t="str">
        <f>IFERROR(VLOOKUP(D8,'[1]BASE DE PROVEEDORES'!$A:$B,2,0),"No Existe")</f>
        <v>FREUND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  <c r="J11" t="s">
        <v>417</v>
      </c>
    </row>
    <row r="12" spans="2:10" x14ac:dyDescent="0.25">
      <c r="B12" s="5" t="s">
        <v>9</v>
      </c>
      <c r="D12" s="8">
        <v>0</v>
      </c>
      <c r="E12" t="s">
        <v>455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94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9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380</v>
      </c>
      <c r="E1" s="1" t="s">
        <v>83</v>
      </c>
      <c r="F1" s="1" t="s">
        <v>381</v>
      </c>
      <c r="G1" s="81" t="s">
        <v>382</v>
      </c>
      <c r="H1" s="81" t="s">
        <v>383</v>
      </c>
      <c r="I1" s="1" t="s">
        <v>18</v>
      </c>
    </row>
    <row r="2" spans="1:9" x14ac:dyDescent="0.25">
      <c r="D2" s="1" t="s">
        <v>384</v>
      </c>
      <c r="I2" s="1" t="s">
        <v>385</v>
      </c>
    </row>
    <row r="3" spans="1:9" x14ac:dyDescent="0.25">
      <c r="A3" t="s">
        <v>93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J9" sqref="J9"/>
    </sheetView>
  </sheetViews>
  <sheetFormatPr baseColWidth="10" defaultRowHeight="15" x14ac:dyDescent="0.25"/>
  <cols>
    <col min="1" max="1" width="11.85546875" bestFit="1" customWidth="1"/>
    <col min="6" max="6" width="12.5703125" bestFit="1" customWidth="1"/>
    <col min="10" max="11" width="12.5703125" bestFit="1" customWidth="1"/>
  </cols>
  <sheetData>
    <row r="1" spans="1:13" ht="15.75" thickBot="1" x14ac:dyDescent="0.3"/>
    <row r="2" spans="1:13" x14ac:dyDescent="0.25">
      <c r="A2" s="97" t="s">
        <v>456</v>
      </c>
      <c r="B2" s="98"/>
      <c r="C2" s="98"/>
      <c r="D2" s="99"/>
      <c r="E2" s="106"/>
      <c r="F2" s="107"/>
      <c r="G2" s="87" t="s">
        <v>365</v>
      </c>
      <c r="H2" s="87" t="s">
        <v>366</v>
      </c>
      <c r="I2" s="87" t="s">
        <v>367</v>
      </c>
      <c r="J2" s="87" t="s">
        <v>368</v>
      </c>
      <c r="K2" s="87" t="s">
        <v>369</v>
      </c>
      <c r="L2" s="89" t="s">
        <v>370</v>
      </c>
      <c r="M2" s="90"/>
    </row>
    <row r="3" spans="1:13" ht="15.75" thickBot="1" x14ac:dyDescent="0.3">
      <c r="A3" s="100"/>
      <c r="B3" s="101"/>
      <c r="C3" s="101"/>
      <c r="D3" s="102"/>
      <c r="E3" s="51"/>
      <c r="F3" s="51"/>
      <c r="G3" s="88"/>
      <c r="H3" s="88"/>
      <c r="I3" s="88"/>
      <c r="J3" s="88"/>
      <c r="K3" s="88"/>
      <c r="L3" s="91"/>
      <c r="M3" s="92"/>
    </row>
    <row r="4" spans="1:13" x14ac:dyDescent="0.25">
      <c r="A4" s="100"/>
      <c r="B4" s="101"/>
      <c r="C4" s="101"/>
      <c r="D4" s="102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0</v>
      </c>
      <c r="J4" s="52">
        <f>+Tabla3[[#Totals],[EX SERVICE]]</f>
        <v>61331.960000000006</v>
      </c>
      <c r="K4" s="53"/>
      <c r="L4" s="54"/>
      <c r="M4" s="55"/>
    </row>
    <row r="5" spans="1:13" x14ac:dyDescent="0.25">
      <c r="A5" s="100"/>
      <c r="B5" s="101"/>
      <c r="C5" s="101"/>
      <c r="D5" s="102"/>
      <c r="E5" s="51"/>
      <c r="F5" s="51"/>
      <c r="G5" s="52"/>
      <c r="H5" s="52"/>
      <c r="I5" s="56">
        <f>+I4/1.13</f>
        <v>0</v>
      </c>
      <c r="J5" s="52"/>
      <c r="K5" s="53"/>
      <c r="L5" s="54"/>
      <c r="M5" s="55"/>
    </row>
    <row r="6" spans="1:13" x14ac:dyDescent="0.25">
      <c r="A6" s="100"/>
      <c r="B6" s="101"/>
      <c r="C6" s="101"/>
      <c r="D6" s="102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00"/>
      <c r="B7" s="101"/>
      <c r="C7" s="101"/>
      <c r="D7" s="102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00"/>
      <c r="B8" s="101"/>
      <c r="C8" s="101"/>
      <c r="D8" s="102"/>
      <c r="E8" s="51"/>
      <c r="F8" s="51"/>
      <c r="G8" s="52"/>
      <c r="H8" s="52"/>
      <c r="I8" s="56">
        <f>+I7/1.13</f>
        <v>0</v>
      </c>
      <c r="J8" s="52"/>
      <c r="K8" s="53"/>
      <c r="L8" s="57" t="s">
        <v>371</v>
      </c>
      <c r="M8" s="55"/>
    </row>
    <row r="9" spans="1:13" ht="15.75" thickBot="1" x14ac:dyDescent="0.3">
      <c r="A9" s="100"/>
      <c r="B9" s="101"/>
      <c r="C9" s="101"/>
      <c r="D9" s="102"/>
      <c r="E9" s="51"/>
      <c r="F9" s="51"/>
      <c r="G9" s="58">
        <f>SUM(G4:G8)</f>
        <v>0</v>
      </c>
      <c r="H9" s="58">
        <f>+H4+H7</f>
        <v>0</v>
      </c>
      <c r="I9" s="58">
        <f>+I8+I5</f>
        <v>0</v>
      </c>
      <c r="J9" s="58">
        <f>+J4</f>
        <v>61331.960000000006</v>
      </c>
      <c r="K9" s="58">
        <f>SUM(G9:J9)</f>
        <v>61331.960000000006</v>
      </c>
      <c r="L9" s="59">
        <f>+K9*0.0175</f>
        <v>1073.3093000000001</v>
      </c>
      <c r="M9" s="55"/>
    </row>
    <row r="10" spans="1:13" x14ac:dyDescent="0.25">
      <c r="A10" s="100"/>
      <c r="B10" s="101"/>
      <c r="C10" s="101"/>
      <c r="D10" s="102"/>
      <c r="E10" s="51"/>
      <c r="F10" s="51"/>
      <c r="G10" s="60"/>
      <c r="H10" s="60"/>
      <c r="I10" s="60"/>
      <c r="J10" s="60"/>
      <c r="K10" s="60"/>
      <c r="L10" s="93"/>
      <c r="M10" s="95">
        <f>+L9+L10</f>
        <v>1073.3093000000001</v>
      </c>
    </row>
    <row r="11" spans="1:13" ht="15.75" thickBot="1" x14ac:dyDescent="0.3">
      <c r="A11" s="100"/>
      <c r="B11" s="101"/>
      <c r="C11" s="101"/>
      <c r="D11" s="102"/>
      <c r="E11" s="51"/>
      <c r="F11" s="51"/>
      <c r="G11" s="60"/>
      <c r="H11" s="60"/>
      <c r="I11" s="60"/>
      <c r="J11" s="60"/>
      <c r="K11" s="60" t="s">
        <v>372</v>
      </c>
      <c r="L11" s="94"/>
      <c r="M11" s="96"/>
    </row>
    <row r="12" spans="1:13" ht="15.75" thickBot="1" x14ac:dyDescent="0.3">
      <c r="A12" s="100"/>
      <c r="B12" s="101"/>
      <c r="C12" s="101"/>
      <c r="D12" s="102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00"/>
      <c r="B13" s="101"/>
      <c r="C13" s="101"/>
      <c r="D13" s="102"/>
      <c r="E13" s="62"/>
      <c r="F13" s="63" t="s">
        <v>373</v>
      </c>
      <c r="G13" s="58" t="s">
        <v>374</v>
      </c>
      <c r="H13" s="64"/>
      <c r="I13" s="65" t="s">
        <v>375</v>
      </c>
      <c r="J13" s="60"/>
      <c r="K13" s="60">
        <f>+K9+G9</f>
        <v>61331.960000000006</v>
      </c>
      <c r="L13" s="61"/>
      <c r="M13" s="55"/>
    </row>
    <row r="14" spans="1:13" x14ac:dyDescent="0.25">
      <c r="A14" s="100"/>
      <c r="B14" s="101"/>
      <c r="C14" s="101"/>
      <c r="D14" s="102"/>
      <c r="E14" s="51" t="s">
        <v>376</v>
      </c>
      <c r="F14" s="52">
        <f>+Tabla1[[#Totals],[C. GRAVADA]]</f>
        <v>413.96999999999997</v>
      </c>
      <c r="G14" s="52">
        <f>+Tabla1[[#Totals],[C. EXENTAS]]</f>
        <v>0</v>
      </c>
      <c r="H14" s="53" t="s">
        <v>376</v>
      </c>
      <c r="I14" s="66">
        <f>+H9+I9</f>
        <v>0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00"/>
      <c r="B15" s="101"/>
      <c r="C15" s="101"/>
      <c r="D15" s="102"/>
      <c r="E15" s="51" t="s">
        <v>377</v>
      </c>
      <c r="F15" s="52">
        <f>+F14*0.13</f>
        <v>53.816099999999999</v>
      </c>
      <c r="G15" s="52"/>
      <c r="H15" s="53" t="s">
        <v>377</v>
      </c>
      <c r="I15" s="66">
        <f>+I14*0.13</f>
        <v>0</v>
      </c>
      <c r="J15" s="60"/>
      <c r="K15" s="60"/>
      <c r="L15" s="61"/>
      <c r="M15" s="55"/>
    </row>
    <row r="16" spans="1:13" ht="15.75" thickBot="1" x14ac:dyDescent="0.3">
      <c r="A16" s="100"/>
      <c r="B16" s="101"/>
      <c r="C16" s="101"/>
      <c r="D16" s="102"/>
      <c r="E16" s="51"/>
      <c r="F16" s="52"/>
      <c r="G16" s="52"/>
      <c r="H16" s="53"/>
      <c r="I16" s="66"/>
      <c r="J16" s="60"/>
      <c r="K16" s="60"/>
      <c r="L16" s="67">
        <f>+L9+L10+J18</f>
        <v>1019.4932000000001</v>
      </c>
      <c r="M16" s="55"/>
    </row>
    <row r="17" spans="1:13" ht="15.75" thickTop="1" x14ac:dyDescent="0.25">
      <c r="A17" s="100"/>
      <c r="B17" s="101"/>
      <c r="C17" s="101"/>
      <c r="D17" s="102"/>
      <c r="E17" s="51"/>
      <c r="F17" s="68"/>
      <c r="G17" s="69" t="s">
        <v>378</v>
      </c>
      <c r="H17" s="53"/>
      <c r="I17" s="70" t="s">
        <v>379</v>
      </c>
      <c r="J17" s="60"/>
      <c r="K17" s="60"/>
      <c r="L17" s="61"/>
      <c r="M17" s="55"/>
    </row>
    <row r="18" spans="1:13" ht="15.75" thickBot="1" x14ac:dyDescent="0.3">
      <c r="A18" s="100"/>
      <c r="B18" s="101"/>
      <c r="C18" s="101"/>
      <c r="D18" s="102"/>
      <c r="E18" s="51"/>
      <c r="F18" s="71">
        <f>+F15+F16</f>
        <v>53.816099999999999</v>
      </c>
      <c r="G18" s="72">
        <f>+L14</f>
        <v>0</v>
      </c>
      <c r="H18" s="73">
        <f>+I15-G19</f>
        <v>-53.816099999999999</v>
      </c>
      <c r="I18" s="74">
        <f>+Tabla4[[#Totals],[RETENCION]]</f>
        <v>0</v>
      </c>
      <c r="J18" s="75">
        <f>+H18-I18</f>
        <v>-53.816099999999999</v>
      </c>
      <c r="K18" s="60"/>
      <c r="L18" s="61"/>
      <c r="M18" s="55"/>
    </row>
    <row r="19" spans="1:13" ht="15.75" thickBot="1" x14ac:dyDescent="0.3">
      <c r="A19" s="100"/>
      <c r="B19" s="101"/>
      <c r="C19" s="101"/>
      <c r="D19" s="102"/>
      <c r="E19" s="51"/>
      <c r="F19" s="51"/>
      <c r="G19" s="76">
        <f>+F18-G18</f>
        <v>53.816099999999999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3"/>
      <c r="B20" s="104"/>
      <c r="C20" s="104"/>
      <c r="D20" s="105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46"/>
  <sheetViews>
    <sheetView workbookViewId="0">
      <selection activeCell="H170" sqref="H170"/>
    </sheetView>
  </sheetViews>
  <sheetFormatPr baseColWidth="10" defaultRowHeight="15" x14ac:dyDescent="0.25"/>
  <cols>
    <col min="3" max="3" width="15.42578125" customWidth="1"/>
    <col min="4" max="4" width="12.140625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364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94</v>
      </c>
      <c r="R3" t="s">
        <v>16</v>
      </c>
    </row>
    <row r="4" spans="1:18" x14ac:dyDescent="0.25">
      <c r="A4" t="s">
        <v>569</v>
      </c>
      <c r="B4" t="s">
        <v>581</v>
      </c>
      <c r="C4" t="s">
        <v>1</v>
      </c>
      <c r="D4" t="s">
        <v>0</v>
      </c>
      <c r="E4">
        <v>588431</v>
      </c>
      <c r="F4" t="s">
        <v>580</v>
      </c>
      <c r="G4" t="s">
        <v>582</v>
      </c>
      <c r="H4" s="3">
        <v>0</v>
      </c>
      <c r="I4" s="3">
        <v>0</v>
      </c>
      <c r="J4" s="3">
        <v>0</v>
      </c>
      <c r="K4" s="3">
        <v>15</v>
      </c>
      <c r="L4" s="3">
        <v>0</v>
      </c>
      <c r="M4" s="3">
        <v>0</v>
      </c>
      <c r="N4" s="3">
        <v>0</v>
      </c>
      <c r="O4" s="3">
        <v>1.9500000000000002</v>
      </c>
      <c r="P4" s="3">
        <v>16.95</v>
      </c>
      <c r="R4">
        <v>3</v>
      </c>
    </row>
    <row r="5" spans="1:18" x14ac:dyDescent="0.25">
      <c r="A5" t="s">
        <v>569</v>
      </c>
      <c r="B5" t="s">
        <v>578</v>
      </c>
      <c r="C5" t="s">
        <v>1</v>
      </c>
      <c r="D5" t="s">
        <v>0</v>
      </c>
      <c r="E5">
        <v>5509</v>
      </c>
      <c r="F5" t="s">
        <v>503</v>
      </c>
      <c r="G5" t="s">
        <v>505</v>
      </c>
      <c r="H5" s="3">
        <v>0</v>
      </c>
      <c r="I5" s="3">
        <v>0</v>
      </c>
      <c r="J5" s="3">
        <v>0</v>
      </c>
      <c r="K5" s="3">
        <v>45</v>
      </c>
      <c r="L5" s="3">
        <v>0</v>
      </c>
      <c r="M5" s="3">
        <v>0</v>
      </c>
      <c r="N5" s="3">
        <v>0</v>
      </c>
      <c r="O5" s="3">
        <v>5.8500000000000005</v>
      </c>
      <c r="P5" s="3">
        <v>50.85</v>
      </c>
      <c r="R5">
        <v>3</v>
      </c>
    </row>
    <row r="6" spans="1:18" x14ac:dyDescent="0.25">
      <c r="A6" t="s">
        <v>569</v>
      </c>
      <c r="B6" t="s">
        <v>576</v>
      </c>
      <c r="C6" t="s">
        <v>1</v>
      </c>
      <c r="D6" t="s">
        <v>0</v>
      </c>
      <c r="E6">
        <v>51538</v>
      </c>
      <c r="F6" t="s">
        <v>575</v>
      </c>
      <c r="G6" t="s">
        <v>577</v>
      </c>
      <c r="H6" s="3">
        <v>0</v>
      </c>
      <c r="I6" s="3">
        <v>0</v>
      </c>
      <c r="J6" s="3">
        <v>0</v>
      </c>
      <c r="K6" s="3">
        <v>164.74</v>
      </c>
      <c r="L6" s="3">
        <v>0</v>
      </c>
      <c r="M6" s="3">
        <v>0</v>
      </c>
      <c r="N6" s="3">
        <v>0</v>
      </c>
      <c r="O6" s="3">
        <v>21.416200000000003</v>
      </c>
      <c r="P6" s="3">
        <v>186.15620000000001</v>
      </c>
      <c r="R6">
        <v>3</v>
      </c>
    </row>
    <row r="7" spans="1:18" x14ac:dyDescent="0.25">
      <c r="A7" t="s">
        <v>569</v>
      </c>
      <c r="B7" t="s">
        <v>573</v>
      </c>
      <c r="C7" t="s">
        <v>1</v>
      </c>
      <c r="D7" t="s">
        <v>0</v>
      </c>
      <c r="E7">
        <v>578386</v>
      </c>
      <c r="F7" t="s">
        <v>572</v>
      </c>
      <c r="G7" t="s">
        <v>574</v>
      </c>
      <c r="H7" s="3">
        <v>0</v>
      </c>
      <c r="I7" s="3">
        <v>0</v>
      </c>
      <c r="J7" s="3">
        <v>0</v>
      </c>
      <c r="K7" s="3">
        <v>25.16</v>
      </c>
      <c r="L7" s="3">
        <v>0</v>
      </c>
      <c r="M7" s="3">
        <v>0</v>
      </c>
      <c r="N7" s="3">
        <v>0</v>
      </c>
      <c r="O7" s="3">
        <v>3.2707999999999999</v>
      </c>
      <c r="P7" s="3">
        <v>28.430800000000001</v>
      </c>
      <c r="R7">
        <v>3</v>
      </c>
    </row>
    <row r="8" spans="1:18" x14ac:dyDescent="0.25">
      <c r="A8" t="s">
        <v>569</v>
      </c>
      <c r="B8" t="s">
        <v>571</v>
      </c>
      <c r="C8" t="s">
        <v>1</v>
      </c>
      <c r="D8" t="s">
        <v>0</v>
      </c>
      <c r="E8">
        <v>2944</v>
      </c>
      <c r="F8" t="s">
        <v>559</v>
      </c>
      <c r="G8" t="s">
        <v>560</v>
      </c>
      <c r="H8" s="3">
        <v>0</v>
      </c>
      <c r="I8" s="3">
        <v>0</v>
      </c>
      <c r="J8" s="3">
        <v>0</v>
      </c>
      <c r="K8" s="3">
        <v>70</v>
      </c>
      <c r="L8" s="3">
        <v>0</v>
      </c>
      <c r="M8" s="3">
        <v>0</v>
      </c>
      <c r="N8" s="3">
        <v>0</v>
      </c>
      <c r="O8" s="3">
        <v>9.1</v>
      </c>
      <c r="P8" s="3">
        <v>79.099999999999994</v>
      </c>
      <c r="R8">
        <v>3</v>
      </c>
    </row>
    <row r="9" spans="1:18" x14ac:dyDescent="0.25">
      <c r="A9" t="s">
        <v>569</v>
      </c>
      <c r="B9" t="s">
        <v>570</v>
      </c>
      <c r="C9" t="s">
        <v>1</v>
      </c>
      <c r="D9" t="s">
        <v>0</v>
      </c>
      <c r="E9">
        <v>76653</v>
      </c>
      <c r="F9" t="s">
        <v>477</v>
      </c>
      <c r="G9" t="s">
        <v>479</v>
      </c>
      <c r="H9" s="3">
        <v>0</v>
      </c>
      <c r="I9" s="3">
        <v>0</v>
      </c>
      <c r="J9" s="3">
        <v>0</v>
      </c>
      <c r="K9" s="3">
        <v>94.07</v>
      </c>
      <c r="L9" s="3">
        <v>0</v>
      </c>
      <c r="M9" s="3">
        <v>0</v>
      </c>
      <c r="N9" s="3">
        <v>0</v>
      </c>
      <c r="O9" s="3">
        <v>12.229099999999999</v>
      </c>
      <c r="P9" s="3">
        <v>106.2991</v>
      </c>
      <c r="R9">
        <v>3</v>
      </c>
    </row>
    <row r="10" spans="1:18" hidden="1" x14ac:dyDescent="0.25">
      <c r="A10" t="s">
        <v>535</v>
      </c>
      <c r="B10" t="s">
        <v>550</v>
      </c>
      <c r="C10" t="s">
        <v>1</v>
      </c>
      <c r="D10" t="s">
        <v>0</v>
      </c>
      <c r="E10">
        <v>12981</v>
      </c>
      <c r="F10" t="s">
        <v>564</v>
      </c>
      <c r="G10" t="s">
        <v>565</v>
      </c>
      <c r="H10" s="3">
        <v>0</v>
      </c>
      <c r="I10" s="3">
        <v>0</v>
      </c>
      <c r="J10" s="3">
        <v>0</v>
      </c>
      <c r="K10" s="3">
        <v>460.18</v>
      </c>
      <c r="L10" s="3">
        <v>0</v>
      </c>
      <c r="M10" s="3">
        <v>0</v>
      </c>
      <c r="N10" s="3">
        <v>0</v>
      </c>
      <c r="O10" s="3">
        <v>59.823399999999999</v>
      </c>
      <c r="P10" s="3">
        <v>520.00340000000006</v>
      </c>
      <c r="R10">
        <v>3</v>
      </c>
    </row>
    <row r="11" spans="1:18" hidden="1" x14ac:dyDescent="0.25">
      <c r="A11" t="s">
        <v>535</v>
      </c>
      <c r="B11" s="1" t="s">
        <v>454</v>
      </c>
      <c r="C11" t="s">
        <v>1</v>
      </c>
      <c r="D11" t="s">
        <v>0</v>
      </c>
      <c r="E11">
        <v>248489</v>
      </c>
      <c r="F11" t="s">
        <v>511</v>
      </c>
      <c r="G11" t="s">
        <v>513</v>
      </c>
      <c r="H11" s="3">
        <v>10.27</v>
      </c>
      <c r="I11" s="3">
        <v>0</v>
      </c>
      <c r="J11" s="3">
        <v>0</v>
      </c>
      <c r="K11" s="3">
        <v>114.77</v>
      </c>
      <c r="L11" s="3">
        <v>0</v>
      </c>
      <c r="M11" s="3">
        <v>0</v>
      </c>
      <c r="N11" s="3">
        <v>0</v>
      </c>
      <c r="O11" s="3">
        <v>14.9201</v>
      </c>
      <c r="P11" s="3">
        <v>139.96009999999998</v>
      </c>
      <c r="R11">
        <v>3</v>
      </c>
    </row>
    <row r="12" spans="1:18" hidden="1" x14ac:dyDescent="0.25">
      <c r="A12" t="s">
        <v>535</v>
      </c>
      <c r="B12" t="s">
        <v>547</v>
      </c>
      <c r="C12" t="s">
        <v>1</v>
      </c>
      <c r="D12" t="s">
        <v>0</v>
      </c>
      <c r="E12">
        <v>307102</v>
      </c>
      <c r="F12" t="s">
        <v>511</v>
      </c>
      <c r="G12" t="s">
        <v>513</v>
      </c>
      <c r="H12" s="3">
        <v>0</v>
      </c>
      <c r="I12" s="3">
        <v>0</v>
      </c>
      <c r="J12" s="3">
        <v>0</v>
      </c>
      <c r="K12" s="3">
        <v>183.43</v>
      </c>
      <c r="L12" s="3">
        <v>0</v>
      </c>
      <c r="M12" s="3">
        <v>0</v>
      </c>
      <c r="N12" s="3">
        <v>0</v>
      </c>
      <c r="O12" s="3">
        <v>23.8459</v>
      </c>
      <c r="P12" s="3">
        <v>207.27590000000001</v>
      </c>
      <c r="R12">
        <v>3</v>
      </c>
    </row>
    <row r="13" spans="1:18" hidden="1" x14ac:dyDescent="0.25">
      <c r="A13" t="s">
        <v>535</v>
      </c>
      <c r="B13" t="s">
        <v>545</v>
      </c>
      <c r="C13" t="s">
        <v>1</v>
      </c>
      <c r="D13" t="s">
        <v>0</v>
      </c>
      <c r="E13">
        <v>74</v>
      </c>
      <c r="F13" t="s">
        <v>483</v>
      </c>
      <c r="G13" t="s">
        <v>485</v>
      </c>
      <c r="H13" s="3">
        <v>0</v>
      </c>
      <c r="I13" s="3">
        <v>0</v>
      </c>
      <c r="J13" s="3">
        <v>0</v>
      </c>
      <c r="K13" s="3">
        <v>59.6</v>
      </c>
      <c r="L13" s="3">
        <v>0</v>
      </c>
      <c r="M13" s="3">
        <v>0</v>
      </c>
      <c r="N13" s="3">
        <v>0</v>
      </c>
      <c r="O13" s="3">
        <v>7.7480000000000002</v>
      </c>
      <c r="P13" s="3">
        <v>67.347999999999999</v>
      </c>
      <c r="R13">
        <v>3</v>
      </c>
    </row>
    <row r="14" spans="1:18" hidden="1" x14ac:dyDescent="0.25">
      <c r="A14" t="s">
        <v>535</v>
      </c>
      <c r="B14" t="s">
        <v>562</v>
      </c>
      <c r="C14" t="s">
        <v>1</v>
      </c>
      <c r="D14" t="s">
        <v>0</v>
      </c>
      <c r="E14">
        <v>3972</v>
      </c>
      <c r="F14" t="s">
        <v>415</v>
      </c>
      <c r="G14" t="s">
        <v>563</v>
      </c>
      <c r="H14" s="3">
        <v>0</v>
      </c>
      <c r="I14" s="3">
        <v>0</v>
      </c>
      <c r="J14" s="3">
        <v>0</v>
      </c>
      <c r="K14" s="3">
        <v>88.48</v>
      </c>
      <c r="L14" s="3">
        <v>0</v>
      </c>
      <c r="M14" s="3">
        <v>0</v>
      </c>
      <c r="N14" s="3">
        <v>0</v>
      </c>
      <c r="O14" s="3">
        <v>11.502400000000002</v>
      </c>
      <c r="P14" s="3">
        <v>99.982400000000013</v>
      </c>
      <c r="R14">
        <v>3</v>
      </c>
    </row>
    <row r="15" spans="1:18" hidden="1" x14ac:dyDescent="0.25">
      <c r="A15" t="s">
        <v>535</v>
      </c>
      <c r="B15" t="s">
        <v>561</v>
      </c>
      <c r="C15" t="s">
        <v>1</v>
      </c>
      <c r="D15" t="s">
        <v>0</v>
      </c>
      <c r="E15">
        <v>13493</v>
      </c>
      <c r="F15" t="s">
        <v>399</v>
      </c>
      <c r="G15" t="s">
        <v>400</v>
      </c>
      <c r="H15" s="3">
        <v>0</v>
      </c>
      <c r="I15" s="3">
        <v>0</v>
      </c>
      <c r="J15" s="3">
        <v>0</v>
      </c>
      <c r="K15" s="3">
        <v>37.58</v>
      </c>
      <c r="L15" s="3">
        <v>0</v>
      </c>
      <c r="M15" s="3">
        <v>0</v>
      </c>
      <c r="N15" s="3">
        <v>0</v>
      </c>
      <c r="O15" s="3">
        <v>4.8853999999999997</v>
      </c>
      <c r="P15" s="3">
        <v>42.465399999999995</v>
      </c>
      <c r="R15">
        <v>3</v>
      </c>
    </row>
    <row r="16" spans="1:18" hidden="1" x14ac:dyDescent="0.25">
      <c r="A16" t="s">
        <v>535</v>
      </c>
      <c r="B16" t="s">
        <v>536</v>
      </c>
      <c r="C16" t="s">
        <v>1</v>
      </c>
      <c r="D16" t="s">
        <v>0</v>
      </c>
      <c r="E16">
        <v>1421</v>
      </c>
      <c r="F16" t="s">
        <v>559</v>
      </c>
      <c r="G16" t="s">
        <v>560</v>
      </c>
      <c r="H16" s="3">
        <v>0</v>
      </c>
      <c r="I16" s="3">
        <v>0</v>
      </c>
      <c r="J16" s="3">
        <v>0</v>
      </c>
      <c r="K16" s="3">
        <v>70</v>
      </c>
      <c r="L16" s="3">
        <v>0</v>
      </c>
      <c r="M16" s="3">
        <v>0</v>
      </c>
      <c r="N16" s="3">
        <v>0</v>
      </c>
      <c r="O16" s="3">
        <v>9.1</v>
      </c>
      <c r="P16" s="3">
        <v>79.099999999999994</v>
      </c>
      <c r="R16">
        <v>3</v>
      </c>
    </row>
    <row r="17" spans="1:18" hidden="1" x14ac:dyDescent="0.25">
      <c r="A17" t="s">
        <v>535</v>
      </c>
      <c r="B17" t="s">
        <v>555</v>
      </c>
      <c r="C17" t="s">
        <v>1</v>
      </c>
      <c r="D17" t="s">
        <v>0</v>
      </c>
      <c r="E17">
        <v>308883</v>
      </c>
      <c r="F17" t="s">
        <v>511</v>
      </c>
      <c r="G17" t="s">
        <v>513</v>
      </c>
      <c r="H17" s="3">
        <v>17.420000000000002</v>
      </c>
      <c r="I17" s="3">
        <v>0</v>
      </c>
      <c r="J17" s="3">
        <v>0</v>
      </c>
      <c r="K17" s="3">
        <v>200.98</v>
      </c>
      <c r="L17" s="3">
        <v>0</v>
      </c>
      <c r="M17" s="3">
        <v>0</v>
      </c>
      <c r="N17" s="3">
        <v>0</v>
      </c>
      <c r="O17" s="3">
        <v>26.127399999999998</v>
      </c>
      <c r="P17" s="3">
        <v>244.52739999999997</v>
      </c>
      <c r="R17">
        <v>3</v>
      </c>
    </row>
    <row r="18" spans="1:18" hidden="1" x14ac:dyDescent="0.25">
      <c r="A18" t="s">
        <v>535</v>
      </c>
      <c r="B18" t="s">
        <v>544</v>
      </c>
      <c r="C18" t="s">
        <v>1</v>
      </c>
      <c r="D18" t="s">
        <v>0</v>
      </c>
      <c r="E18">
        <v>31911835</v>
      </c>
      <c r="F18" t="s">
        <v>474</v>
      </c>
      <c r="G18" t="s">
        <v>476</v>
      </c>
      <c r="H18" s="3">
        <v>0</v>
      </c>
      <c r="I18" s="3">
        <v>0</v>
      </c>
      <c r="J18" s="3">
        <v>0</v>
      </c>
      <c r="K18" s="3">
        <v>117.38</v>
      </c>
      <c r="L18" s="3">
        <v>0</v>
      </c>
      <c r="M18" s="3">
        <v>0</v>
      </c>
      <c r="N18" s="3">
        <v>0</v>
      </c>
      <c r="O18" s="3">
        <v>15.259399999999999</v>
      </c>
      <c r="P18" s="3">
        <v>132.63939999999999</v>
      </c>
      <c r="R18">
        <v>3</v>
      </c>
    </row>
    <row r="19" spans="1:18" hidden="1" x14ac:dyDescent="0.25">
      <c r="A19" t="s">
        <v>535</v>
      </c>
      <c r="B19" t="s">
        <v>544</v>
      </c>
      <c r="C19" t="s">
        <v>1</v>
      </c>
      <c r="D19" t="s">
        <v>0</v>
      </c>
      <c r="E19">
        <v>68</v>
      </c>
      <c r="F19" t="s">
        <v>483</v>
      </c>
      <c r="G19" t="s">
        <v>485</v>
      </c>
      <c r="H19" s="3">
        <v>0</v>
      </c>
      <c r="I19" s="3">
        <v>0</v>
      </c>
      <c r="J19" s="3">
        <v>0</v>
      </c>
      <c r="K19" s="3">
        <v>58</v>
      </c>
      <c r="L19" s="3">
        <v>0</v>
      </c>
      <c r="M19" s="3">
        <v>0</v>
      </c>
      <c r="N19" s="3">
        <v>0</v>
      </c>
      <c r="O19" s="3">
        <v>7.54</v>
      </c>
      <c r="P19" s="3">
        <v>65.540000000000006</v>
      </c>
      <c r="R19">
        <v>3</v>
      </c>
    </row>
    <row r="20" spans="1:18" hidden="1" x14ac:dyDescent="0.25">
      <c r="A20" t="s">
        <v>535</v>
      </c>
      <c r="B20" t="s">
        <v>542</v>
      </c>
      <c r="C20" t="s">
        <v>1</v>
      </c>
      <c r="D20" t="s">
        <v>0</v>
      </c>
      <c r="E20">
        <v>2812609</v>
      </c>
      <c r="F20" t="s">
        <v>515</v>
      </c>
      <c r="G20" t="s">
        <v>516</v>
      </c>
      <c r="H20" s="3">
        <v>12.84</v>
      </c>
      <c r="I20" s="3">
        <v>0</v>
      </c>
      <c r="J20" s="3">
        <v>0</v>
      </c>
      <c r="K20" s="3">
        <v>120.03</v>
      </c>
      <c r="L20" s="3">
        <v>0</v>
      </c>
      <c r="M20" s="3">
        <v>0</v>
      </c>
      <c r="N20" s="3">
        <v>0</v>
      </c>
      <c r="O20" s="3">
        <v>15.603900000000001</v>
      </c>
      <c r="P20" s="3">
        <v>148.47390000000001</v>
      </c>
      <c r="R20">
        <v>3</v>
      </c>
    </row>
    <row r="21" spans="1:18" hidden="1" x14ac:dyDescent="0.25">
      <c r="A21" t="s">
        <v>535</v>
      </c>
      <c r="B21" t="s">
        <v>468</v>
      </c>
      <c r="C21" t="s">
        <v>1</v>
      </c>
      <c r="D21" t="s">
        <v>0</v>
      </c>
      <c r="E21">
        <v>148449</v>
      </c>
      <c r="F21" t="s">
        <v>401</v>
      </c>
      <c r="G21" t="s">
        <v>402</v>
      </c>
      <c r="H21" s="3">
        <v>9.5299999999999994</v>
      </c>
      <c r="I21" s="3">
        <v>0</v>
      </c>
      <c r="J21" s="3">
        <v>0</v>
      </c>
      <c r="K21" s="3">
        <v>109.58</v>
      </c>
      <c r="L21" s="3">
        <v>0</v>
      </c>
      <c r="M21" s="3">
        <v>0</v>
      </c>
      <c r="N21" s="3">
        <v>0</v>
      </c>
      <c r="O21" s="3">
        <v>14.2454</v>
      </c>
      <c r="P21" s="3">
        <v>133.3554</v>
      </c>
      <c r="R21">
        <v>3</v>
      </c>
    </row>
    <row r="22" spans="1:18" hidden="1" x14ac:dyDescent="0.25">
      <c r="A22" t="s">
        <v>535</v>
      </c>
      <c r="B22" t="s">
        <v>464</v>
      </c>
      <c r="C22" t="s">
        <v>1</v>
      </c>
      <c r="D22" t="s">
        <v>0</v>
      </c>
      <c r="E22">
        <v>410</v>
      </c>
      <c r="F22" t="s">
        <v>401</v>
      </c>
      <c r="G22" t="s">
        <v>402</v>
      </c>
      <c r="H22" s="3">
        <v>24.229999999999997</v>
      </c>
      <c r="I22" s="3">
        <v>0</v>
      </c>
      <c r="J22" s="3">
        <v>0</v>
      </c>
      <c r="K22" s="3">
        <v>291.55</v>
      </c>
      <c r="L22" s="3">
        <v>0</v>
      </c>
      <c r="M22" s="3">
        <v>0</v>
      </c>
      <c r="N22" s="3">
        <v>0</v>
      </c>
      <c r="O22" s="3">
        <v>37.901500000000006</v>
      </c>
      <c r="P22" s="3">
        <v>353.68150000000003</v>
      </c>
      <c r="R22">
        <v>3</v>
      </c>
    </row>
    <row r="23" spans="1:18" hidden="1" x14ac:dyDescent="0.25">
      <c r="A23" t="s">
        <v>535</v>
      </c>
      <c r="B23" s="1" t="s">
        <v>466</v>
      </c>
      <c r="C23" t="s">
        <v>1</v>
      </c>
      <c r="D23" t="s">
        <v>0</v>
      </c>
      <c r="E23">
        <v>148231</v>
      </c>
      <c r="F23" t="s">
        <v>401</v>
      </c>
      <c r="G23" t="s">
        <v>402</v>
      </c>
      <c r="H23" s="3">
        <v>22.580000000000002</v>
      </c>
      <c r="I23" s="3">
        <v>0</v>
      </c>
      <c r="J23" s="3">
        <v>0</v>
      </c>
      <c r="K23" s="3">
        <v>247.79</v>
      </c>
      <c r="L23" s="3">
        <v>0</v>
      </c>
      <c r="M23" s="3">
        <v>0</v>
      </c>
      <c r="N23" s="3">
        <v>0</v>
      </c>
      <c r="O23" s="3">
        <v>32.212699999999998</v>
      </c>
      <c r="P23" s="3">
        <v>302.58269999999999</v>
      </c>
      <c r="R23">
        <v>3</v>
      </c>
    </row>
    <row r="24" spans="1:18" hidden="1" x14ac:dyDescent="0.25">
      <c r="A24" t="s">
        <v>535</v>
      </c>
      <c r="B24" t="s">
        <v>499</v>
      </c>
      <c r="C24" t="s">
        <v>1</v>
      </c>
      <c r="D24" t="s">
        <v>0</v>
      </c>
      <c r="E24">
        <v>70</v>
      </c>
      <c r="F24" t="s">
        <v>401</v>
      </c>
      <c r="G24" t="s">
        <v>402</v>
      </c>
      <c r="H24" s="3">
        <v>4.59</v>
      </c>
      <c r="I24" s="3">
        <v>0</v>
      </c>
      <c r="J24" s="3">
        <v>0</v>
      </c>
      <c r="K24" s="3">
        <v>52.78</v>
      </c>
      <c r="L24" s="3">
        <v>0</v>
      </c>
      <c r="M24" s="3">
        <v>0</v>
      </c>
      <c r="N24" s="3">
        <v>0</v>
      </c>
      <c r="O24" s="3">
        <v>6.8614000000000006</v>
      </c>
      <c r="P24" s="3">
        <v>64.231400000000008</v>
      </c>
      <c r="R24">
        <v>3</v>
      </c>
    </row>
    <row r="25" spans="1:18" hidden="1" x14ac:dyDescent="0.25">
      <c r="A25" t="s">
        <v>535</v>
      </c>
      <c r="B25" t="s">
        <v>522</v>
      </c>
      <c r="C25" t="s">
        <v>1</v>
      </c>
      <c r="D25" t="s">
        <v>0</v>
      </c>
      <c r="E25">
        <v>148290</v>
      </c>
      <c r="F25" t="s">
        <v>401</v>
      </c>
      <c r="G25" t="s">
        <v>402</v>
      </c>
      <c r="H25" s="3">
        <v>28.799999999999997</v>
      </c>
      <c r="I25" s="3">
        <v>0</v>
      </c>
      <c r="J25" s="3">
        <v>0</v>
      </c>
      <c r="K25" s="3">
        <v>331.33</v>
      </c>
      <c r="L25" s="3">
        <v>0</v>
      </c>
      <c r="M25" s="3">
        <v>0</v>
      </c>
      <c r="N25" s="3">
        <v>0</v>
      </c>
      <c r="O25" s="3">
        <v>43.072899999999997</v>
      </c>
      <c r="P25" s="3">
        <v>403.2029</v>
      </c>
      <c r="R25">
        <v>3</v>
      </c>
    </row>
    <row r="26" spans="1:18" hidden="1" x14ac:dyDescent="0.25">
      <c r="A26" t="s">
        <v>535</v>
      </c>
      <c r="B26" t="s">
        <v>451</v>
      </c>
      <c r="C26" t="s">
        <v>1</v>
      </c>
      <c r="D26" t="s">
        <v>0</v>
      </c>
      <c r="E26">
        <v>145932</v>
      </c>
      <c r="F26" t="s">
        <v>401</v>
      </c>
      <c r="G26" t="s">
        <v>402</v>
      </c>
      <c r="H26" s="3">
        <v>6.77</v>
      </c>
      <c r="I26" s="3">
        <v>0</v>
      </c>
      <c r="J26" s="3">
        <v>0</v>
      </c>
      <c r="K26" s="3">
        <v>74.25</v>
      </c>
      <c r="L26" s="3">
        <v>0</v>
      </c>
      <c r="M26" s="3">
        <v>0</v>
      </c>
      <c r="N26" s="3">
        <v>0</v>
      </c>
      <c r="O26" s="3">
        <v>9.6524999999999999</v>
      </c>
      <c r="P26" s="3">
        <v>90.672499999999999</v>
      </c>
      <c r="R26">
        <v>3</v>
      </c>
    </row>
    <row r="27" spans="1:18" hidden="1" x14ac:dyDescent="0.25">
      <c r="A27" t="s">
        <v>535</v>
      </c>
      <c r="B27" t="s">
        <v>468</v>
      </c>
      <c r="C27" t="s">
        <v>1</v>
      </c>
      <c r="D27" t="s">
        <v>0</v>
      </c>
      <c r="E27">
        <v>13</v>
      </c>
      <c r="F27" t="s">
        <v>401</v>
      </c>
      <c r="G27" t="s">
        <v>402</v>
      </c>
      <c r="H27" s="3">
        <v>29.099999999999998</v>
      </c>
      <c r="I27" s="3">
        <v>0</v>
      </c>
      <c r="J27" s="3">
        <v>0</v>
      </c>
      <c r="K27" s="3">
        <v>334.78</v>
      </c>
      <c r="L27" s="3">
        <v>0</v>
      </c>
      <c r="M27" s="3">
        <v>0</v>
      </c>
      <c r="N27" s="3">
        <v>0</v>
      </c>
      <c r="O27" s="3">
        <v>43.5214</v>
      </c>
      <c r="P27" s="3">
        <v>407.40139999999997</v>
      </c>
      <c r="R27">
        <v>3</v>
      </c>
    </row>
    <row r="28" spans="1:18" hidden="1" x14ac:dyDescent="0.25">
      <c r="A28" t="s">
        <v>535</v>
      </c>
      <c r="B28" t="s">
        <v>468</v>
      </c>
      <c r="C28" t="s">
        <v>1</v>
      </c>
      <c r="D28" t="s">
        <v>0</v>
      </c>
      <c r="E28">
        <v>8</v>
      </c>
      <c r="F28" t="s">
        <v>401</v>
      </c>
      <c r="G28" t="s">
        <v>402</v>
      </c>
      <c r="H28" s="3">
        <v>0.66</v>
      </c>
      <c r="I28" s="3">
        <v>0</v>
      </c>
      <c r="J28" s="3">
        <v>0</v>
      </c>
      <c r="K28" s="3">
        <v>7.68</v>
      </c>
      <c r="L28" s="3">
        <v>0</v>
      </c>
      <c r="M28" s="3">
        <v>0</v>
      </c>
      <c r="N28" s="3">
        <v>0</v>
      </c>
      <c r="O28" s="3">
        <v>0.99839999999999995</v>
      </c>
      <c r="P28" s="3">
        <v>9.3384</v>
      </c>
      <c r="R28">
        <v>3</v>
      </c>
    </row>
    <row r="29" spans="1:18" hidden="1" x14ac:dyDescent="0.25">
      <c r="A29" t="s">
        <v>535</v>
      </c>
      <c r="B29" t="s">
        <v>468</v>
      </c>
      <c r="C29" t="s">
        <v>1</v>
      </c>
      <c r="D29" t="s">
        <v>0</v>
      </c>
      <c r="E29">
        <v>148469</v>
      </c>
      <c r="F29" t="s">
        <v>401</v>
      </c>
      <c r="G29" t="s">
        <v>402</v>
      </c>
      <c r="H29" s="3">
        <v>14.700000000000001</v>
      </c>
      <c r="I29" s="3">
        <v>0</v>
      </c>
      <c r="J29" s="3">
        <v>0</v>
      </c>
      <c r="K29" s="3">
        <v>169.12</v>
      </c>
      <c r="L29" s="3">
        <v>0</v>
      </c>
      <c r="M29" s="3">
        <v>0</v>
      </c>
      <c r="N29" s="3">
        <v>0</v>
      </c>
      <c r="O29" s="3">
        <v>21.985600000000002</v>
      </c>
      <c r="P29" s="3">
        <v>205.8056</v>
      </c>
      <c r="R29">
        <v>3</v>
      </c>
    </row>
    <row r="30" spans="1:18" hidden="1" x14ac:dyDescent="0.25">
      <c r="A30" t="s">
        <v>535</v>
      </c>
      <c r="B30" t="s">
        <v>468</v>
      </c>
      <c r="C30" t="s">
        <v>1</v>
      </c>
      <c r="D30" t="s">
        <v>0</v>
      </c>
      <c r="E30">
        <v>148443</v>
      </c>
      <c r="F30" t="s">
        <v>401</v>
      </c>
      <c r="G30" t="s">
        <v>402</v>
      </c>
      <c r="H30" s="3">
        <v>5.13</v>
      </c>
      <c r="I30" s="3">
        <v>0</v>
      </c>
      <c r="J30" s="3">
        <v>0</v>
      </c>
      <c r="K30" s="3">
        <v>59.01</v>
      </c>
      <c r="L30" s="3">
        <v>0</v>
      </c>
      <c r="M30" s="3">
        <v>0</v>
      </c>
      <c r="N30" s="3">
        <v>0</v>
      </c>
      <c r="O30" s="3">
        <v>7.6712999999999996</v>
      </c>
      <c r="P30" s="3">
        <v>71.811300000000003</v>
      </c>
      <c r="R30">
        <v>3</v>
      </c>
    </row>
    <row r="31" spans="1:18" hidden="1" x14ac:dyDescent="0.25">
      <c r="A31" t="s">
        <v>535</v>
      </c>
      <c r="B31" t="s">
        <v>504</v>
      </c>
      <c r="C31" t="s">
        <v>1</v>
      </c>
      <c r="D31" t="s">
        <v>0</v>
      </c>
      <c r="E31">
        <v>148426</v>
      </c>
      <c r="F31" t="s">
        <v>401</v>
      </c>
      <c r="G31" t="s">
        <v>402</v>
      </c>
      <c r="H31" s="3">
        <v>51</v>
      </c>
      <c r="I31" s="3">
        <v>0</v>
      </c>
      <c r="J31" s="3">
        <v>0</v>
      </c>
      <c r="K31" s="3">
        <v>586.73</v>
      </c>
      <c r="L31" s="3">
        <v>0</v>
      </c>
      <c r="M31" s="3">
        <v>0</v>
      </c>
      <c r="N31" s="3">
        <v>0</v>
      </c>
      <c r="O31" s="3">
        <v>76.274900000000002</v>
      </c>
      <c r="P31" s="3">
        <v>714.00490000000002</v>
      </c>
      <c r="R31">
        <v>3</v>
      </c>
    </row>
    <row r="32" spans="1:18" hidden="1" x14ac:dyDescent="0.25">
      <c r="A32" t="s">
        <v>535</v>
      </c>
      <c r="B32" t="s">
        <v>504</v>
      </c>
      <c r="C32" t="s">
        <v>1</v>
      </c>
      <c r="D32" t="s">
        <v>0</v>
      </c>
      <c r="E32">
        <v>148420</v>
      </c>
      <c r="F32" t="s">
        <v>401</v>
      </c>
      <c r="G32" t="s">
        <v>402</v>
      </c>
      <c r="H32" s="3">
        <v>18.71</v>
      </c>
      <c r="I32" s="3">
        <v>0</v>
      </c>
      <c r="J32" s="3">
        <v>0</v>
      </c>
      <c r="K32" s="3">
        <v>215.3</v>
      </c>
      <c r="L32" s="3">
        <v>0</v>
      </c>
      <c r="M32" s="3">
        <v>0</v>
      </c>
      <c r="N32" s="3">
        <v>0</v>
      </c>
      <c r="O32" s="3">
        <v>27.989000000000001</v>
      </c>
      <c r="P32" s="3">
        <v>261.99900000000002</v>
      </c>
      <c r="R32">
        <v>3</v>
      </c>
    </row>
    <row r="33" spans="1:18" hidden="1" x14ac:dyDescent="0.25">
      <c r="A33" t="s">
        <v>535</v>
      </c>
      <c r="B33" t="s">
        <v>472</v>
      </c>
      <c r="C33" t="s">
        <v>1</v>
      </c>
      <c r="D33" t="s">
        <v>0</v>
      </c>
      <c r="E33">
        <v>148359</v>
      </c>
      <c r="F33" t="s">
        <v>401</v>
      </c>
      <c r="G33" t="s">
        <v>402</v>
      </c>
      <c r="H33" s="3">
        <v>14.82</v>
      </c>
      <c r="I33" s="3">
        <v>0</v>
      </c>
      <c r="J33" s="3">
        <v>0</v>
      </c>
      <c r="K33" s="3">
        <v>170.49</v>
      </c>
      <c r="L33" s="3">
        <v>0</v>
      </c>
      <c r="M33" s="3">
        <v>0</v>
      </c>
      <c r="N33" s="3">
        <v>0</v>
      </c>
      <c r="O33" s="3">
        <v>22.163700000000002</v>
      </c>
      <c r="P33" s="3">
        <v>207.47370000000001</v>
      </c>
      <c r="R33">
        <v>3</v>
      </c>
    </row>
    <row r="34" spans="1:18" hidden="1" x14ac:dyDescent="0.25">
      <c r="A34" t="s">
        <v>535</v>
      </c>
      <c r="B34" t="s">
        <v>472</v>
      </c>
      <c r="C34" t="s">
        <v>1</v>
      </c>
      <c r="D34" t="s">
        <v>0</v>
      </c>
      <c r="E34">
        <v>148353</v>
      </c>
      <c r="F34" t="s">
        <v>401</v>
      </c>
      <c r="G34" t="s">
        <v>402</v>
      </c>
      <c r="H34" s="3">
        <v>15.15</v>
      </c>
      <c r="I34" s="3">
        <v>0</v>
      </c>
      <c r="J34" s="3">
        <v>0</v>
      </c>
      <c r="K34" s="3">
        <v>174.29</v>
      </c>
      <c r="L34" s="3">
        <v>0</v>
      </c>
      <c r="M34" s="3">
        <v>0</v>
      </c>
      <c r="N34" s="3">
        <v>0</v>
      </c>
      <c r="O34" s="3">
        <v>22.657699999999998</v>
      </c>
      <c r="P34" s="3">
        <v>212.0977</v>
      </c>
      <c r="R34">
        <v>3</v>
      </c>
    </row>
    <row r="35" spans="1:18" hidden="1" x14ac:dyDescent="0.25">
      <c r="A35" t="s">
        <v>535</v>
      </c>
      <c r="B35" t="s">
        <v>499</v>
      </c>
      <c r="C35" t="s">
        <v>1</v>
      </c>
      <c r="D35" t="s">
        <v>0</v>
      </c>
      <c r="E35">
        <v>66</v>
      </c>
      <c r="F35" t="s">
        <v>401</v>
      </c>
      <c r="G35" t="s">
        <v>402</v>
      </c>
      <c r="H35" s="3">
        <v>21</v>
      </c>
      <c r="I35" s="3">
        <v>0</v>
      </c>
      <c r="J35" s="3">
        <v>0</v>
      </c>
      <c r="K35" s="3">
        <v>241.59</v>
      </c>
      <c r="L35" s="3">
        <v>0</v>
      </c>
      <c r="M35" s="3">
        <v>0</v>
      </c>
      <c r="N35" s="3">
        <v>0</v>
      </c>
      <c r="O35" s="3">
        <v>31.406700000000001</v>
      </c>
      <c r="P35" s="3">
        <v>293.99670000000003</v>
      </c>
      <c r="R35">
        <v>3</v>
      </c>
    </row>
    <row r="36" spans="1:18" hidden="1" x14ac:dyDescent="0.25">
      <c r="A36" t="s">
        <v>535</v>
      </c>
      <c r="B36" t="s">
        <v>499</v>
      </c>
      <c r="C36" t="s">
        <v>1</v>
      </c>
      <c r="D36" t="s">
        <v>0</v>
      </c>
      <c r="E36">
        <v>124</v>
      </c>
      <c r="F36" t="s">
        <v>401</v>
      </c>
      <c r="G36" t="s">
        <v>402</v>
      </c>
      <c r="H36" s="3">
        <v>16.399999999999999</v>
      </c>
      <c r="I36" s="3">
        <v>0</v>
      </c>
      <c r="J36" s="3">
        <v>0</v>
      </c>
      <c r="K36" s="3">
        <v>188.59</v>
      </c>
      <c r="L36" s="3">
        <v>0</v>
      </c>
      <c r="M36" s="3">
        <v>0</v>
      </c>
      <c r="N36" s="3">
        <v>0</v>
      </c>
      <c r="O36" s="3">
        <v>24.5167</v>
      </c>
      <c r="P36" s="3">
        <v>229.50670000000002</v>
      </c>
      <c r="R36">
        <v>3</v>
      </c>
    </row>
    <row r="37" spans="1:18" hidden="1" x14ac:dyDescent="0.25">
      <c r="A37" t="s">
        <v>535</v>
      </c>
      <c r="B37" t="s">
        <v>466</v>
      </c>
      <c r="C37" t="s">
        <v>1</v>
      </c>
      <c r="D37" t="s">
        <v>0</v>
      </c>
      <c r="E37">
        <v>148226</v>
      </c>
      <c r="F37" t="s">
        <v>401</v>
      </c>
      <c r="G37" t="s">
        <v>402</v>
      </c>
      <c r="H37" s="3">
        <v>7.61</v>
      </c>
      <c r="I37" s="3">
        <v>0</v>
      </c>
      <c r="J37" s="3">
        <v>0</v>
      </c>
      <c r="K37" s="3">
        <v>83.48</v>
      </c>
      <c r="L37" s="3">
        <v>0</v>
      </c>
      <c r="M37" s="3">
        <v>0</v>
      </c>
      <c r="N37" s="3">
        <v>0</v>
      </c>
      <c r="O37" s="3">
        <v>10.852400000000001</v>
      </c>
      <c r="P37" s="3">
        <v>101.94240000000001</v>
      </c>
      <c r="R37">
        <v>3</v>
      </c>
    </row>
    <row r="38" spans="1:18" hidden="1" x14ac:dyDescent="0.25">
      <c r="A38" t="s">
        <v>535</v>
      </c>
      <c r="B38" t="s">
        <v>510</v>
      </c>
      <c r="C38" t="s">
        <v>1</v>
      </c>
      <c r="D38" t="s">
        <v>0</v>
      </c>
      <c r="E38">
        <v>147391</v>
      </c>
      <c r="F38" t="s">
        <v>401</v>
      </c>
      <c r="G38" t="s">
        <v>402</v>
      </c>
      <c r="H38" s="3">
        <v>12.870000000000001</v>
      </c>
      <c r="I38" s="3">
        <v>0</v>
      </c>
      <c r="J38" s="3">
        <v>0</v>
      </c>
      <c r="K38" s="3">
        <v>141.28</v>
      </c>
      <c r="L38" s="3">
        <v>0</v>
      </c>
      <c r="M38" s="3">
        <v>0</v>
      </c>
      <c r="N38" s="3">
        <v>0</v>
      </c>
      <c r="O38" s="3">
        <v>18.366400000000002</v>
      </c>
      <c r="P38" s="3">
        <v>172.5164</v>
      </c>
      <c r="R38">
        <v>3</v>
      </c>
    </row>
    <row r="39" spans="1:18" hidden="1" x14ac:dyDescent="0.25">
      <c r="A39" t="s">
        <v>535</v>
      </c>
      <c r="B39" t="s">
        <v>454</v>
      </c>
      <c r="C39" t="s">
        <v>1</v>
      </c>
      <c r="D39" t="s">
        <v>0</v>
      </c>
      <c r="E39">
        <v>147035</v>
      </c>
      <c r="F39" t="s">
        <v>401</v>
      </c>
      <c r="G39" t="s">
        <v>402</v>
      </c>
      <c r="H39" s="3">
        <v>4.71</v>
      </c>
      <c r="I39" s="3">
        <v>0</v>
      </c>
      <c r="J39" s="3">
        <v>0</v>
      </c>
      <c r="K39" s="3">
        <v>51.65</v>
      </c>
      <c r="L39" s="3">
        <v>0</v>
      </c>
      <c r="M39" s="3">
        <v>0</v>
      </c>
      <c r="N39" s="3">
        <v>0</v>
      </c>
      <c r="O39" s="3">
        <v>6.7145000000000001</v>
      </c>
      <c r="P39" s="3">
        <v>63.0745</v>
      </c>
      <c r="R39">
        <v>3</v>
      </c>
    </row>
    <row r="40" spans="1:18" hidden="1" x14ac:dyDescent="0.25">
      <c r="A40" t="s">
        <v>535</v>
      </c>
      <c r="B40" t="s">
        <v>445</v>
      </c>
      <c r="C40" t="s">
        <v>1</v>
      </c>
      <c r="D40" t="s">
        <v>0</v>
      </c>
      <c r="E40">
        <v>146859</v>
      </c>
      <c r="F40" t="s">
        <v>401</v>
      </c>
      <c r="G40" t="s">
        <v>402</v>
      </c>
      <c r="H40" s="3">
        <v>23.700000000000003</v>
      </c>
      <c r="I40" s="3">
        <v>0</v>
      </c>
      <c r="J40" s="3">
        <v>0</v>
      </c>
      <c r="K40" s="3">
        <v>260.07</v>
      </c>
      <c r="L40" s="3">
        <v>0</v>
      </c>
      <c r="M40" s="3">
        <v>0</v>
      </c>
      <c r="N40" s="3">
        <v>0</v>
      </c>
      <c r="O40" s="3">
        <v>33.809100000000001</v>
      </c>
      <c r="P40" s="3">
        <v>317.57909999999998</v>
      </c>
      <c r="R40">
        <v>3</v>
      </c>
    </row>
    <row r="41" spans="1:18" hidden="1" x14ac:dyDescent="0.25">
      <c r="A41" t="s">
        <v>535</v>
      </c>
      <c r="B41" t="s">
        <v>445</v>
      </c>
      <c r="C41" t="s">
        <v>1</v>
      </c>
      <c r="D41" t="s">
        <v>0</v>
      </c>
      <c r="E41">
        <v>146853</v>
      </c>
      <c r="F41" t="s">
        <v>401</v>
      </c>
      <c r="G41" t="s">
        <v>402</v>
      </c>
      <c r="H41" s="3">
        <v>35.730000000000004</v>
      </c>
      <c r="I41" s="3">
        <v>0</v>
      </c>
      <c r="J41" s="3">
        <v>0</v>
      </c>
      <c r="K41" s="3">
        <v>392</v>
      </c>
      <c r="L41" s="3">
        <v>0</v>
      </c>
      <c r="M41" s="3">
        <v>0</v>
      </c>
      <c r="N41" s="3">
        <v>0</v>
      </c>
      <c r="O41" s="3">
        <v>50.96</v>
      </c>
      <c r="P41" s="3">
        <v>478.69</v>
      </c>
      <c r="R41">
        <v>3</v>
      </c>
    </row>
    <row r="42" spans="1:18" hidden="1" x14ac:dyDescent="0.25">
      <c r="A42" t="s">
        <v>535</v>
      </c>
      <c r="B42" t="s">
        <v>445</v>
      </c>
      <c r="C42" t="s">
        <v>1</v>
      </c>
      <c r="D42" t="s">
        <v>0</v>
      </c>
      <c r="E42">
        <v>146852</v>
      </c>
      <c r="F42" t="s">
        <v>401</v>
      </c>
      <c r="G42" t="s">
        <v>402</v>
      </c>
      <c r="H42" s="3">
        <v>0</v>
      </c>
      <c r="I42" s="3">
        <v>0</v>
      </c>
      <c r="J42" s="3">
        <v>0</v>
      </c>
      <c r="K42" s="3">
        <v>335.78</v>
      </c>
      <c r="L42" s="3">
        <v>0</v>
      </c>
      <c r="M42" s="3">
        <v>0</v>
      </c>
      <c r="N42" s="3">
        <v>0</v>
      </c>
      <c r="O42" s="3">
        <v>43.651399999999995</v>
      </c>
      <c r="P42" s="3">
        <v>379.43139999999994</v>
      </c>
      <c r="R42">
        <v>3</v>
      </c>
    </row>
    <row r="43" spans="1:18" hidden="1" x14ac:dyDescent="0.25">
      <c r="A43" t="s">
        <v>535</v>
      </c>
      <c r="B43" t="s">
        <v>558</v>
      </c>
      <c r="C43" t="s">
        <v>1</v>
      </c>
      <c r="D43" t="s">
        <v>0</v>
      </c>
      <c r="E43">
        <v>146679</v>
      </c>
      <c r="F43" t="s">
        <v>401</v>
      </c>
      <c r="G43" t="s">
        <v>402</v>
      </c>
      <c r="H43" s="3">
        <v>13.97</v>
      </c>
      <c r="I43" s="3">
        <v>0</v>
      </c>
      <c r="J43" s="3">
        <v>0</v>
      </c>
      <c r="K43" s="3">
        <v>153.31</v>
      </c>
      <c r="L43" s="3">
        <v>0</v>
      </c>
      <c r="M43" s="3">
        <v>0</v>
      </c>
      <c r="N43" s="3">
        <v>0</v>
      </c>
      <c r="O43" s="3">
        <v>19.930300000000003</v>
      </c>
      <c r="P43" s="3">
        <v>187.21030000000002</v>
      </c>
      <c r="R43">
        <v>3</v>
      </c>
    </row>
    <row r="44" spans="1:18" hidden="1" x14ac:dyDescent="0.25">
      <c r="A44" t="s">
        <v>535</v>
      </c>
      <c r="B44" t="s">
        <v>440</v>
      </c>
      <c r="C44" t="s">
        <v>1</v>
      </c>
      <c r="D44" t="s">
        <v>0</v>
      </c>
      <c r="E44">
        <v>146596</v>
      </c>
      <c r="F44" t="s">
        <v>401</v>
      </c>
      <c r="G44" t="s">
        <v>402</v>
      </c>
      <c r="H44" s="3">
        <v>44.58</v>
      </c>
      <c r="I44" s="3">
        <v>0</v>
      </c>
      <c r="J44" s="3">
        <v>0</v>
      </c>
      <c r="K44" s="3">
        <v>489.19</v>
      </c>
      <c r="L44" s="3">
        <v>0</v>
      </c>
      <c r="M44" s="3">
        <v>0</v>
      </c>
      <c r="N44" s="3">
        <v>0</v>
      </c>
      <c r="O44" s="3">
        <v>63.594700000000003</v>
      </c>
      <c r="P44" s="3">
        <v>597.36469999999997</v>
      </c>
      <c r="R44">
        <v>3</v>
      </c>
    </row>
    <row r="45" spans="1:18" hidden="1" x14ac:dyDescent="0.25">
      <c r="A45" t="s">
        <v>535</v>
      </c>
      <c r="B45" t="s">
        <v>445</v>
      </c>
      <c r="C45" t="s">
        <v>1</v>
      </c>
      <c r="D45" t="s">
        <v>0</v>
      </c>
      <c r="E45">
        <v>146827</v>
      </c>
      <c r="F45" t="s">
        <v>401</v>
      </c>
      <c r="G45" t="s">
        <v>402</v>
      </c>
      <c r="H45" s="3">
        <v>12.129999999999999</v>
      </c>
      <c r="I45" s="3">
        <v>0</v>
      </c>
      <c r="J45" s="3">
        <v>0</v>
      </c>
      <c r="K45" s="3">
        <v>133.16</v>
      </c>
      <c r="L45" s="3">
        <v>0</v>
      </c>
      <c r="M45" s="3">
        <v>0</v>
      </c>
      <c r="N45" s="3">
        <v>0</v>
      </c>
      <c r="O45" s="3">
        <v>17.3108</v>
      </c>
      <c r="P45" s="3">
        <v>162.60079999999999</v>
      </c>
      <c r="R45">
        <v>3</v>
      </c>
    </row>
    <row r="46" spans="1:18" hidden="1" x14ac:dyDescent="0.25">
      <c r="A46" t="s">
        <v>535</v>
      </c>
      <c r="B46" t="s">
        <v>445</v>
      </c>
      <c r="C46" t="s">
        <v>1</v>
      </c>
      <c r="D46" t="s">
        <v>0</v>
      </c>
      <c r="E46">
        <v>146826</v>
      </c>
      <c r="F46" t="s">
        <v>401</v>
      </c>
      <c r="G46" t="s">
        <v>402</v>
      </c>
      <c r="H46" s="3">
        <v>16.11</v>
      </c>
      <c r="I46" s="3">
        <v>0</v>
      </c>
      <c r="J46" s="3">
        <v>0</v>
      </c>
      <c r="K46" s="3">
        <v>176.83</v>
      </c>
      <c r="L46" s="3">
        <v>0</v>
      </c>
      <c r="M46" s="3">
        <v>0</v>
      </c>
      <c r="N46" s="3">
        <v>0</v>
      </c>
      <c r="O46" s="3">
        <v>22.987900000000003</v>
      </c>
      <c r="P46" s="3">
        <v>215.92789999999999</v>
      </c>
      <c r="R46">
        <v>3</v>
      </c>
    </row>
    <row r="47" spans="1:18" hidden="1" x14ac:dyDescent="0.25">
      <c r="A47" t="s">
        <v>535</v>
      </c>
      <c r="B47" t="s">
        <v>557</v>
      </c>
      <c r="C47" t="s">
        <v>1</v>
      </c>
      <c r="D47" t="s">
        <v>0</v>
      </c>
      <c r="E47">
        <v>146774</v>
      </c>
      <c r="F47" t="s">
        <v>401</v>
      </c>
      <c r="G47" t="s">
        <v>402</v>
      </c>
      <c r="H47" s="3">
        <v>6.8999999999999995</v>
      </c>
      <c r="I47" s="3">
        <v>0</v>
      </c>
      <c r="J47" s="3">
        <v>0</v>
      </c>
      <c r="K47" s="3">
        <v>75.819999999999993</v>
      </c>
      <c r="L47" s="3">
        <v>0</v>
      </c>
      <c r="M47" s="3">
        <v>0</v>
      </c>
      <c r="N47" s="3">
        <v>0</v>
      </c>
      <c r="O47" s="3">
        <v>9.8566000000000003</v>
      </c>
      <c r="P47" s="3">
        <v>92.576599999999999</v>
      </c>
      <c r="R47">
        <v>3</v>
      </c>
    </row>
    <row r="48" spans="1:18" hidden="1" x14ac:dyDescent="0.25">
      <c r="A48" t="s">
        <v>535</v>
      </c>
      <c r="B48" t="s">
        <v>557</v>
      </c>
      <c r="C48" t="s">
        <v>1</v>
      </c>
      <c r="D48" t="s">
        <v>0</v>
      </c>
      <c r="E48">
        <v>146756</v>
      </c>
      <c r="F48" t="s">
        <v>401</v>
      </c>
      <c r="G48" t="s">
        <v>402</v>
      </c>
      <c r="H48" s="3">
        <v>3.7199999999999998</v>
      </c>
      <c r="I48" s="3">
        <v>0</v>
      </c>
      <c r="J48" s="3">
        <v>0</v>
      </c>
      <c r="K48" s="3">
        <v>40.799999999999997</v>
      </c>
      <c r="L48" s="3">
        <v>0</v>
      </c>
      <c r="M48" s="3">
        <v>0</v>
      </c>
      <c r="N48" s="3">
        <v>0</v>
      </c>
      <c r="O48" s="3">
        <v>5.3039999999999994</v>
      </c>
      <c r="P48" s="3">
        <v>49.823999999999998</v>
      </c>
      <c r="R48">
        <v>3</v>
      </c>
    </row>
    <row r="49" spans="1:18" hidden="1" x14ac:dyDescent="0.25">
      <c r="A49" t="s">
        <v>535</v>
      </c>
      <c r="B49" t="s">
        <v>557</v>
      </c>
      <c r="C49" t="s">
        <v>1</v>
      </c>
      <c r="D49" t="s">
        <v>0</v>
      </c>
      <c r="E49">
        <v>16742</v>
      </c>
      <c r="F49" t="s">
        <v>401</v>
      </c>
      <c r="G49" t="s">
        <v>402</v>
      </c>
      <c r="H49" s="3">
        <v>3.66</v>
      </c>
      <c r="I49" s="3">
        <v>0</v>
      </c>
      <c r="J49" s="3">
        <v>0</v>
      </c>
      <c r="K49" s="3">
        <v>40.22</v>
      </c>
      <c r="L49" s="3">
        <v>0</v>
      </c>
      <c r="M49" s="3">
        <v>0</v>
      </c>
      <c r="N49" s="3">
        <v>0</v>
      </c>
      <c r="O49" s="3">
        <v>5.2286000000000001</v>
      </c>
      <c r="P49" s="3">
        <v>49.108599999999996</v>
      </c>
      <c r="R49">
        <v>3</v>
      </c>
    </row>
    <row r="50" spans="1:18" hidden="1" x14ac:dyDescent="0.25">
      <c r="A50" t="s">
        <v>535</v>
      </c>
      <c r="B50" t="s">
        <v>558</v>
      </c>
      <c r="C50" t="s">
        <v>1</v>
      </c>
      <c r="D50" t="s">
        <v>0</v>
      </c>
      <c r="E50">
        <v>146699</v>
      </c>
      <c r="F50" t="s">
        <v>401</v>
      </c>
      <c r="G50" t="s">
        <v>402</v>
      </c>
      <c r="H50" s="3">
        <v>17.100000000000001</v>
      </c>
      <c r="I50" s="3">
        <v>0</v>
      </c>
      <c r="J50" s="3">
        <v>0</v>
      </c>
      <c r="K50" s="3">
        <v>187.65</v>
      </c>
      <c r="L50" s="3">
        <v>0</v>
      </c>
      <c r="M50" s="3">
        <v>0</v>
      </c>
      <c r="N50" s="3">
        <v>0</v>
      </c>
      <c r="O50" s="3">
        <v>24.394500000000001</v>
      </c>
      <c r="P50" s="3">
        <v>229.14449999999999</v>
      </c>
      <c r="R50">
        <v>3</v>
      </c>
    </row>
    <row r="51" spans="1:18" hidden="1" x14ac:dyDescent="0.25">
      <c r="A51" t="s">
        <v>535</v>
      </c>
      <c r="B51" t="s">
        <v>557</v>
      </c>
      <c r="C51" t="s">
        <v>1</v>
      </c>
      <c r="D51" t="s">
        <v>0</v>
      </c>
      <c r="E51">
        <v>146704</v>
      </c>
      <c r="F51" t="s">
        <v>401</v>
      </c>
      <c r="G51" t="s">
        <v>402</v>
      </c>
      <c r="H51" s="3">
        <v>15.14</v>
      </c>
      <c r="I51" s="3">
        <v>0</v>
      </c>
      <c r="J51" s="3">
        <v>0</v>
      </c>
      <c r="K51" s="3">
        <v>166.11</v>
      </c>
      <c r="L51" s="3">
        <v>0</v>
      </c>
      <c r="M51" s="3">
        <v>0</v>
      </c>
      <c r="N51" s="3">
        <v>0</v>
      </c>
      <c r="O51" s="3">
        <v>21.594300000000004</v>
      </c>
      <c r="P51" s="3">
        <v>202.8443</v>
      </c>
      <c r="R51">
        <v>3</v>
      </c>
    </row>
    <row r="52" spans="1:18" hidden="1" x14ac:dyDescent="0.25">
      <c r="A52" t="s">
        <v>535</v>
      </c>
      <c r="B52" t="s">
        <v>556</v>
      </c>
      <c r="C52" t="s">
        <v>1</v>
      </c>
      <c r="D52" t="s">
        <v>0</v>
      </c>
      <c r="E52">
        <v>147110</v>
      </c>
      <c r="F52" t="s">
        <v>401</v>
      </c>
      <c r="G52" t="s">
        <v>402</v>
      </c>
      <c r="H52" s="3">
        <v>36</v>
      </c>
      <c r="I52" s="3">
        <v>0</v>
      </c>
      <c r="J52" s="3">
        <v>0</v>
      </c>
      <c r="K52" s="3">
        <v>395.04</v>
      </c>
      <c r="L52" s="3">
        <v>0</v>
      </c>
      <c r="M52" s="3">
        <v>0</v>
      </c>
      <c r="N52" s="3">
        <v>0</v>
      </c>
      <c r="O52" s="3">
        <v>51.355200000000004</v>
      </c>
      <c r="P52" s="3">
        <v>482.39520000000005</v>
      </c>
      <c r="R52">
        <v>3</v>
      </c>
    </row>
    <row r="53" spans="1:18" hidden="1" x14ac:dyDescent="0.25">
      <c r="A53" t="s">
        <v>535</v>
      </c>
      <c r="B53" t="s">
        <v>543</v>
      </c>
      <c r="C53" t="s">
        <v>1</v>
      </c>
      <c r="D53" t="s">
        <v>0</v>
      </c>
      <c r="E53">
        <v>2618</v>
      </c>
      <c r="F53" t="s">
        <v>401</v>
      </c>
      <c r="G53" t="s">
        <v>402</v>
      </c>
      <c r="H53" s="3">
        <v>15.899999999999999</v>
      </c>
      <c r="I53" s="3">
        <v>0</v>
      </c>
      <c r="J53" s="3">
        <v>0</v>
      </c>
      <c r="K53" s="3">
        <v>196.99</v>
      </c>
      <c r="L53" s="3">
        <v>0</v>
      </c>
      <c r="M53" s="3">
        <v>0</v>
      </c>
      <c r="N53" s="3">
        <v>0</v>
      </c>
      <c r="O53" s="3">
        <v>25.608700000000002</v>
      </c>
      <c r="P53" s="3">
        <v>238.49870000000001</v>
      </c>
      <c r="R53">
        <v>3</v>
      </c>
    </row>
    <row r="54" spans="1:18" hidden="1" x14ac:dyDescent="0.25">
      <c r="A54" t="s">
        <v>535</v>
      </c>
      <c r="B54" t="s">
        <v>492</v>
      </c>
      <c r="C54" t="s">
        <v>1</v>
      </c>
      <c r="D54" t="s">
        <v>0</v>
      </c>
      <c r="E54">
        <v>1039</v>
      </c>
      <c r="F54" t="s">
        <v>401</v>
      </c>
      <c r="G54" t="s">
        <v>402</v>
      </c>
      <c r="H54" s="3">
        <v>4.0600000000000005</v>
      </c>
      <c r="I54" s="3">
        <v>0</v>
      </c>
      <c r="J54" s="3">
        <v>0</v>
      </c>
      <c r="K54" s="3">
        <v>48.9</v>
      </c>
      <c r="L54" s="3">
        <v>0</v>
      </c>
      <c r="M54" s="3">
        <v>0</v>
      </c>
      <c r="N54" s="3">
        <v>0</v>
      </c>
      <c r="O54" s="3">
        <v>6.3570000000000002</v>
      </c>
      <c r="P54" s="3">
        <v>59.317</v>
      </c>
      <c r="R54">
        <v>3</v>
      </c>
    </row>
    <row r="55" spans="1:18" hidden="1" x14ac:dyDescent="0.25">
      <c r="A55" t="s">
        <v>535</v>
      </c>
      <c r="B55" t="s">
        <v>512</v>
      </c>
      <c r="C55" t="s">
        <v>1</v>
      </c>
      <c r="D55" t="s">
        <v>0</v>
      </c>
      <c r="E55">
        <v>822</v>
      </c>
      <c r="F55" t="s">
        <v>401</v>
      </c>
      <c r="G55" t="s">
        <v>402</v>
      </c>
      <c r="H55" s="3">
        <v>11.100000000000001</v>
      </c>
      <c r="I55" s="3">
        <v>0</v>
      </c>
      <c r="J55" s="3">
        <v>0</v>
      </c>
      <c r="K55" s="3">
        <v>133.59</v>
      </c>
      <c r="L55" s="3">
        <v>0</v>
      </c>
      <c r="M55" s="3">
        <v>0</v>
      </c>
      <c r="N55" s="3">
        <v>0</v>
      </c>
      <c r="O55" s="3">
        <v>17.366700000000002</v>
      </c>
      <c r="P55" s="3">
        <v>162.05670000000001</v>
      </c>
      <c r="R55">
        <v>3</v>
      </c>
    </row>
    <row r="56" spans="1:18" hidden="1" x14ac:dyDescent="0.25">
      <c r="A56" t="s">
        <v>535</v>
      </c>
      <c r="B56" t="s">
        <v>512</v>
      </c>
      <c r="C56" t="s">
        <v>1</v>
      </c>
      <c r="D56" t="s">
        <v>0</v>
      </c>
      <c r="E56">
        <v>821</v>
      </c>
      <c r="F56" t="s">
        <v>401</v>
      </c>
      <c r="G56" t="s">
        <v>402</v>
      </c>
      <c r="H56" s="3">
        <v>4.29</v>
      </c>
      <c r="I56" s="3">
        <v>0</v>
      </c>
      <c r="J56" s="3">
        <v>0</v>
      </c>
      <c r="K56" s="3">
        <v>51.65</v>
      </c>
      <c r="L56" s="3">
        <v>0</v>
      </c>
      <c r="M56" s="3">
        <v>0</v>
      </c>
      <c r="N56" s="3">
        <v>0</v>
      </c>
      <c r="O56" s="3">
        <v>6.7145000000000001</v>
      </c>
      <c r="P56" s="3">
        <v>62.654499999999999</v>
      </c>
      <c r="R56">
        <v>3</v>
      </c>
    </row>
    <row r="57" spans="1:18" hidden="1" x14ac:dyDescent="0.25">
      <c r="A57" t="s">
        <v>535</v>
      </c>
      <c r="B57" t="s">
        <v>469</v>
      </c>
      <c r="C57" t="s">
        <v>1</v>
      </c>
      <c r="D57" t="s">
        <v>0</v>
      </c>
      <c r="E57">
        <v>729</v>
      </c>
      <c r="F57" t="s">
        <v>401</v>
      </c>
      <c r="G57" t="s">
        <v>402</v>
      </c>
      <c r="H57" s="3">
        <v>15.190000000000001</v>
      </c>
      <c r="I57" s="3">
        <v>0</v>
      </c>
      <c r="J57" s="3">
        <v>0</v>
      </c>
      <c r="K57" s="3">
        <v>182.82</v>
      </c>
      <c r="L57" s="3">
        <v>0</v>
      </c>
      <c r="M57" s="3">
        <v>0</v>
      </c>
      <c r="N57" s="3">
        <v>0</v>
      </c>
      <c r="O57" s="3">
        <v>23.7666</v>
      </c>
      <c r="P57" s="3">
        <v>221.7766</v>
      </c>
      <c r="R57">
        <v>3</v>
      </c>
    </row>
    <row r="58" spans="1:18" hidden="1" x14ac:dyDescent="0.25">
      <c r="A58" t="s">
        <v>535</v>
      </c>
      <c r="B58" t="s">
        <v>471</v>
      </c>
      <c r="C58" t="s">
        <v>1</v>
      </c>
      <c r="D58" t="s">
        <v>0</v>
      </c>
      <c r="E58">
        <v>258</v>
      </c>
      <c r="F58" t="s">
        <v>401</v>
      </c>
      <c r="G58" t="s">
        <v>402</v>
      </c>
      <c r="H58" s="3">
        <v>3.96</v>
      </c>
      <c r="I58" s="3">
        <v>0</v>
      </c>
      <c r="J58" s="3">
        <v>0</v>
      </c>
      <c r="K58" s="3">
        <v>45.45</v>
      </c>
      <c r="L58" s="3">
        <v>0</v>
      </c>
      <c r="M58" s="3">
        <v>0</v>
      </c>
      <c r="N58" s="3">
        <v>0</v>
      </c>
      <c r="O58" s="3">
        <v>5.908500000000001</v>
      </c>
      <c r="P58" s="3">
        <v>55.318500000000007</v>
      </c>
      <c r="R58">
        <v>3</v>
      </c>
    </row>
    <row r="59" spans="1:18" hidden="1" x14ac:dyDescent="0.25">
      <c r="A59" t="s">
        <v>535</v>
      </c>
      <c r="B59" t="s">
        <v>471</v>
      </c>
      <c r="C59" t="s">
        <v>1</v>
      </c>
      <c r="D59" t="s">
        <v>0</v>
      </c>
      <c r="E59">
        <v>218</v>
      </c>
      <c r="F59" t="s">
        <v>401</v>
      </c>
      <c r="G59" t="s">
        <v>402</v>
      </c>
      <c r="H59" s="3">
        <v>42.900000000000006</v>
      </c>
      <c r="I59" s="3">
        <v>0</v>
      </c>
      <c r="J59" s="3">
        <v>0</v>
      </c>
      <c r="K59" s="3">
        <v>493.54</v>
      </c>
      <c r="L59" s="3">
        <v>0</v>
      </c>
      <c r="M59" s="3">
        <v>0</v>
      </c>
      <c r="N59" s="3">
        <v>0</v>
      </c>
      <c r="O59" s="3">
        <v>64.160200000000003</v>
      </c>
      <c r="P59" s="3">
        <v>600.60020000000009</v>
      </c>
      <c r="R59">
        <v>3</v>
      </c>
    </row>
    <row r="60" spans="1:18" hidden="1" x14ac:dyDescent="0.25">
      <c r="A60" t="s">
        <v>535</v>
      </c>
      <c r="B60" t="s">
        <v>470</v>
      </c>
      <c r="C60" t="s">
        <v>1</v>
      </c>
      <c r="D60" t="s">
        <v>0</v>
      </c>
      <c r="E60">
        <v>180</v>
      </c>
      <c r="F60" t="s">
        <v>401</v>
      </c>
      <c r="G60" t="s">
        <v>402</v>
      </c>
      <c r="H60" s="3">
        <v>16.5</v>
      </c>
      <c r="I60" s="3">
        <v>0</v>
      </c>
      <c r="J60" s="3">
        <v>0</v>
      </c>
      <c r="K60" s="3">
        <v>189.87</v>
      </c>
      <c r="L60" s="3">
        <v>0</v>
      </c>
      <c r="M60" s="3">
        <v>0</v>
      </c>
      <c r="N60" s="3">
        <v>0</v>
      </c>
      <c r="O60" s="3">
        <v>24.683100000000003</v>
      </c>
      <c r="P60" s="3">
        <v>231.0531</v>
      </c>
      <c r="R60">
        <v>3</v>
      </c>
    </row>
    <row r="61" spans="1:18" hidden="1" x14ac:dyDescent="0.25">
      <c r="A61" t="s">
        <v>535</v>
      </c>
      <c r="B61" t="s">
        <v>501</v>
      </c>
      <c r="C61" t="s">
        <v>1</v>
      </c>
      <c r="D61" t="s">
        <v>0</v>
      </c>
      <c r="E61">
        <v>152</v>
      </c>
      <c r="F61" t="s">
        <v>401</v>
      </c>
      <c r="G61" t="s">
        <v>402</v>
      </c>
      <c r="H61" s="3">
        <v>20.96</v>
      </c>
      <c r="I61" s="3">
        <v>0</v>
      </c>
      <c r="J61" s="3">
        <v>0</v>
      </c>
      <c r="K61" s="3">
        <v>241.08</v>
      </c>
      <c r="L61" s="3">
        <v>0</v>
      </c>
      <c r="M61" s="3">
        <v>0</v>
      </c>
      <c r="N61" s="3">
        <v>0</v>
      </c>
      <c r="O61" s="3">
        <v>31.340400000000002</v>
      </c>
      <c r="P61" s="3">
        <v>293.38040000000001</v>
      </c>
      <c r="R61">
        <v>3</v>
      </c>
    </row>
    <row r="62" spans="1:18" hidden="1" x14ac:dyDescent="0.25">
      <c r="A62" t="s">
        <v>535</v>
      </c>
      <c r="B62" t="s">
        <v>501</v>
      </c>
      <c r="C62" t="s">
        <v>1</v>
      </c>
      <c r="D62" t="s">
        <v>0</v>
      </c>
      <c r="E62">
        <v>125</v>
      </c>
      <c r="F62" t="s">
        <v>401</v>
      </c>
      <c r="G62" t="s">
        <v>402</v>
      </c>
      <c r="H62" s="3">
        <v>7.12</v>
      </c>
      <c r="I62" s="3">
        <v>0</v>
      </c>
      <c r="J62" s="3">
        <v>0</v>
      </c>
      <c r="K62" s="3">
        <v>81.95</v>
      </c>
      <c r="L62" s="3">
        <v>0</v>
      </c>
      <c r="M62" s="3">
        <v>0</v>
      </c>
      <c r="N62" s="3">
        <v>0</v>
      </c>
      <c r="O62" s="3">
        <v>10.653500000000001</v>
      </c>
      <c r="P62" s="3">
        <v>99.723500000000001</v>
      </c>
      <c r="R62">
        <v>3</v>
      </c>
    </row>
    <row r="63" spans="1:18" hidden="1" x14ac:dyDescent="0.25">
      <c r="A63" t="s">
        <v>535</v>
      </c>
      <c r="B63" t="s">
        <v>543</v>
      </c>
      <c r="C63" t="s">
        <v>1</v>
      </c>
      <c r="D63" t="s">
        <v>0</v>
      </c>
      <c r="E63">
        <v>2611</v>
      </c>
      <c r="F63" t="s">
        <v>401</v>
      </c>
      <c r="G63" t="s">
        <v>402</v>
      </c>
      <c r="H63" s="3">
        <v>11.040000000000001</v>
      </c>
      <c r="I63" s="3">
        <v>0</v>
      </c>
      <c r="J63" s="3">
        <v>0</v>
      </c>
      <c r="K63" s="3">
        <v>136.80000000000001</v>
      </c>
      <c r="L63" s="3">
        <v>0</v>
      </c>
      <c r="M63" s="3">
        <v>0</v>
      </c>
      <c r="N63" s="3">
        <v>0</v>
      </c>
      <c r="O63" s="3">
        <v>17.784000000000002</v>
      </c>
      <c r="P63" s="3">
        <v>165.624</v>
      </c>
      <c r="R63">
        <v>3</v>
      </c>
    </row>
    <row r="64" spans="1:18" hidden="1" x14ac:dyDescent="0.25">
      <c r="A64" t="s">
        <v>95</v>
      </c>
      <c r="B64" t="s">
        <v>504</v>
      </c>
      <c r="C64" t="s">
        <v>1</v>
      </c>
      <c r="D64" t="s">
        <v>0</v>
      </c>
      <c r="E64">
        <v>595</v>
      </c>
      <c r="F64" t="s">
        <v>483</v>
      </c>
      <c r="G64" t="s">
        <v>485</v>
      </c>
      <c r="H64" s="3">
        <v>0</v>
      </c>
      <c r="I64" s="3">
        <v>0</v>
      </c>
      <c r="J64" s="3">
        <v>0</v>
      </c>
      <c r="K64" s="3">
        <v>116</v>
      </c>
      <c r="L64" s="3">
        <v>0</v>
      </c>
      <c r="M64" s="3">
        <v>0</v>
      </c>
      <c r="N64" s="3">
        <v>0</v>
      </c>
      <c r="O64" s="3">
        <v>15.08</v>
      </c>
      <c r="P64" s="3">
        <v>131.08000000000001</v>
      </c>
      <c r="R64">
        <v>3</v>
      </c>
    </row>
    <row r="65" spans="1:18" hidden="1" x14ac:dyDescent="0.25">
      <c r="A65" t="s">
        <v>95</v>
      </c>
      <c r="B65" t="s">
        <v>468</v>
      </c>
      <c r="C65" t="s">
        <v>1</v>
      </c>
      <c r="D65" t="s">
        <v>0</v>
      </c>
      <c r="E65">
        <v>250852</v>
      </c>
      <c r="F65" t="s">
        <v>511</v>
      </c>
      <c r="G65" t="s">
        <v>513</v>
      </c>
      <c r="H65" s="3">
        <v>4.83</v>
      </c>
      <c r="I65" s="3">
        <v>0</v>
      </c>
      <c r="J65" s="3">
        <v>0</v>
      </c>
      <c r="K65" s="3">
        <v>56.27</v>
      </c>
      <c r="L65" s="3">
        <v>0</v>
      </c>
      <c r="M65" s="3">
        <v>0</v>
      </c>
      <c r="N65" s="3">
        <v>0</v>
      </c>
      <c r="O65" s="3">
        <v>7.315100000000001</v>
      </c>
      <c r="P65" s="3">
        <v>68.415099999999995</v>
      </c>
      <c r="R65">
        <v>3</v>
      </c>
    </row>
    <row r="66" spans="1:18" hidden="1" x14ac:dyDescent="0.25">
      <c r="A66" t="s">
        <v>95</v>
      </c>
      <c r="B66" t="s">
        <v>478</v>
      </c>
      <c r="C66" t="s">
        <v>1</v>
      </c>
      <c r="D66" t="s">
        <v>0</v>
      </c>
      <c r="E66">
        <v>11061</v>
      </c>
      <c r="F66" t="s">
        <v>508</v>
      </c>
      <c r="G66" t="s">
        <v>509</v>
      </c>
      <c r="H66" s="3">
        <v>0</v>
      </c>
      <c r="I66" s="3">
        <v>0</v>
      </c>
      <c r="J66" s="3">
        <v>0</v>
      </c>
      <c r="K66" s="3">
        <v>100.5</v>
      </c>
      <c r="L66" s="3">
        <v>0</v>
      </c>
      <c r="M66" s="3">
        <v>0</v>
      </c>
      <c r="N66" s="3">
        <v>0</v>
      </c>
      <c r="O66" s="3">
        <v>13.065000000000001</v>
      </c>
      <c r="P66" s="3">
        <v>113.565</v>
      </c>
      <c r="R66">
        <v>3</v>
      </c>
    </row>
    <row r="67" spans="1:18" hidden="1" x14ac:dyDescent="0.25">
      <c r="A67" t="s">
        <v>95</v>
      </c>
      <c r="B67" t="s">
        <v>499</v>
      </c>
      <c r="C67" t="s">
        <v>1</v>
      </c>
      <c r="D67" t="s">
        <v>0</v>
      </c>
      <c r="E67">
        <v>570319</v>
      </c>
      <c r="F67" t="s">
        <v>486</v>
      </c>
      <c r="G67" t="s">
        <v>487</v>
      </c>
      <c r="H67" s="3">
        <v>0</v>
      </c>
      <c r="I67" s="3">
        <v>0</v>
      </c>
      <c r="J67" s="3">
        <v>0</v>
      </c>
      <c r="K67" s="3">
        <v>62.74</v>
      </c>
      <c r="L67" s="3">
        <v>0</v>
      </c>
      <c r="M67" s="3">
        <v>0</v>
      </c>
      <c r="N67" s="3">
        <v>0</v>
      </c>
      <c r="O67" s="3">
        <v>8.1562000000000001</v>
      </c>
      <c r="P67" s="3">
        <v>70.896200000000007</v>
      </c>
      <c r="R67">
        <v>3</v>
      </c>
    </row>
    <row r="68" spans="1:18" hidden="1" x14ac:dyDescent="0.25">
      <c r="A68" t="s">
        <v>95</v>
      </c>
      <c r="B68" t="s">
        <v>472</v>
      </c>
      <c r="C68" t="s">
        <v>1</v>
      </c>
      <c r="D68" t="s">
        <v>0</v>
      </c>
      <c r="E68">
        <v>944875</v>
      </c>
      <c r="F68" t="s">
        <v>494</v>
      </c>
      <c r="G68" t="s">
        <v>521</v>
      </c>
      <c r="H68" s="3">
        <v>0</v>
      </c>
      <c r="I68" s="3">
        <v>0</v>
      </c>
      <c r="J68" s="3">
        <v>0</v>
      </c>
      <c r="K68" s="3">
        <v>61.72</v>
      </c>
      <c r="L68" s="3">
        <v>0</v>
      </c>
      <c r="M68" s="3">
        <v>0</v>
      </c>
      <c r="N68" s="3">
        <v>0</v>
      </c>
      <c r="O68" s="3">
        <v>8.0236000000000001</v>
      </c>
      <c r="P68" s="3">
        <v>69.743600000000001</v>
      </c>
      <c r="R68">
        <v>3</v>
      </c>
    </row>
    <row r="69" spans="1:18" hidden="1" x14ac:dyDescent="0.25">
      <c r="A69" t="s">
        <v>95</v>
      </c>
      <c r="B69" t="s">
        <v>468</v>
      </c>
      <c r="C69" t="s">
        <v>1</v>
      </c>
      <c r="D69" t="s">
        <v>0</v>
      </c>
      <c r="E69">
        <v>7949</v>
      </c>
      <c r="F69" t="s">
        <v>519</v>
      </c>
      <c r="G69" t="s">
        <v>520</v>
      </c>
      <c r="H69" s="3">
        <v>0</v>
      </c>
      <c r="I69" s="3">
        <v>0</v>
      </c>
      <c r="J69" s="3">
        <v>0</v>
      </c>
      <c r="K69" s="3">
        <v>129.30000000000001</v>
      </c>
      <c r="L69" s="3">
        <v>0</v>
      </c>
      <c r="M69" s="3">
        <v>0</v>
      </c>
      <c r="N69" s="3">
        <v>0</v>
      </c>
      <c r="O69" s="3">
        <v>16.809000000000001</v>
      </c>
      <c r="P69" s="3">
        <v>146.10900000000001</v>
      </c>
      <c r="R69">
        <v>3</v>
      </c>
    </row>
    <row r="70" spans="1:18" hidden="1" x14ac:dyDescent="0.25">
      <c r="A70" t="s">
        <v>95</v>
      </c>
      <c r="B70" t="s">
        <v>471</v>
      </c>
      <c r="C70" t="s">
        <v>1</v>
      </c>
      <c r="D70" t="s">
        <v>0</v>
      </c>
      <c r="E70">
        <v>133</v>
      </c>
      <c r="F70" t="s">
        <v>517</v>
      </c>
      <c r="G70" t="s">
        <v>518</v>
      </c>
      <c r="H70" s="3">
        <v>0</v>
      </c>
      <c r="I70" s="3">
        <v>0</v>
      </c>
      <c r="J70" s="3">
        <v>0</v>
      </c>
      <c r="K70" s="3">
        <v>150</v>
      </c>
      <c r="L70" s="3">
        <v>0</v>
      </c>
      <c r="M70" s="3">
        <v>0</v>
      </c>
      <c r="N70" s="3">
        <v>0</v>
      </c>
      <c r="O70" s="3">
        <v>19.5</v>
      </c>
      <c r="P70" s="3">
        <v>169.5</v>
      </c>
      <c r="R70">
        <v>3</v>
      </c>
    </row>
    <row r="71" spans="1:18" hidden="1" x14ac:dyDescent="0.25">
      <c r="A71" t="s">
        <v>95</v>
      </c>
      <c r="B71" t="s">
        <v>471</v>
      </c>
      <c r="C71" t="s">
        <v>1</v>
      </c>
      <c r="D71" t="s">
        <v>0</v>
      </c>
      <c r="E71">
        <v>596560</v>
      </c>
      <c r="F71" t="s">
        <v>515</v>
      </c>
      <c r="G71" t="s">
        <v>516</v>
      </c>
      <c r="H71" s="3">
        <v>0</v>
      </c>
      <c r="I71" s="3">
        <v>0</v>
      </c>
      <c r="J71" s="3">
        <v>0</v>
      </c>
      <c r="K71" s="3">
        <v>117.68</v>
      </c>
      <c r="L71" s="3">
        <v>0</v>
      </c>
      <c r="M71" s="3">
        <v>0</v>
      </c>
      <c r="N71" s="3">
        <v>0</v>
      </c>
      <c r="O71" s="3">
        <v>15.298400000000001</v>
      </c>
      <c r="P71" s="3">
        <v>132.97840000000002</v>
      </c>
      <c r="R71">
        <v>3</v>
      </c>
    </row>
    <row r="72" spans="1:18" hidden="1" x14ac:dyDescent="0.25">
      <c r="A72" t="s">
        <v>95</v>
      </c>
      <c r="B72" t="s">
        <v>514</v>
      </c>
      <c r="C72" t="s">
        <v>1</v>
      </c>
      <c r="D72" t="s">
        <v>0</v>
      </c>
      <c r="E72">
        <v>11416</v>
      </c>
      <c r="F72" t="s">
        <v>508</v>
      </c>
      <c r="G72" t="s">
        <v>509</v>
      </c>
      <c r="H72" s="3">
        <v>0</v>
      </c>
      <c r="I72" s="3">
        <v>0</v>
      </c>
      <c r="J72" s="3">
        <v>0</v>
      </c>
      <c r="K72" s="3">
        <v>64</v>
      </c>
      <c r="L72" s="3">
        <v>0</v>
      </c>
      <c r="M72" s="3">
        <v>0</v>
      </c>
      <c r="N72" s="3">
        <v>0</v>
      </c>
      <c r="O72" s="3">
        <v>8.32</v>
      </c>
      <c r="P72" s="3">
        <v>72.319999999999993</v>
      </c>
      <c r="R72">
        <v>3</v>
      </c>
    </row>
    <row r="73" spans="1:18" hidden="1" x14ac:dyDescent="0.25">
      <c r="A73" t="s">
        <v>95</v>
      </c>
      <c r="B73" t="s">
        <v>512</v>
      </c>
      <c r="C73" t="s">
        <v>1</v>
      </c>
      <c r="D73" t="s">
        <v>0</v>
      </c>
      <c r="E73">
        <v>302541</v>
      </c>
      <c r="F73" t="s">
        <v>511</v>
      </c>
      <c r="G73" t="s">
        <v>513</v>
      </c>
      <c r="H73" s="3">
        <v>5.0199999999999996</v>
      </c>
      <c r="I73" s="3">
        <v>0</v>
      </c>
      <c r="J73" s="3">
        <v>0</v>
      </c>
      <c r="K73" s="3">
        <v>61.17</v>
      </c>
      <c r="L73" s="3">
        <v>0</v>
      </c>
      <c r="M73" s="3">
        <v>0</v>
      </c>
      <c r="N73" s="3">
        <v>0</v>
      </c>
      <c r="O73" s="3">
        <v>7.9521000000000006</v>
      </c>
      <c r="P73" s="3">
        <v>74.142099999999999</v>
      </c>
      <c r="R73">
        <v>3</v>
      </c>
    </row>
    <row r="74" spans="1:18" hidden="1" x14ac:dyDescent="0.25">
      <c r="A74" t="s">
        <v>95</v>
      </c>
      <c r="B74" t="s">
        <v>510</v>
      </c>
      <c r="C74" t="s">
        <v>1</v>
      </c>
      <c r="D74" t="s">
        <v>0</v>
      </c>
      <c r="E74">
        <v>460</v>
      </c>
      <c r="F74" t="s">
        <v>480</v>
      </c>
      <c r="G74" t="s">
        <v>482</v>
      </c>
      <c r="H74" s="3">
        <v>0</v>
      </c>
      <c r="I74" s="3">
        <v>0</v>
      </c>
      <c r="J74" s="3">
        <v>0</v>
      </c>
      <c r="K74" s="3">
        <v>79.650000000000006</v>
      </c>
      <c r="L74" s="3">
        <v>0</v>
      </c>
      <c r="M74" s="3">
        <v>0</v>
      </c>
      <c r="N74" s="3">
        <v>0</v>
      </c>
      <c r="O74" s="3">
        <v>10.354500000000002</v>
      </c>
      <c r="P74" s="3">
        <v>90.004500000000007</v>
      </c>
      <c r="R74">
        <v>3</v>
      </c>
    </row>
    <row r="75" spans="1:18" hidden="1" x14ac:dyDescent="0.25">
      <c r="A75" t="s">
        <v>95</v>
      </c>
      <c r="B75" t="s">
        <v>499</v>
      </c>
      <c r="C75" t="s">
        <v>1</v>
      </c>
      <c r="D75" t="s">
        <v>0</v>
      </c>
      <c r="E75">
        <v>10902</v>
      </c>
      <c r="F75" t="s">
        <v>508</v>
      </c>
      <c r="G75" t="s">
        <v>509</v>
      </c>
      <c r="H75" s="3">
        <v>0</v>
      </c>
      <c r="I75" s="3">
        <v>0</v>
      </c>
      <c r="J75" s="3">
        <v>0</v>
      </c>
      <c r="K75" s="3">
        <v>85.34</v>
      </c>
      <c r="L75" s="3">
        <v>0</v>
      </c>
      <c r="M75" s="3">
        <v>0</v>
      </c>
      <c r="N75" s="3">
        <v>0</v>
      </c>
      <c r="O75" s="3">
        <v>11.094200000000001</v>
      </c>
      <c r="P75" s="3">
        <v>96.434200000000004</v>
      </c>
      <c r="R75">
        <v>3</v>
      </c>
    </row>
    <row r="76" spans="1:18" hidden="1" x14ac:dyDescent="0.25">
      <c r="A76" t="s">
        <v>95</v>
      </c>
      <c r="B76" t="s">
        <v>472</v>
      </c>
      <c r="C76" t="s">
        <v>1</v>
      </c>
      <c r="D76" t="s">
        <v>0</v>
      </c>
      <c r="E76">
        <v>11414</v>
      </c>
      <c r="F76" t="s">
        <v>399</v>
      </c>
      <c r="G76" t="s">
        <v>400</v>
      </c>
      <c r="H76" s="3">
        <v>0</v>
      </c>
      <c r="I76" s="3">
        <v>0</v>
      </c>
      <c r="J76" s="3">
        <v>0</v>
      </c>
      <c r="K76" s="3">
        <v>63.28</v>
      </c>
      <c r="L76" s="3">
        <v>0</v>
      </c>
      <c r="M76" s="3">
        <v>0</v>
      </c>
      <c r="N76" s="3">
        <v>0</v>
      </c>
      <c r="O76" s="3">
        <v>8.2263999999999999</v>
      </c>
      <c r="P76" s="3">
        <v>71.506399999999999</v>
      </c>
      <c r="R76">
        <v>3</v>
      </c>
    </row>
    <row r="77" spans="1:18" hidden="1" x14ac:dyDescent="0.25">
      <c r="A77" t="s">
        <v>95</v>
      </c>
      <c r="B77" t="s">
        <v>468</v>
      </c>
      <c r="C77" t="s">
        <v>1</v>
      </c>
      <c r="D77" t="s">
        <v>0</v>
      </c>
      <c r="E77">
        <v>4757</v>
      </c>
      <c r="F77" t="s">
        <v>506</v>
      </c>
      <c r="G77" t="s">
        <v>507</v>
      </c>
      <c r="H77" s="3">
        <v>0</v>
      </c>
      <c r="I77" s="3">
        <v>0</v>
      </c>
      <c r="J77" s="3">
        <v>0</v>
      </c>
      <c r="K77" s="3">
        <v>84</v>
      </c>
      <c r="L77" s="3">
        <v>0</v>
      </c>
      <c r="M77" s="3">
        <v>0</v>
      </c>
      <c r="N77" s="3">
        <v>0</v>
      </c>
      <c r="O77" s="3">
        <v>10.92</v>
      </c>
      <c r="P77" s="3">
        <v>94.92</v>
      </c>
      <c r="R77">
        <v>3</v>
      </c>
    </row>
    <row r="78" spans="1:18" hidden="1" x14ac:dyDescent="0.25">
      <c r="A78" t="s">
        <v>95</v>
      </c>
      <c r="B78" t="s">
        <v>504</v>
      </c>
      <c r="C78" t="s">
        <v>1</v>
      </c>
      <c r="D78" t="s">
        <v>0</v>
      </c>
      <c r="E78">
        <v>1947</v>
      </c>
      <c r="F78" t="s">
        <v>503</v>
      </c>
      <c r="G78" t="s">
        <v>505</v>
      </c>
      <c r="H78" s="3">
        <v>0</v>
      </c>
      <c r="I78" s="3">
        <v>0</v>
      </c>
      <c r="J78" s="3">
        <v>0</v>
      </c>
      <c r="K78" s="3">
        <v>12.5</v>
      </c>
      <c r="L78" s="3">
        <v>0</v>
      </c>
      <c r="M78" s="3">
        <v>0</v>
      </c>
      <c r="N78" s="3">
        <v>0</v>
      </c>
      <c r="O78" s="3">
        <v>1.625</v>
      </c>
      <c r="P78" s="3">
        <v>14.125</v>
      </c>
      <c r="R78">
        <v>3</v>
      </c>
    </row>
    <row r="79" spans="1:18" hidden="1" x14ac:dyDescent="0.25">
      <c r="A79" t="s">
        <v>95</v>
      </c>
      <c r="B79" t="s">
        <v>501</v>
      </c>
      <c r="C79" t="s">
        <v>1</v>
      </c>
      <c r="D79" t="s">
        <v>0</v>
      </c>
      <c r="E79">
        <v>21054690</v>
      </c>
      <c r="F79" t="s">
        <v>500</v>
      </c>
      <c r="G79" t="s">
        <v>502</v>
      </c>
      <c r="H79" s="3">
        <v>0</v>
      </c>
      <c r="I79" s="3">
        <v>0</v>
      </c>
      <c r="J79" s="3">
        <v>0</v>
      </c>
      <c r="K79" s="3">
        <v>330.4</v>
      </c>
      <c r="L79" s="3">
        <v>0</v>
      </c>
      <c r="M79" s="3">
        <v>0</v>
      </c>
      <c r="N79" s="3">
        <v>0</v>
      </c>
      <c r="O79" s="3">
        <v>42.951999999999998</v>
      </c>
      <c r="P79" s="3">
        <v>373.35199999999998</v>
      </c>
      <c r="R79">
        <v>3</v>
      </c>
    </row>
    <row r="80" spans="1:18" hidden="1" x14ac:dyDescent="0.25">
      <c r="A80" t="s">
        <v>95</v>
      </c>
      <c r="B80" t="s">
        <v>499</v>
      </c>
      <c r="C80" t="s">
        <v>1</v>
      </c>
      <c r="D80" t="s">
        <v>0</v>
      </c>
      <c r="E80">
        <v>1002350</v>
      </c>
      <c r="F80" t="s">
        <v>494</v>
      </c>
      <c r="G80" t="s">
        <v>496</v>
      </c>
      <c r="H80" s="3">
        <v>0</v>
      </c>
      <c r="I80" s="3">
        <v>0</v>
      </c>
      <c r="J80" s="3">
        <v>0</v>
      </c>
      <c r="K80" s="3">
        <v>42.57</v>
      </c>
      <c r="L80" s="3">
        <v>0</v>
      </c>
      <c r="M80" s="3">
        <v>0</v>
      </c>
      <c r="N80" s="3">
        <v>0</v>
      </c>
      <c r="O80" s="3">
        <v>5.5341000000000005</v>
      </c>
      <c r="P80" s="3">
        <v>48.104100000000003</v>
      </c>
      <c r="R80">
        <v>3</v>
      </c>
    </row>
    <row r="81" spans="1:18" hidden="1" x14ac:dyDescent="0.25">
      <c r="A81" t="s">
        <v>95</v>
      </c>
      <c r="B81" t="s">
        <v>452</v>
      </c>
      <c r="C81" t="s">
        <v>1</v>
      </c>
      <c r="D81" t="s">
        <v>0</v>
      </c>
      <c r="E81">
        <v>50261</v>
      </c>
      <c r="F81" t="s">
        <v>497</v>
      </c>
      <c r="G81" t="s">
        <v>498</v>
      </c>
      <c r="H81" s="3">
        <v>0</v>
      </c>
      <c r="I81" s="3">
        <v>0</v>
      </c>
      <c r="J81" s="3">
        <v>0</v>
      </c>
      <c r="K81" s="3">
        <v>40474.120000000003</v>
      </c>
      <c r="L81" s="3">
        <v>0</v>
      </c>
      <c r="M81" s="3">
        <v>0</v>
      </c>
      <c r="N81" s="3">
        <v>0</v>
      </c>
      <c r="O81" s="3">
        <v>5261.6356000000005</v>
      </c>
      <c r="P81" s="3">
        <v>45735.755600000004</v>
      </c>
      <c r="R81">
        <v>3</v>
      </c>
    </row>
    <row r="82" spans="1:18" hidden="1" x14ac:dyDescent="0.25">
      <c r="A82" t="s">
        <v>95</v>
      </c>
      <c r="B82" t="s">
        <v>495</v>
      </c>
      <c r="C82" t="s">
        <v>1</v>
      </c>
      <c r="D82" t="s">
        <v>0</v>
      </c>
      <c r="E82">
        <v>951092</v>
      </c>
      <c r="F82" t="s">
        <v>494</v>
      </c>
      <c r="G82" t="s">
        <v>496</v>
      </c>
      <c r="H82" s="3">
        <v>0</v>
      </c>
      <c r="I82" s="3">
        <v>0</v>
      </c>
      <c r="J82" s="3">
        <v>0</v>
      </c>
      <c r="K82" s="3">
        <v>77.150000000000006</v>
      </c>
      <c r="L82" s="3">
        <v>0</v>
      </c>
      <c r="M82" s="3">
        <v>0</v>
      </c>
      <c r="N82" s="3">
        <v>0</v>
      </c>
      <c r="O82" s="3">
        <v>10.029500000000001</v>
      </c>
      <c r="P82" s="3">
        <v>87.179500000000004</v>
      </c>
      <c r="R82">
        <v>3</v>
      </c>
    </row>
    <row r="83" spans="1:18" hidden="1" x14ac:dyDescent="0.25">
      <c r="A83" t="s">
        <v>95</v>
      </c>
      <c r="B83" t="s">
        <v>492</v>
      </c>
      <c r="C83" t="s">
        <v>1</v>
      </c>
      <c r="D83" t="s">
        <v>0</v>
      </c>
      <c r="E83">
        <v>507</v>
      </c>
      <c r="F83" t="s">
        <v>491</v>
      </c>
      <c r="G83" t="s">
        <v>493</v>
      </c>
      <c r="H83" s="3">
        <v>0</v>
      </c>
      <c r="I83" s="3">
        <v>0</v>
      </c>
      <c r="J83" s="3">
        <v>0</v>
      </c>
      <c r="K83" s="3">
        <v>177</v>
      </c>
      <c r="L83" s="3">
        <v>0</v>
      </c>
      <c r="M83" s="3">
        <v>0</v>
      </c>
      <c r="N83" s="3">
        <v>0</v>
      </c>
      <c r="O83" s="3">
        <v>23.01</v>
      </c>
      <c r="P83" s="3">
        <v>200.01</v>
      </c>
      <c r="R83">
        <v>3</v>
      </c>
    </row>
    <row r="84" spans="1:18" hidden="1" x14ac:dyDescent="0.25">
      <c r="A84" t="s">
        <v>95</v>
      </c>
      <c r="B84" t="s">
        <v>489</v>
      </c>
      <c r="C84" t="s">
        <v>1</v>
      </c>
      <c r="D84" t="s">
        <v>0</v>
      </c>
      <c r="E84">
        <v>1257734</v>
      </c>
      <c r="F84" t="s">
        <v>488</v>
      </c>
      <c r="G84" t="s">
        <v>490</v>
      </c>
      <c r="H84" s="3">
        <v>3.0300000000000002</v>
      </c>
      <c r="I84" s="3">
        <v>0</v>
      </c>
      <c r="J84" s="3">
        <v>0</v>
      </c>
      <c r="K84" s="3">
        <v>31.81</v>
      </c>
      <c r="L84" s="3">
        <v>0</v>
      </c>
      <c r="M84" s="3">
        <v>0</v>
      </c>
      <c r="N84" s="3">
        <v>0</v>
      </c>
      <c r="O84" s="3">
        <v>4.1353</v>
      </c>
      <c r="P84" s="3">
        <v>38.975299999999997</v>
      </c>
      <c r="R84">
        <v>3</v>
      </c>
    </row>
    <row r="85" spans="1:18" hidden="1" x14ac:dyDescent="0.25">
      <c r="A85" t="s">
        <v>95</v>
      </c>
      <c r="B85" t="s">
        <v>473</v>
      </c>
      <c r="C85" t="s">
        <v>1</v>
      </c>
      <c r="D85" t="s">
        <v>0</v>
      </c>
      <c r="E85">
        <v>962833</v>
      </c>
      <c r="F85" t="s">
        <v>486</v>
      </c>
      <c r="G85" t="s">
        <v>487</v>
      </c>
      <c r="H85" s="3">
        <v>0</v>
      </c>
      <c r="I85" s="3">
        <v>0</v>
      </c>
      <c r="J85" s="3">
        <v>0</v>
      </c>
      <c r="K85" s="3">
        <v>44.87</v>
      </c>
      <c r="L85" s="3">
        <v>0</v>
      </c>
      <c r="M85" s="3">
        <v>0</v>
      </c>
      <c r="N85" s="3">
        <v>0</v>
      </c>
      <c r="O85" s="3">
        <v>5.8331</v>
      </c>
      <c r="P85" s="3">
        <v>50.703099999999999</v>
      </c>
      <c r="R85">
        <v>3</v>
      </c>
    </row>
    <row r="86" spans="1:18" hidden="1" x14ac:dyDescent="0.25">
      <c r="A86" t="s">
        <v>95</v>
      </c>
      <c r="B86" t="s">
        <v>484</v>
      </c>
      <c r="C86" t="s">
        <v>1</v>
      </c>
      <c r="D86" t="s">
        <v>0</v>
      </c>
      <c r="E86">
        <v>46</v>
      </c>
      <c r="F86" t="s">
        <v>483</v>
      </c>
      <c r="G86" t="s">
        <v>485</v>
      </c>
      <c r="H86" s="3">
        <v>0</v>
      </c>
      <c r="I86" s="3">
        <v>0</v>
      </c>
      <c r="J86" s="3">
        <v>0</v>
      </c>
      <c r="K86" s="3">
        <v>156</v>
      </c>
      <c r="L86" s="3">
        <v>0</v>
      </c>
      <c r="M86" s="3">
        <v>0</v>
      </c>
      <c r="N86" s="3">
        <v>0</v>
      </c>
      <c r="O86" s="3">
        <v>20.28</v>
      </c>
      <c r="P86" s="3">
        <v>176.28</v>
      </c>
      <c r="R86">
        <v>3</v>
      </c>
    </row>
    <row r="87" spans="1:18" hidden="1" x14ac:dyDescent="0.25">
      <c r="A87" t="s">
        <v>95</v>
      </c>
      <c r="B87" t="s">
        <v>481</v>
      </c>
      <c r="C87" t="s">
        <v>1</v>
      </c>
      <c r="D87" t="s">
        <v>0</v>
      </c>
      <c r="E87">
        <v>595</v>
      </c>
      <c r="F87" t="s">
        <v>480</v>
      </c>
      <c r="G87" t="s">
        <v>482</v>
      </c>
      <c r="H87" s="3">
        <v>0</v>
      </c>
      <c r="I87" s="3">
        <v>0</v>
      </c>
      <c r="J87" s="3">
        <v>0</v>
      </c>
      <c r="K87" s="3">
        <v>5.31</v>
      </c>
      <c r="L87" s="3">
        <v>0</v>
      </c>
      <c r="M87" s="3">
        <v>0</v>
      </c>
      <c r="N87" s="3">
        <v>0</v>
      </c>
      <c r="O87" s="3">
        <v>0.69030000000000002</v>
      </c>
      <c r="P87" s="3">
        <v>6.0002999999999993</v>
      </c>
      <c r="R87">
        <v>3</v>
      </c>
    </row>
    <row r="88" spans="1:18" hidden="1" x14ac:dyDescent="0.25">
      <c r="A88" t="s">
        <v>95</v>
      </c>
      <c r="B88" t="s">
        <v>478</v>
      </c>
      <c r="C88" t="s">
        <v>1</v>
      </c>
      <c r="D88" t="s">
        <v>0</v>
      </c>
      <c r="E88">
        <v>56217</v>
      </c>
      <c r="F88" t="s">
        <v>477</v>
      </c>
      <c r="G88" t="s">
        <v>479</v>
      </c>
      <c r="H88" s="3">
        <v>0</v>
      </c>
      <c r="I88" s="3">
        <v>0</v>
      </c>
      <c r="J88" s="3">
        <v>0</v>
      </c>
      <c r="K88" s="3">
        <v>88.51</v>
      </c>
      <c r="L88" s="3">
        <v>0</v>
      </c>
      <c r="M88" s="3">
        <v>0</v>
      </c>
      <c r="N88" s="3">
        <v>0</v>
      </c>
      <c r="O88" s="3">
        <v>11.506300000000001</v>
      </c>
      <c r="P88" s="3">
        <v>100.0163</v>
      </c>
      <c r="R88">
        <v>3</v>
      </c>
    </row>
    <row r="89" spans="1:18" hidden="1" x14ac:dyDescent="0.25">
      <c r="A89" t="s">
        <v>95</v>
      </c>
      <c r="B89" t="s">
        <v>475</v>
      </c>
      <c r="C89" t="s">
        <v>1</v>
      </c>
      <c r="D89" t="s">
        <v>0</v>
      </c>
      <c r="E89">
        <v>31881578</v>
      </c>
      <c r="F89" t="s">
        <v>474</v>
      </c>
      <c r="G89" t="s">
        <v>476</v>
      </c>
      <c r="H89" s="3">
        <v>0</v>
      </c>
      <c r="I89" s="3">
        <v>0</v>
      </c>
      <c r="J89" s="3">
        <v>0</v>
      </c>
      <c r="K89" s="3">
        <v>119.1</v>
      </c>
      <c r="L89" s="3">
        <v>0</v>
      </c>
      <c r="M89" s="3">
        <v>0</v>
      </c>
      <c r="N89" s="3">
        <v>0</v>
      </c>
      <c r="O89" s="3">
        <v>15.483000000000001</v>
      </c>
      <c r="P89" s="3">
        <v>134.583</v>
      </c>
      <c r="R89">
        <v>3</v>
      </c>
    </row>
    <row r="90" spans="1:18" hidden="1" x14ac:dyDescent="0.25">
      <c r="A90" t="s">
        <v>95</v>
      </c>
      <c r="B90" t="s">
        <v>473</v>
      </c>
      <c r="C90" t="s">
        <v>1</v>
      </c>
      <c r="D90" t="s">
        <v>0</v>
      </c>
      <c r="E90">
        <v>1449</v>
      </c>
      <c r="F90" t="s">
        <v>401</v>
      </c>
      <c r="G90" t="s">
        <v>402</v>
      </c>
      <c r="H90" s="3">
        <v>3.4699999999999998</v>
      </c>
      <c r="I90" s="3">
        <v>0</v>
      </c>
      <c r="J90" s="3">
        <v>0</v>
      </c>
      <c r="K90" s="3">
        <v>36.75</v>
      </c>
      <c r="L90" s="3">
        <v>0</v>
      </c>
      <c r="M90" s="3">
        <v>0</v>
      </c>
      <c r="N90" s="3">
        <v>0</v>
      </c>
      <c r="O90" s="3">
        <v>4.7774999999999999</v>
      </c>
      <c r="P90" s="3">
        <v>44.997500000000002</v>
      </c>
      <c r="R90">
        <v>3</v>
      </c>
    </row>
    <row r="91" spans="1:18" hidden="1" x14ac:dyDescent="0.25">
      <c r="A91" t="s">
        <v>95</v>
      </c>
      <c r="B91" t="s">
        <v>472</v>
      </c>
      <c r="C91" t="s">
        <v>1</v>
      </c>
      <c r="D91" t="s">
        <v>0</v>
      </c>
      <c r="E91">
        <v>148360</v>
      </c>
      <c r="F91" t="s">
        <v>401</v>
      </c>
      <c r="G91" t="s">
        <v>402</v>
      </c>
      <c r="H91" s="3">
        <v>16.200000000000003</v>
      </c>
      <c r="I91" s="3">
        <v>0</v>
      </c>
      <c r="J91" s="3">
        <v>0</v>
      </c>
      <c r="K91" s="3">
        <v>183.37</v>
      </c>
      <c r="L91" s="3">
        <v>0</v>
      </c>
      <c r="M91" s="3">
        <v>0</v>
      </c>
      <c r="N91" s="3">
        <v>0</v>
      </c>
      <c r="O91" s="3">
        <v>23.838100000000001</v>
      </c>
      <c r="P91" s="3">
        <v>223.40809999999999</v>
      </c>
      <c r="R91">
        <v>3</v>
      </c>
    </row>
    <row r="92" spans="1:18" hidden="1" x14ac:dyDescent="0.25">
      <c r="A92" t="s">
        <v>95</v>
      </c>
      <c r="B92" t="s">
        <v>471</v>
      </c>
      <c r="C92" t="s">
        <v>1</v>
      </c>
      <c r="D92" t="s">
        <v>0</v>
      </c>
      <c r="E92">
        <v>254</v>
      </c>
      <c r="F92" t="s">
        <v>401</v>
      </c>
      <c r="G92" t="s">
        <v>402</v>
      </c>
      <c r="H92" s="3">
        <v>1.21</v>
      </c>
      <c r="I92" s="3">
        <v>0</v>
      </c>
      <c r="J92" s="3">
        <v>0</v>
      </c>
      <c r="K92" s="3">
        <v>13.93</v>
      </c>
      <c r="L92" s="3">
        <v>0</v>
      </c>
      <c r="M92" s="3">
        <v>0</v>
      </c>
      <c r="N92" s="3">
        <v>0</v>
      </c>
      <c r="O92" s="3">
        <v>1.8109</v>
      </c>
      <c r="P92" s="3">
        <v>16.950900000000001</v>
      </c>
      <c r="R92">
        <v>3</v>
      </c>
    </row>
    <row r="93" spans="1:18" hidden="1" x14ac:dyDescent="0.25">
      <c r="A93" t="s">
        <v>95</v>
      </c>
      <c r="B93" t="s">
        <v>470</v>
      </c>
      <c r="C93" t="s">
        <v>1</v>
      </c>
      <c r="D93" t="s">
        <v>0</v>
      </c>
      <c r="E93">
        <v>173</v>
      </c>
      <c r="F93" t="s">
        <v>401</v>
      </c>
      <c r="G93" t="s">
        <v>402</v>
      </c>
      <c r="H93" s="3">
        <v>3.94</v>
      </c>
      <c r="I93" s="3">
        <v>0</v>
      </c>
      <c r="J93" s="3">
        <v>0</v>
      </c>
      <c r="K93" s="3">
        <v>45.35</v>
      </c>
      <c r="L93" s="3">
        <v>0</v>
      </c>
      <c r="M93" s="3">
        <v>0</v>
      </c>
      <c r="N93" s="3">
        <v>0</v>
      </c>
      <c r="O93" s="3">
        <v>5.8955000000000002</v>
      </c>
      <c r="P93" s="3">
        <v>55.185499999999998</v>
      </c>
      <c r="R93">
        <v>3</v>
      </c>
    </row>
    <row r="94" spans="1:18" hidden="1" x14ac:dyDescent="0.25">
      <c r="A94" t="s">
        <v>95</v>
      </c>
      <c r="B94" t="s">
        <v>469</v>
      </c>
      <c r="C94" t="s">
        <v>1</v>
      </c>
      <c r="D94" t="s">
        <v>0</v>
      </c>
      <c r="E94">
        <v>771</v>
      </c>
      <c r="F94" t="s">
        <v>401</v>
      </c>
      <c r="G94" t="s">
        <v>402</v>
      </c>
      <c r="H94" s="3">
        <v>3.33</v>
      </c>
      <c r="I94" s="3">
        <v>0</v>
      </c>
      <c r="J94" s="3">
        <v>0</v>
      </c>
      <c r="K94" s="3">
        <v>36.869999999999997</v>
      </c>
      <c r="L94" s="3">
        <v>0</v>
      </c>
      <c r="M94" s="3">
        <v>0</v>
      </c>
      <c r="N94" s="3">
        <v>0</v>
      </c>
      <c r="O94" s="3">
        <v>4.7930999999999999</v>
      </c>
      <c r="P94" s="3">
        <v>44.993099999999998</v>
      </c>
      <c r="R94">
        <v>3</v>
      </c>
    </row>
    <row r="95" spans="1:18" hidden="1" x14ac:dyDescent="0.25">
      <c r="A95" t="s">
        <v>95</v>
      </c>
      <c r="B95" t="s">
        <v>468</v>
      </c>
      <c r="C95" t="s">
        <v>1</v>
      </c>
      <c r="D95" t="s">
        <v>0</v>
      </c>
      <c r="E95">
        <v>148464</v>
      </c>
      <c r="F95" t="s">
        <v>401</v>
      </c>
      <c r="G95" t="s">
        <v>402</v>
      </c>
      <c r="H95" s="3">
        <v>1.53</v>
      </c>
      <c r="I95" s="3">
        <v>0</v>
      </c>
      <c r="J95" s="3">
        <v>0</v>
      </c>
      <c r="K95" s="3">
        <v>16.329999999999998</v>
      </c>
      <c r="L95" s="3">
        <v>0</v>
      </c>
      <c r="M95" s="3">
        <v>0</v>
      </c>
      <c r="N95" s="3">
        <v>0</v>
      </c>
      <c r="O95" s="3">
        <v>2.1229</v>
      </c>
      <c r="P95" s="3">
        <v>19.982900000000001</v>
      </c>
      <c r="R95">
        <v>3</v>
      </c>
    </row>
    <row r="96" spans="1:18" hidden="1" x14ac:dyDescent="0.25">
      <c r="A96" t="s">
        <v>95</v>
      </c>
      <c r="B96" t="s">
        <v>435</v>
      </c>
      <c r="C96" t="s">
        <v>1</v>
      </c>
      <c r="D96" t="s">
        <v>0</v>
      </c>
      <c r="E96">
        <v>145311</v>
      </c>
      <c r="F96" t="s">
        <v>401</v>
      </c>
      <c r="G96" t="s">
        <v>402</v>
      </c>
      <c r="H96" s="3">
        <v>16.950000000000003</v>
      </c>
      <c r="I96" s="3">
        <v>0</v>
      </c>
      <c r="J96" s="3">
        <v>0</v>
      </c>
      <c r="K96" s="3">
        <v>185.95</v>
      </c>
      <c r="L96" s="3">
        <v>0</v>
      </c>
      <c r="M96" s="3">
        <v>0</v>
      </c>
      <c r="N96" s="3">
        <v>0</v>
      </c>
      <c r="O96" s="3">
        <v>24.173500000000001</v>
      </c>
      <c r="P96" s="3">
        <v>227.07349999999997</v>
      </c>
      <c r="R96">
        <v>3</v>
      </c>
    </row>
    <row r="97" spans="1:18" hidden="1" x14ac:dyDescent="0.25">
      <c r="A97" t="s">
        <v>95</v>
      </c>
      <c r="B97" t="s">
        <v>435</v>
      </c>
      <c r="C97" t="s">
        <v>1</v>
      </c>
      <c r="D97" t="s">
        <v>0</v>
      </c>
      <c r="E97">
        <v>145342</v>
      </c>
      <c r="F97" t="s">
        <v>401</v>
      </c>
      <c r="G97" t="s">
        <v>402</v>
      </c>
      <c r="H97" s="3">
        <v>22.46</v>
      </c>
      <c r="I97" s="3">
        <v>0</v>
      </c>
      <c r="J97" s="3">
        <v>0</v>
      </c>
      <c r="K97" s="3">
        <v>246.42</v>
      </c>
      <c r="L97" s="3">
        <v>0</v>
      </c>
      <c r="M97" s="3">
        <v>0</v>
      </c>
      <c r="N97" s="3">
        <v>0</v>
      </c>
      <c r="O97" s="3">
        <v>32.034599999999998</v>
      </c>
      <c r="P97" s="3">
        <v>300.91460000000001</v>
      </c>
      <c r="R97">
        <v>3</v>
      </c>
    </row>
    <row r="98" spans="1:18" hidden="1" x14ac:dyDescent="0.25">
      <c r="A98" t="s">
        <v>95</v>
      </c>
      <c r="B98" t="s">
        <v>435</v>
      </c>
      <c r="C98" t="s">
        <v>1</v>
      </c>
      <c r="D98" t="s">
        <v>0</v>
      </c>
      <c r="E98">
        <v>145302</v>
      </c>
      <c r="F98" t="s">
        <v>401</v>
      </c>
      <c r="G98" t="s">
        <v>402</v>
      </c>
      <c r="H98" s="3">
        <v>20.46</v>
      </c>
      <c r="I98" s="3">
        <v>0</v>
      </c>
      <c r="J98" s="3">
        <v>0</v>
      </c>
      <c r="K98" s="3">
        <v>224.58</v>
      </c>
      <c r="L98" s="3">
        <v>0</v>
      </c>
      <c r="M98" s="3">
        <v>0</v>
      </c>
      <c r="N98" s="3">
        <v>0</v>
      </c>
      <c r="O98" s="3">
        <v>29.195400000000003</v>
      </c>
      <c r="P98" s="3">
        <v>274.23540000000003</v>
      </c>
      <c r="R98">
        <v>3</v>
      </c>
    </row>
    <row r="99" spans="1:18" hidden="1" x14ac:dyDescent="0.25">
      <c r="A99" t="s">
        <v>95</v>
      </c>
      <c r="B99" t="s">
        <v>435</v>
      </c>
      <c r="C99" t="s">
        <v>1</v>
      </c>
      <c r="D99" t="s">
        <v>0</v>
      </c>
      <c r="E99">
        <v>145301</v>
      </c>
      <c r="F99" t="s">
        <v>401</v>
      </c>
      <c r="G99" t="s">
        <v>402</v>
      </c>
      <c r="H99" s="3">
        <v>33.599999999999994</v>
      </c>
      <c r="I99" s="3">
        <v>0</v>
      </c>
      <c r="J99" s="3">
        <v>0</v>
      </c>
      <c r="K99" s="3">
        <v>368.7</v>
      </c>
      <c r="L99" s="3">
        <v>0</v>
      </c>
      <c r="M99" s="3">
        <v>0</v>
      </c>
      <c r="N99" s="3">
        <v>0</v>
      </c>
      <c r="O99" s="3">
        <v>47.930999999999997</v>
      </c>
      <c r="P99" s="3">
        <v>450.23099999999994</v>
      </c>
      <c r="R99">
        <v>3</v>
      </c>
    </row>
    <row r="100" spans="1:18" hidden="1" x14ac:dyDescent="0.25">
      <c r="A100" t="s">
        <v>95</v>
      </c>
      <c r="B100" t="s">
        <v>429</v>
      </c>
      <c r="C100" t="s">
        <v>1</v>
      </c>
      <c r="D100" t="s">
        <v>0</v>
      </c>
      <c r="E100">
        <v>145254</v>
      </c>
      <c r="F100" t="s">
        <v>401</v>
      </c>
      <c r="G100" t="s">
        <v>402</v>
      </c>
      <c r="H100" s="3">
        <v>3.84</v>
      </c>
      <c r="I100" s="3">
        <v>0</v>
      </c>
      <c r="J100" s="3">
        <v>0</v>
      </c>
      <c r="K100" s="3">
        <v>42.07</v>
      </c>
      <c r="L100" s="3">
        <v>0</v>
      </c>
      <c r="M100" s="3">
        <v>0</v>
      </c>
      <c r="N100" s="3">
        <v>0</v>
      </c>
      <c r="O100" s="3">
        <v>5.4691000000000001</v>
      </c>
      <c r="P100" s="3">
        <v>51.379099999999994</v>
      </c>
      <c r="R100">
        <v>3</v>
      </c>
    </row>
    <row r="101" spans="1:18" hidden="1" x14ac:dyDescent="0.25">
      <c r="A101" t="s">
        <v>95</v>
      </c>
      <c r="B101" t="s">
        <v>429</v>
      </c>
      <c r="C101" t="s">
        <v>1</v>
      </c>
      <c r="D101" t="s">
        <v>0</v>
      </c>
      <c r="E101">
        <v>145252</v>
      </c>
      <c r="F101" t="s">
        <v>401</v>
      </c>
      <c r="G101" t="s">
        <v>402</v>
      </c>
      <c r="H101" s="3">
        <v>51.929999999999993</v>
      </c>
      <c r="I101" s="3">
        <v>0</v>
      </c>
      <c r="J101" s="3">
        <v>0</v>
      </c>
      <c r="K101" s="3">
        <v>569.84</v>
      </c>
      <c r="L101" s="3">
        <v>0</v>
      </c>
      <c r="M101" s="3">
        <v>0</v>
      </c>
      <c r="N101" s="3">
        <v>0</v>
      </c>
      <c r="O101" s="3">
        <v>74.0792</v>
      </c>
      <c r="P101" s="3">
        <v>695.8492</v>
      </c>
      <c r="R101">
        <v>3</v>
      </c>
    </row>
    <row r="102" spans="1:18" hidden="1" x14ac:dyDescent="0.25">
      <c r="A102" t="s">
        <v>95</v>
      </c>
      <c r="B102" t="s">
        <v>467</v>
      </c>
      <c r="C102" t="s">
        <v>1</v>
      </c>
      <c r="D102" t="s">
        <v>0</v>
      </c>
      <c r="E102">
        <v>146115</v>
      </c>
      <c r="F102" t="s">
        <v>401</v>
      </c>
      <c r="G102" t="s">
        <v>402</v>
      </c>
      <c r="H102" s="3">
        <v>15.559999999999999</v>
      </c>
      <c r="I102" s="3">
        <v>0</v>
      </c>
      <c r="J102" s="3">
        <v>0</v>
      </c>
      <c r="K102" s="3">
        <v>170.72</v>
      </c>
      <c r="L102" s="3">
        <v>0</v>
      </c>
      <c r="M102" s="3">
        <v>0</v>
      </c>
      <c r="N102" s="3">
        <v>0</v>
      </c>
      <c r="O102" s="3">
        <v>22.1936</v>
      </c>
      <c r="P102" s="3">
        <v>208.4736</v>
      </c>
      <c r="R102">
        <v>3</v>
      </c>
    </row>
    <row r="103" spans="1:18" hidden="1" x14ac:dyDescent="0.25">
      <c r="A103" t="s">
        <v>95</v>
      </c>
      <c r="B103" t="s">
        <v>442</v>
      </c>
      <c r="C103" t="s">
        <v>1</v>
      </c>
      <c r="D103" t="s">
        <v>0</v>
      </c>
      <c r="E103">
        <v>146045</v>
      </c>
      <c r="F103" t="s">
        <v>401</v>
      </c>
      <c r="G103" t="s">
        <v>402</v>
      </c>
      <c r="H103" s="3">
        <v>29.400000000000002</v>
      </c>
      <c r="I103" s="3">
        <v>0</v>
      </c>
      <c r="J103" s="3">
        <v>0</v>
      </c>
      <c r="K103" s="3">
        <v>322.62</v>
      </c>
      <c r="L103" s="3">
        <v>0</v>
      </c>
      <c r="M103" s="3">
        <v>0</v>
      </c>
      <c r="N103" s="3">
        <v>0</v>
      </c>
      <c r="O103" s="3">
        <v>41.940600000000003</v>
      </c>
      <c r="P103" s="3">
        <v>393.9606</v>
      </c>
      <c r="R103">
        <v>3</v>
      </c>
    </row>
    <row r="104" spans="1:18" hidden="1" x14ac:dyDescent="0.25">
      <c r="A104" t="s">
        <v>95</v>
      </c>
      <c r="B104" t="s">
        <v>451</v>
      </c>
      <c r="C104" t="s">
        <v>1</v>
      </c>
      <c r="D104" t="s">
        <v>0</v>
      </c>
      <c r="E104">
        <v>145993</v>
      </c>
      <c r="F104" t="s">
        <v>401</v>
      </c>
      <c r="G104" t="s">
        <v>402</v>
      </c>
      <c r="H104" s="3">
        <v>20.28</v>
      </c>
      <c r="I104" s="3">
        <v>0</v>
      </c>
      <c r="J104" s="3">
        <v>0</v>
      </c>
      <c r="K104" s="3">
        <v>222.49</v>
      </c>
      <c r="L104" s="3">
        <v>0</v>
      </c>
      <c r="M104" s="3">
        <v>0</v>
      </c>
      <c r="N104" s="3">
        <v>0</v>
      </c>
      <c r="O104" s="3">
        <v>28.923700000000004</v>
      </c>
      <c r="P104" s="3">
        <v>271.69370000000004</v>
      </c>
      <c r="R104">
        <v>3</v>
      </c>
    </row>
    <row r="105" spans="1:18" hidden="1" x14ac:dyDescent="0.25">
      <c r="A105" t="s">
        <v>95</v>
      </c>
      <c r="B105" t="s">
        <v>451</v>
      </c>
      <c r="C105" t="s">
        <v>1</v>
      </c>
      <c r="D105" t="s">
        <v>0</v>
      </c>
      <c r="E105">
        <v>145992</v>
      </c>
      <c r="F105" t="s">
        <v>401</v>
      </c>
      <c r="G105" t="s">
        <v>402</v>
      </c>
      <c r="H105" s="3">
        <v>7.3000000000000007</v>
      </c>
      <c r="I105" s="3">
        <v>0</v>
      </c>
      <c r="J105" s="3">
        <v>0</v>
      </c>
      <c r="K105" s="3">
        <v>80.08</v>
      </c>
      <c r="L105" s="3">
        <v>0</v>
      </c>
      <c r="M105" s="3">
        <v>0</v>
      </c>
      <c r="N105" s="3">
        <v>0</v>
      </c>
      <c r="O105" s="3">
        <v>10.410400000000001</v>
      </c>
      <c r="P105" s="3">
        <v>97.790399999999991</v>
      </c>
      <c r="R105">
        <v>3</v>
      </c>
    </row>
    <row r="106" spans="1:18" hidden="1" x14ac:dyDescent="0.25">
      <c r="A106" t="s">
        <v>95</v>
      </c>
      <c r="B106" t="s">
        <v>441</v>
      </c>
      <c r="C106" t="s">
        <v>1</v>
      </c>
      <c r="D106" t="s">
        <v>0</v>
      </c>
      <c r="E106">
        <v>145889</v>
      </c>
      <c r="F106" t="s">
        <v>401</v>
      </c>
      <c r="G106" t="s">
        <v>402</v>
      </c>
      <c r="H106" s="3">
        <v>28.740000000000002</v>
      </c>
      <c r="I106" s="3">
        <v>0</v>
      </c>
      <c r="J106" s="3">
        <v>0</v>
      </c>
      <c r="K106" s="3">
        <v>315.35000000000002</v>
      </c>
      <c r="L106" s="3">
        <v>0</v>
      </c>
      <c r="M106" s="3">
        <v>0</v>
      </c>
      <c r="N106" s="3">
        <v>0</v>
      </c>
      <c r="O106" s="3">
        <v>40.995500000000007</v>
      </c>
      <c r="P106" s="3">
        <v>385.08550000000002</v>
      </c>
      <c r="R106">
        <v>3</v>
      </c>
    </row>
    <row r="107" spans="1:18" hidden="1" x14ac:dyDescent="0.25">
      <c r="A107" t="s">
        <v>95</v>
      </c>
      <c r="B107" t="s">
        <v>451</v>
      </c>
      <c r="C107" t="s">
        <v>1</v>
      </c>
      <c r="D107" t="s">
        <v>0</v>
      </c>
      <c r="E107">
        <v>145988</v>
      </c>
      <c r="F107" t="s">
        <v>401</v>
      </c>
      <c r="G107" t="s">
        <v>402</v>
      </c>
      <c r="H107" s="3">
        <v>5.26</v>
      </c>
      <c r="I107" s="3">
        <v>0</v>
      </c>
      <c r="J107" s="3">
        <v>0</v>
      </c>
      <c r="K107" s="3">
        <v>57.84</v>
      </c>
      <c r="L107" s="3">
        <v>0</v>
      </c>
      <c r="M107" s="3">
        <v>0</v>
      </c>
      <c r="N107" s="3">
        <v>0</v>
      </c>
      <c r="O107" s="3">
        <v>7.5192000000000005</v>
      </c>
      <c r="P107" s="3">
        <v>70.619200000000006</v>
      </c>
      <c r="R107">
        <v>3</v>
      </c>
    </row>
    <row r="108" spans="1:18" hidden="1" x14ac:dyDescent="0.25">
      <c r="A108" t="s">
        <v>95</v>
      </c>
      <c r="B108" t="s">
        <v>451</v>
      </c>
      <c r="C108" t="s">
        <v>1</v>
      </c>
      <c r="D108" t="s">
        <v>0</v>
      </c>
      <c r="E108">
        <v>145985</v>
      </c>
      <c r="F108" t="s">
        <v>401</v>
      </c>
      <c r="G108" t="s">
        <v>402</v>
      </c>
      <c r="H108" s="3">
        <v>4.83</v>
      </c>
      <c r="I108" s="3">
        <v>0</v>
      </c>
      <c r="J108" s="3">
        <v>0</v>
      </c>
      <c r="K108" s="3">
        <v>52.94</v>
      </c>
      <c r="L108" s="3">
        <v>0</v>
      </c>
      <c r="M108" s="3">
        <v>0</v>
      </c>
      <c r="N108" s="3">
        <v>0</v>
      </c>
      <c r="O108" s="3">
        <v>6.8822000000000001</v>
      </c>
      <c r="P108" s="3">
        <v>64.652199999999993</v>
      </c>
      <c r="R108">
        <v>3</v>
      </c>
    </row>
    <row r="109" spans="1:18" hidden="1" x14ac:dyDescent="0.25">
      <c r="A109" t="s">
        <v>95</v>
      </c>
      <c r="B109" t="s">
        <v>443</v>
      </c>
      <c r="C109" t="s">
        <v>1</v>
      </c>
      <c r="D109" t="s">
        <v>0</v>
      </c>
      <c r="E109">
        <v>145829</v>
      </c>
      <c r="F109" t="s">
        <v>401</v>
      </c>
      <c r="G109" t="s">
        <v>402</v>
      </c>
      <c r="H109" s="3">
        <v>9.1499999999999986</v>
      </c>
      <c r="I109" s="3">
        <v>0</v>
      </c>
      <c r="J109" s="3">
        <v>0</v>
      </c>
      <c r="K109" s="3">
        <v>100.42</v>
      </c>
      <c r="L109" s="3">
        <v>0</v>
      </c>
      <c r="M109" s="3">
        <v>0</v>
      </c>
      <c r="N109" s="3">
        <v>0</v>
      </c>
      <c r="O109" s="3">
        <v>13.054600000000001</v>
      </c>
      <c r="P109" s="3">
        <v>122.62459999999999</v>
      </c>
      <c r="R109">
        <v>3</v>
      </c>
    </row>
    <row r="110" spans="1:18" hidden="1" x14ac:dyDescent="0.25">
      <c r="A110" t="s">
        <v>95</v>
      </c>
      <c r="B110" t="s">
        <v>451</v>
      </c>
      <c r="C110" t="s">
        <v>1</v>
      </c>
      <c r="D110" t="s">
        <v>0</v>
      </c>
      <c r="E110">
        <v>145989</v>
      </c>
      <c r="F110" t="s">
        <v>401</v>
      </c>
      <c r="G110" t="s">
        <v>402</v>
      </c>
      <c r="H110" s="3">
        <v>6.3000000000000007</v>
      </c>
      <c r="I110" s="3">
        <v>0</v>
      </c>
      <c r="J110" s="3">
        <v>0</v>
      </c>
      <c r="K110" s="3">
        <v>69.14</v>
      </c>
      <c r="L110" s="3">
        <v>0</v>
      </c>
      <c r="M110" s="3">
        <v>0</v>
      </c>
      <c r="N110" s="3">
        <v>0</v>
      </c>
      <c r="O110" s="3">
        <v>8.9882000000000009</v>
      </c>
      <c r="P110" s="3">
        <v>84.428200000000004</v>
      </c>
      <c r="R110">
        <v>3</v>
      </c>
    </row>
    <row r="111" spans="1:18" hidden="1" x14ac:dyDescent="0.25">
      <c r="A111" t="s">
        <v>95</v>
      </c>
      <c r="B111" t="s">
        <v>443</v>
      </c>
      <c r="C111" t="s">
        <v>1</v>
      </c>
      <c r="D111" t="s">
        <v>0</v>
      </c>
      <c r="E111">
        <v>145819</v>
      </c>
      <c r="F111" t="s">
        <v>401</v>
      </c>
      <c r="G111" t="s">
        <v>402</v>
      </c>
      <c r="H111" s="3">
        <v>11.94</v>
      </c>
      <c r="I111" s="3">
        <v>0</v>
      </c>
      <c r="J111" s="3">
        <v>0</v>
      </c>
      <c r="K111" s="3">
        <v>131.1</v>
      </c>
      <c r="L111" s="3">
        <v>0</v>
      </c>
      <c r="M111" s="3">
        <v>0</v>
      </c>
      <c r="N111" s="3">
        <v>0</v>
      </c>
      <c r="O111" s="3">
        <v>17.042999999999999</v>
      </c>
      <c r="P111" s="3">
        <v>160.083</v>
      </c>
      <c r="R111">
        <v>3</v>
      </c>
    </row>
    <row r="112" spans="1:18" hidden="1" x14ac:dyDescent="0.25">
      <c r="A112" t="s">
        <v>95</v>
      </c>
      <c r="B112" t="s">
        <v>443</v>
      </c>
      <c r="C112" t="s">
        <v>1</v>
      </c>
      <c r="D112" t="s">
        <v>0</v>
      </c>
      <c r="E112">
        <v>145769</v>
      </c>
      <c r="F112" t="s">
        <v>401</v>
      </c>
      <c r="G112" t="s">
        <v>402</v>
      </c>
      <c r="H112" s="3">
        <v>23.490000000000002</v>
      </c>
      <c r="I112" s="3">
        <v>0</v>
      </c>
      <c r="J112" s="3">
        <v>0</v>
      </c>
      <c r="K112" s="3">
        <v>257.77999999999997</v>
      </c>
      <c r="L112" s="3">
        <v>0</v>
      </c>
      <c r="M112" s="3">
        <v>0</v>
      </c>
      <c r="N112" s="3">
        <v>0</v>
      </c>
      <c r="O112" s="3">
        <v>33.511399999999995</v>
      </c>
      <c r="P112" s="3">
        <v>314.78139999999996</v>
      </c>
      <c r="R112">
        <v>3</v>
      </c>
    </row>
    <row r="113" spans="1:18" hidden="1" x14ac:dyDescent="0.25">
      <c r="A113" t="s">
        <v>95</v>
      </c>
      <c r="B113" t="s">
        <v>443</v>
      </c>
      <c r="C113" t="s">
        <v>1</v>
      </c>
      <c r="D113" t="s">
        <v>0</v>
      </c>
      <c r="E113">
        <v>145766</v>
      </c>
      <c r="F113" t="s">
        <v>401</v>
      </c>
      <c r="G113" t="s">
        <v>402</v>
      </c>
      <c r="H113" s="3">
        <v>51.16</v>
      </c>
      <c r="I113" s="3">
        <v>0</v>
      </c>
      <c r="J113" s="3">
        <v>0</v>
      </c>
      <c r="K113" s="3">
        <v>561.41999999999996</v>
      </c>
      <c r="L113" s="3">
        <v>0</v>
      </c>
      <c r="M113" s="3">
        <v>0</v>
      </c>
      <c r="N113" s="3">
        <v>0</v>
      </c>
      <c r="O113" s="3">
        <v>72.9846</v>
      </c>
      <c r="P113" s="3">
        <v>685.56459999999993</v>
      </c>
      <c r="R113">
        <v>3</v>
      </c>
    </row>
    <row r="114" spans="1:18" hidden="1" x14ac:dyDescent="0.25">
      <c r="A114" t="s">
        <v>95</v>
      </c>
      <c r="B114" t="s">
        <v>448</v>
      </c>
      <c r="C114" t="s">
        <v>1</v>
      </c>
      <c r="D114" t="s">
        <v>0</v>
      </c>
      <c r="E114">
        <v>145635</v>
      </c>
      <c r="F114" t="s">
        <v>401</v>
      </c>
      <c r="G114" t="s">
        <v>402</v>
      </c>
      <c r="H114" s="3">
        <v>11.100000000000001</v>
      </c>
      <c r="I114" s="3">
        <v>0</v>
      </c>
      <c r="J114" s="3">
        <v>0</v>
      </c>
      <c r="K114" s="3">
        <v>121.82</v>
      </c>
      <c r="L114" s="3">
        <v>0</v>
      </c>
      <c r="M114" s="3">
        <v>0</v>
      </c>
      <c r="N114" s="3">
        <v>0</v>
      </c>
      <c r="O114" s="3">
        <v>15.836599999999999</v>
      </c>
      <c r="P114" s="3">
        <v>148.75659999999999</v>
      </c>
      <c r="R114">
        <v>3</v>
      </c>
    </row>
    <row r="115" spans="1:18" hidden="1" x14ac:dyDescent="0.25">
      <c r="A115" t="s">
        <v>95</v>
      </c>
      <c r="B115" t="s">
        <v>438</v>
      </c>
      <c r="C115" t="s">
        <v>1</v>
      </c>
      <c r="D115" t="s">
        <v>0</v>
      </c>
      <c r="E115">
        <v>146325</v>
      </c>
      <c r="F115" t="s">
        <v>401</v>
      </c>
      <c r="G115" t="s">
        <v>402</v>
      </c>
      <c r="H115" s="3">
        <v>20.07</v>
      </c>
      <c r="I115" s="3">
        <v>0</v>
      </c>
      <c r="J115" s="3">
        <v>0</v>
      </c>
      <c r="K115" s="3">
        <v>221.46</v>
      </c>
      <c r="L115" s="3">
        <v>0</v>
      </c>
      <c r="M115" s="3">
        <v>0</v>
      </c>
      <c r="N115" s="3">
        <v>0</v>
      </c>
      <c r="O115" s="3">
        <v>28.789800000000003</v>
      </c>
      <c r="P115" s="3">
        <v>270.31979999999999</v>
      </c>
      <c r="R115">
        <v>3</v>
      </c>
    </row>
    <row r="116" spans="1:18" hidden="1" x14ac:dyDescent="0.25">
      <c r="A116" t="s">
        <v>95</v>
      </c>
      <c r="B116" t="s">
        <v>438</v>
      </c>
      <c r="C116" t="s">
        <v>1</v>
      </c>
      <c r="D116" t="s">
        <v>0</v>
      </c>
      <c r="E116">
        <v>146300</v>
      </c>
      <c r="F116" t="s">
        <v>401</v>
      </c>
      <c r="G116" t="s">
        <v>402</v>
      </c>
      <c r="H116" s="3">
        <v>6.75</v>
      </c>
      <c r="I116" s="3">
        <v>0</v>
      </c>
      <c r="J116" s="3">
        <v>0</v>
      </c>
      <c r="K116" s="3">
        <v>74.53</v>
      </c>
      <c r="L116" s="3">
        <v>0</v>
      </c>
      <c r="M116" s="3">
        <v>0</v>
      </c>
      <c r="N116" s="3">
        <v>0</v>
      </c>
      <c r="O116" s="3">
        <v>9.6889000000000003</v>
      </c>
      <c r="P116" s="3">
        <v>90.968900000000005</v>
      </c>
      <c r="R116">
        <v>3</v>
      </c>
    </row>
    <row r="117" spans="1:18" hidden="1" x14ac:dyDescent="0.25">
      <c r="A117" t="s">
        <v>95</v>
      </c>
      <c r="B117" t="s">
        <v>438</v>
      </c>
      <c r="C117" t="s">
        <v>1</v>
      </c>
      <c r="D117" t="s">
        <v>0</v>
      </c>
      <c r="E117">
        <v>146297</v>
      </c>
      <c r="F117" t="s">
        <v>401</v>
      </c>
      <c r="G117" t="s">
        <v>402</v>
      </c>
      <c r="H117" s="3">
        <v>0.41000000000000003</v>
      </c>
      <c r="I117" s="3">
        <v>0</v>
      </c>
      <c r="J117" s="3">
        <v>0</v>
      </c>
      <c r="K117" s="3">
        <v>4.5599999999999996</v>
      </c>
      <c r="L117" s="3">
        <v>0</v>
      </c>
      <c r="M117" s="3">
        <v>0</v>
      </c>
      <c r="N117" s="3">
        <v>0</v>
      </c>
      <c r="O117" s="3">
        <v>0.59279999999999999</v>
      </c>
      <c r="P117" s="3">
        <v>5.5627999999999993</v>
      </c>
      <c r="R117">
        <v>3</v>
      </c>
    </row>
    <row r="118" spans="1:18" hidden="1" x14ac:dyDescent="0.25">
      <c r="A118" t="s">
        <v>95</v>
      </c>
      <c r="B118" t="s">
        <v>438</v>
      </c>
      <c r="C118" t="s">
        <v>1</v>
      </c>
      <c r="D118" t="s">
        <v>0</v>
      </c>
      <c r="E118">
        <v>146296</v>
      </c>
      <c r="F118" t="s">
        <v>401</v>
      </c>
      <c r="G118" t="s">
        <v>402</v>
      </c>
      <c r="H118" s="3">
        <v>4.0999999999999996</v>
      </c>
      <c r="I118" s="3">
        <v>0</v>
      </c>
      <c r="J118" s="3">
        <v>0</v>
      </c>
      <c r="K118" s="3">
        <v>45.29</v>
      </c>
      <c r="L118" s="3">
        <v>0</v>
      </c>
      <c r="M118" s="3">
        <v>0</v>
      </c>
      <c r="N118" s="3">
        <v>0</v>
      </c>
      <c r="O118" s="3">
        <v>5.8876999999999997</v>
      </c>
      <c r="P118" s="3">
        <v>55.277700000000003</v>
      </c>
      <c r="R118">
        <v>3</v>
      </c>
    </row>
    <row r="119" spans="1:18" hidden="1" x14ac:dyDescent="0.25">
      <c r="A119" t="s">
        <v>95</v>
      </c>
      <c r="B119" t="s">
        <v>444</v>
      </c>
      <c r="C119" t="s">
        <v>1</v>
      </c>
      <c r="D119" t="s">
        <v>0</v>
      </c>
      <c r="E119">
        <v>146261</v>
      </c>
      <c r="F119" t="s">
        <v>401</v>
      </c>
      <c r="G119" t="s">
        <v>402</v>
      </c>
      <c r="H119" s="3">
        <v>42.599999999999994</v>
      </c>
      <c r="I119" s="3">
        <v>0</v>
      </c>
      <c r="J119" s="3">
        <v>0</v>
      </c>
      <c r="K119" s="3">
        <v>467.47</v>
      </c>
      <c r="L119" s="3">
        <v>0</v>
      </c>
      <c r="M119" s="3">
        <v>0</v>
      </c>
      <c r="N119" s="3">
        <v>0</v>
      </c>
      <c r="O119" s="3">
        <v>60.771100000000004</v>
      </c>
      <c r="P119" s="3">
        <v>570.8411000000001</v>
      </c>
      <c r="R119">
        <v>3</v>
      </c>
    </row>
    <row r="120" spans="1:18" hidden="1" x14ac:dyDescent="0.25">
      <c r="A120" t="s">
        <v>95</v>
      </c>
      <c r="B120" t="s">
        <v>444</v>
      </c>
      <c r="C120" t="s">
        <v>1</v>
      </c>
      <c r="D120" t="s">
        <v>0</v>
      </c>
      <c r="E120">
        <v>146260</v>
      </c>
      <c r="F120" t="s">
        <v>401</v>
      </c>
      <c r="G120" t="s">
        <v>402</v>
      </c>
      <c r="H120" s="3">
        <v>51.91</v>
      </c>
      <c r="I120" s="3">
        <v>0</v>
      </c>
      <c r="J120" s="3">
        <v>0</v>
      </c>
      <c r="K120" s="3">
        <v>569.63</v>
      </c>
      <c r="L120" s="3">
        <v>0</v>
      </c>
      <c r="M120" s="3">
        <v>0</v>
      </c>
      <c r="N120" s="3">
        <v>0</v>
      </c>
      <c r="O120" s="3">
        <v>74.051900000000003</v>
      </c>
      <c r="P120" s="3">
        <v>695.59190000000001</v>
      </c>
      <c r="R120">
        <v>3</v>
      </c>
    </row>
    <row r="121" spans="1:18" hidden="1" x14ac:dyDescent="0.25">
      <c r="A121" t="s">
        <v>95</v>
      </c>
      <c r="B121" t="s">
        <v>447</v>
      </c>
      <c r="C121" t="s">
        <v>1</v>
      </c>
      <c r="D121" t="s">
        <v>0</v>
      </c>
      <c r="E121">
        <v>146177</v>
      </c>
      <c r="F121" t="s">
        <v>401</v>
      </c>
      <c r="G121" t="s">
        <v>402</v>
      </c>
      <c r="H121" s="3">
        <v>15.76</v>
      </c>
      <c r="I121" s="3">
        <v>0</v>
      </c>
      <c r="J121" s="3">
        <v>0</v>
      </c>
      <c r="K121" s="3">
        <v>173.03</v>
      </c>
      <c r="L121" s="3">
        <v>0</v>
      </c>
      <c r="M121" s="3">
        <v>0</v>
      </c>
      <c r="N121" s="3">
        <v>0</v>
      </c>
      <c r="O121" s="3">
        <v>22.4939</v>
      </c>
      <c r="P121" s="3">
        <v>211.28389999999999</v>
      </c>
      <c r="R121">
        <v>3</v>
      </c>
    </row>
    <row r="122" spans="1:18" hidden="1" x14ac:dyDescent="0.25">
      <c r="A122" t="s">
        <v>95</v>
      </c>
      <c r="B122" t="s">
        <v>453</v>
      </c>
      <c r="C122" t="s">
        <v>1</v>
      </c>
      <c r="D122" t="s">
        <v>0</v>
      </c>
      <c r="E122">
        <v>145552</v>
      </c>
      <c r="F122" t="s">
        <v>401</v>
      </c>
      <c r="G122" t="s">
        <v>402</v>
      </c>
      <c r="H122" s="3">
        <v>16.350000000000001</v>
      </c>
      <c r="I122" s="3">
        <v>0</v>
      </c>
      <c r="J122" s="3">
        <v>0</v>
      </c>
      <c r="K122" s="3">
        <v>179.43</v>
      </c>
      <c r="L122" s="3">
        <v>0</v>
      </c>
      <c r="M122" s="3">
        <v>0</v>
      </c>
      <c r="N122" s="3">
        <v>0</v>
      </c>
      <c r="O122" s="3">
        <v>23.325900000000001</v>
      </c>
      <c r="P122" s="3">
        <v>219.10589999999999</v>
      </c>
      <c r="R122">
        <v>3</v>
      </c>
    </row>
    <row r="123" spans="1:18" hidden="1" x14ac:dyDescent="0.25">
      <c r="A123" t="s">
        <v>95</v>
      </c>
      <c r="B123" t="s">
        <v>452</v>
      </c>
      <c r="C123" t="s">
        <v>1</v>
      </c>
      <c r="D123" t="s">
        <v>0</v>
      </c>
      <c r="E123">
        <v>147345</v>
      </c>
      <c r="F123" t="s">
        <v>401</v>
      </c>
      <c r="G123" t="s">
        <v>402</v>
      </c>
      <c r="H123" s="3">
        <v>3.7800000000000002</v>
      </c>
      <c r="I123" s="3">
        <v>0</v>
      </c>
      <c r="J123" s="3">
        <v>0</v>
      </c>
      <c r="K123" s="3">
        <v>45.53</v>
      </c>
      <c r="L123" s="3">
        <v>0</v>
      </c>
      <c r="M123" s="3">
        <v>0</v>
      </c>
      <c r="N123" s="3">
        <v>0</v>
      </c>
      <c r="O123" s="3">
        <v>5.9189000000000007</v>
      </c>
      <c r="P123" s="3">
        <v>55.228900000000003</v>
      </c>
      <c r="R123">
        <v>3</v>
      </c>
    </row>
    <row r="124" spans="1:18" hidden="1" x14ac:dyDescent="0.25">
      <c r="A124" t="s">
        <v>95</v>
      </c>
      <c r="B124" t="s">
        <v>466</v>
      </c>
      <c r="C124" t="s">
        <v>1</v>
      </c>
      <c r="D124" t="s">
        <v>0</v>
      </c>
      <c r="E124">
        <v>148240</v>
      </c>
      <c r="F124" t="s">
        <v>401</v>
      </c>
      <c r="G124" t="s">
        <v>402</v>
      </c>
      <c r="H124" s="3">
        <v>4.4399999999999995</v>
      </c>
      <c r="I124" s="3">
        <v>0</v>
      </c>
      <c r="J124" s="3">
        <v>0</v>
      </c>
      <c r="K124" s="3">
        <v>48.74</v>
      </c>
      <c r="L124" s="3">
        <v>0</v>
      </c>
      <c r="M124" s="3">
        <v>0</v>
      </c>
      <c r="N124" s="3">
        <v>0</v>
      </c>
      <c r="O124" s="3">
        <v>6.3362000000000007</v>
      </c>
      <c r="P124" s="3">
        <v>59.516199999999998</v>
      </c>
      <c r="R124">
        <v>3</v>
      </c>
    </row>
    <row r="125" spans="1:18" hidden="1" x14ac:dyDescent="0.25">
      <c r="A125" t="s">
        <v>95</v>
      </c>
      <c r="B125" t="s">
        <v>449</v>
      </c>
      <c r="C125" t="s">
        <v>1</v>
      </c>
      <c r="D125" t="s">
        <v>0</v>
      </c>
      <c r="E125">
        <v>145483</v>
      </c>
      <c r="F125" t="s">
        <v>401</v>
      </c>
      <c r="G125" t="s">
        <v>402</v>
      </c>
      <c r="H125" s="3">
        <v>45.06</v>
      </c>
      <c r="I125" s="3">
        <v>0</v>
      </c>
      <c r="J125" s="3">
        <v>0</v>
      </c>
      <c r="K125" s="3">
        <v>494.48</v>
      </c>
      <c r="L125" s="3">
        <v>0</v>
      </c>
      <c r="M125" s="3">
        <v>0</v>
      </c>
      <c r="N125" s="3">
        <v>0</v>
      </c>
      <c r="O125" s="3">
        <v>64.28240000000001</v>
      </c>
      <c r="P125" s="3">
        <v>603.82240000000002</v>
      </c>
      <c r="R125">
        <v>3</v>
      </c>
    </row>
    <row r="126" spans="1:18" hidden="1" x14ac:dyDescent="0.25">
      <c r="A126" t="s">
        <v>95</v>
      </c>
      <c r="B126" t="s">
        <v>449</v>
      </c>
      <c r="C126" t="s">
        <v>1</v>
      </c>
      <c r="D126" t="s">
        <v>0</v>
      </c>
      <c r="E126">
        <v>145482</v>
      </c>
      <c r="F126" t="s">
        <v>401</v>
      </c>
      <c r="G126" t="s">
        <v>402</v>
      </c>
      <c r="H126" s="3">
        <v>21.77</v>
      </c>
      <c r="I126" s="3">
        <v>0</v>
      </c>
      <c r="J126" s="3">
        <v>0</v>
      </c>
      <c r="K126" s="3">
        <v>238.86</v>
      </c>
      <c r="L126" s="3">
        <v>0</v>
      </c>
      <c r="M126" s="3">
        <v>0</v>
      </c>
      <c r="N126" s="3">
        <v>0</v>
      </c>
      <c r="O126" s="3">
        <v>31.051800000000004</v>
      </c>
      <c r="P126" s="3">
        <v>291.68180000000001</v>
      </c>
      <c r="R126">
        <v>3</v>
      </c>
    </row>
    <row r="127" spans="1:18" hidden="1" x14ac:dyDescent="0.25">
      <c r="A127" t="s">
        <v>95</v>
      </c>
      <c r="B127" t="s">
        <v>449</v>
      </c>
      <c r="C127" t="s">
        <v>1</v>
      </c>
      <c r="D127" t="s">
        <v>0</v>
      </c>
      <c r="E127">
        <v>145455</v>
      </c>
      <c r="F127" t="s">
        <v>401</v>
      </c>
      <c r="G127" t="s">
        <v>402</v>
      </c>
      <c r="H127" s="3">
        <v>4.43</v>
      </c>
      <c r="I127" s="3">
        <v>0</v>
      </c>
      <c r="J127" s="3">
        <v>0</v>
      </c>
      <c r="K127" s="3">
        <v>48.65</v>
      </c>
      <c r="L127" s="3">
        <v>0</v>
      </c>
      <c r="M127" s="3">
        <v>0</v>
      </c>
      <c r="N127" s="3">
        <v>0</v>
      </c>
      <c r="O127" s="3">
        <v>6.3245000000000005</v>
      </c>
      <c r="P127" s="3">
        <v>59.404499999999999</v>
      </c>
      <c r="R127">
        <v>3</v>
      </c>
    </row>
    <row r="128" spans="1:18" hidden="1" x14ac:dyDescent="0.25">
      <c r="A128" t="s">
        <v>95</v>
      </c>
      <c r="B128" t="s">
        <v>453</v>
      </c>
      <c r="C128" t="s">
        <v>1</v>
      </c>
      <c r="D128" t="s">
        <v>0</v>
      </c>
      <c r="E128">
        <v>145520</v>
      </c>
      <c r="F128" t="s">
        <v>401</v>
      </c>
      <c r="G128" t="s">
        <v>402</v>
      </c>
      <c r="H128" s="3">
        <v>5.3100000000000005</v>
      </c>
      <c r="I128" s="3">
        <v>0</v>
      </c>
      <c r="J128" s="3">
        <v>0</v>
      </c>
      <c r="K128" s="3">
        <v>58.34</v>
      </c>
      <c r="L128" s="3">
        <v>0</v>
      </c>
      <c r="M128" s="3">
        <v>0</v>
      </c>
      <c r="N128" s="3">
        <v>0</v>
      </c>
      <c r="O128" s="3">
        <v>7.5842000000000009</v>
      </c>
      <c r="P128" s="3">
        <v>71.234200000000001</v>
      </c>
      <c r="R128">
        <v>3</v>
      </c>
    </row>
    <row r="129" spans="1:18" hidden="1" x14ac:dyDescent="0.25">
      <c r="A129" t="s">
        <v>95</v>
      </c>
      <c r="B129" t="s">
        <v>453</v>
      </c>
      <c r="C129" t="s">
        <v>1</v>
      </c>
      <c r="D129" t="s">
        <v>0</v>
      </c>
      <c r="E129">
        <v>145529</v>
      </c>
      <c r="F129" t="s">
        <v>401</v>
      </c>
      <c r="G129" t="s">
        <v>402</v>
      </c>
      <c r="H129" s="3">
        <v>16.21</v>
      </c>
      <c r="I129" s="3">
        <v>0</v>
      </c>
      <c r="J129" s="3">
        <v>0</v>
      </c>
      <c r="K129" s="3">
        <v>177.85</v>
      </c>
      <c r="L129" s="3">
        <v>0</v>
      </c>
      <c r="M129" s="3">
        <v>0</v>
      </c>
      <c r="N129" s="3">
        <v>0</v>
      </c>
      <c r="O129" s="3">
        <v>23.1205</v>
      </c>
      <c r="P129" s="3">
        <v>217.18049999999999</v>
      </c>
      <c r="R129">
        <v>3</v>
      </c>
    </row>
    <row r="130" spans="1:18" hidden="1" x14ac:dyDescent="0.25">
      <c r="A130" t="s">
        <v>95</v>
      </c>
      <c r="B130" t="s">
        <v>453</v>
      </c>
      <c r="C130" t="s">
        <v>1</v>
      </c>
      <c r="D130" t="s">
        <v>0</v>
      </c>
      <c r="E130">
        <v>145549</v>
      </c>
      <c r="F130" t="s">
        <v>401</v>
      </c>
      <c r="G130" t="s">
        <v>402</v>
      </c>
      <c r="H130" s="3">
        <v>4.72</v>
      </c>
      <c r="I130" s="3">
        <v>0</v>
      </c>
      <c r="J130" s="3">
        <v>0</v>
      </c>
      <c r="K130" s="3">
        <v>51.82</v>
      </c>
      <c r="L130" s="3">
        <v>0</v>
      </c>
      <c r="M130" s="3">
        <v>0</v>
      </c>
      <c r="N130" s="3">
        <v>0</v>
      </c>
      <c r="O130" s="3">
        <v>6.7366000000000001</v>
      </c>
      <c r="P130" s="3">
        <v>63.276600000000002</v>
      </c>
      <c r="R130">
        <v>3</v>
      </c>
    </row>
    <row r="131" spans="1:18" hidden="1" x14ac:dyDescent="0.25">
      <c r="A131" t="s">
        <v>95</v>
      </c>
      <c r="B131" t="s">
        <v>453</v>
      </c>
      <c r="C131" t="s">
        <v>1</v>
      </c>
      <c r="D131" t="s">
        <v>0</v>
      </c>
      <c r="E131">
        <v>145550</v>
      </c>
      <c r="F131" t="s">
        <v>401</v>
      </c>
      <c r="G131" t="s">
        <v>402</v>
      </c>
      <c r="H131" s="3">
        <v>6.77</v>
      </c>
      <c r="I131" s="3">
        <v>0</v>
      </c>
      <c r="J131" s="3">
        <v>0</v>
      </c>
      <c r="K131" s="3">
        <v>74.33</v>
      </c>
      <c r="L131" s="3">
        <v>0</v>
      </c>
      <c r="M131" s="3">
        <v>0</v>
      </c>
      <c r="N131" s="3">
        <v>0</v>
      </c>
      <c r="O131" s="3">
        <v>9.6629000000000005</v>
      </c>
      <c r="P131" s="3">
        <v>90.762900000000002</v>
      </c>
      <c r="R131">
        <v>3</v>
      </c>
    </row>
    <row r="132" spans="1:18" hidden="1" x14ac:dyDescent="0.25">
      <c r="A132" t="s">
        <v>95</v>
      </c>
      <c r="B132" t="s">
        <v>454</v>
      </c>
      <c r="C132" t="s">
        <v>1</v>
      </c>
      <c r="D132" t="s">
        <v>0</v>
      </c>
      <c r="E132">
        <v>146992</v>
      </c>
      <c r="F132" t="s">
        <v>401</v>
      </c>
      <c r="G132" t="s">
        <v>402</v>
      </c>
      <c r="H132" s="3">
        <v>24.4</v>
      </c>
      <c r="I132" s="3">
        <v>0</v>
      </c>
      <c r="J132" s="3">
        <v>0</v>
      </c>
      <c r="K132" s="3">
        <v>267.75</v>
      </c>
      <c r="L132" s="3">
        <v>0</v>
      </c>
      <c r="M132" s="3">
        <v>0</v>
      </c>
      <c r="N132" s="3">
        <v>0</v>
      </c>
      <c r="O132" s="3">
        <v>34.807500000000005</v>
      </c>
      <c r="P132" s="3">
        <v>326.95749999999998</v>
      </c>
      <c r="R132">
        <v>3</v>
      </c>
    </row>
    <row r="133" spans="1:18" hidden="1" x14ac:dyDescent="0.25">
      <c r="A133" t="s">
        <v>95</v>
      </c>
      <c r="B133" t="s">
        <v>429</v>
      </c>
      <c r="C133" t="s">
        <v>1</v>
      </c>
      <c r="D133" t="s">
        <v>0</v>
      </c>
      <c r="E133">
        <v>145207</v>
      </c>
      <c r="F133" t="s">
        <v>401</v>
      </c>
      <c r="G133" t="s">
        <v>402</v>
      </c>
      <c r="H133" s="3">
        <v>40.349999999999994</v>
      </c>
      <c r="I133" s="3">
        <v>0</v>
      </c>
      <c r="J133" s="3">
        <v>0</v>
      </c>
      <c r="K133" s="3">
        <v>442.78</v>
      </c>
      <c r="L133" s="3">
        <v>0</v>
      </c>
      <c r="M133" s="3">
        <v>0</v>
      </c>
      <c r="N133" s="3">
        <v>0</v>
      </c>
      <c r="O133" s="3">
        <v>57.561399999999999</v>
      </c>
      <c r="P133" s="3">
        <v>540.69140000000004</v>
      </c>
      <c r="R133">
        <v>3</v>
      </c>
    </row>
    <row r="134" spans="1:18" hidden="1" x14ac:dyDescent="0.25">
      <c r="A134" t="s">
        <v>95</v>
      </c>
      <c r="B134" t="s">
        <v>429</v>
      </c>
      <c r="C134" t="s">
        <v>1</v>
      </c>
      <c r="D134" t="s">
        <v>0</v>
      </c>
      <c r="E134">
        <v>145245</v>
      </c>
      <c r="F134" t="s">
        <v>401</v>
      </c>
      <c r="G134" t="s">
        <v>402</v>
      </c>
      <c r="H134" s="3">
        <v>14.73</v>
      </c>
      <c r="I134" s="3">
        <v>0</v>
      </c>
      <c r="J134" s="3">
        <v>0</v>
      </c>
      <c r="K134" s="3">
        <v>161.57</v>
      </c>
      <c r="L134" s="3">
        <v>0</v>
      </c>
      <c r="M134" s="3">
        <v>0</v>
      </c>
      <c r="N134" s="3">
        <v>0</v>
      </c>
      <c r="O134" s="3">
        <v>21.004100000000001</v>
      </c>
      <c r="P134" s="3">
        <v>197.30409999999998</v>
      </c>
      <c r="R134">
        <v>3</v>
      </c>
    </row>
    <row r="135" spans="1:18" hidden="1" x14ac:dyDescent="0.25">
      <c r="A135" t="s">
        <v>95</v>
      </c>
      <c r="B135" t="s">
        <v>429</v>
      </c>
      <c r="C135" t="s">
        <v>1</v>
      </c>
      <c r="D135" t="s">
        <v>0</v>
      </c>
      <c r="E135">
        <v>145248</v>
      </c>
      <c r="F135" t="s">
        <v>401</v>
      </c>
      <c r="G135" t="s">
        <v>402</v>
      </c>
      <c r="H135" s="3">
        <v>15.43</v>
      </c>
      <c r="I135" s="3">
        <v>0</v>
      </c>
      <c r="J135" s="3">
        <v>0</v>
      </c>
      <c r="K135" s="3">
        <v>169.47</v>
      </c>
      <c r="L135" s="3">
        <v>0</v>
      </c>
      <c r="M135" s="3">
        <v>0</v>
      </c>
      <c r="N135" s="3">
        <v>0</v>
      </c>
      <c r="O135" s="3">
        <v>22.031100000000002</v>
      </c>
      <c r="P135" s="3">
        <v>206.93110000000001</v>
      </c>
      <c r="R135">
        <v>3</v>
      </c>
    </row>
    <row r="136" spans="1:18" hidden="1" x14ac:dyDescent="0.25">
      <c r="A136" t="s">
        <v>95</v>
      </c>
      <c r="B136" t="s">
        <v>450</v>
      </c>
      <c r="C136" t="s">
        <v>1</v>
      </c>
      <c r="D136" t="s">
        <v>0</v>
      </c>
      <c r="E136">
        <v>146661</v>
      </c>
      <c r="F136" t="s">
        <v>401</v>
      </c>
      <c r="G136" t="s">
        <v>402</v>
      </c>
      <c r="H136" s="3">
        <v>11.76</v>
      </c>
      <c r="I136" s="3">
        <v>0</v>
      </c>
      <c r="J136" s="3">
        <v>0</v>
      </c>
      <c r="K136" s="3">
        <v>129.1</v>
      </c>
      <c r="L136" s="3">
        <v>0</v>
      </c>
      <c r="M136" s="3">
        <v>0</v>
      </c>
      <c r="N136" s="3">
        <v>0</v>
      </c>
      <c r="O136" s="3">
        <v>16.783000000000001</v>
      </c>
      <c r="P136" s="3">
        <v>157.64299999999997</v>
      </c>
      <c r="R136">
        <v>3</v>
      </c>
    </row>
    <row r="137" spans="1:18" hidden="1" x14ac:dyDescent="0.25">
      <c r="A137" t="s">
        <v>95</v>
      </c>
      <c r="B137" t="s">
        <v>446</v>
      </c>
      <c r="C137" t="s">
        <v>1</v>
      </c>
      <c r="D137" t="s">
        <v>0</v>
      </c>
      <c r="E137">
        <v>146369</v>
      </c>
      <c r="F137" t="s">
        <v>401</v>
      </c>
      <c r="G137" t="s">
        <v>402</v>
      </c>
      <c r="H137" s="3">
        <v>19.5</v>
      </c>
      <c r="I137" s="3">
        <v>0</v>
      </c>
      <c r="J137" s="3">
        <v>0</v>
      </c>
      <c r="K137" s="3">
        <v>215.13</v>
      </c>
      <c r="L137" s="3">
        <v>0</v>
      </c>
      <c r="M137" s="3">
        <v>0</v>
      </c>
      <c r="N137" s="3">
        <v>0</v>
      </c>
      <c r="O137" s="3">
        <v>27.966899999999999</v>
      </c>
      <c r="P137" s="3">
        <v>262.59690000000001</v>
      </c>
      <c r="R137">
        <v>3</v>
      </c>
    </row>
    <row r="138" spans="1:18" hidden="1" x14ac:dyDescent="0.25">
      <c r="A138" t="s">
        <v>95</v>
      </c>
      <c r="B138" t="s">
        <v>446</v>
      </c>
      <c r="C138" t="s">
        <v>1</v>
      </c>
      <c r="D138" t="s">
        <v>0</v>
      </c>
      <c r="E138">
        <v>146416</v>
      </c>
      <c r="F138" t="s">
        <v>401</v>
      </c>
      <c r="G138" t="s">
        <v>402</v>
      </c>
      <c r="H138" s="3">
        <v>32.400000000000006</v>
      </c>
      <c r="I138" s="3">
        <v>0</v>
      </c>
      <c r="J138" s="3">
        <v>0</v>
      </c>
      <c r="K138" s="3">
        <v>357.45</v>
      </c>
      <c r="L138" s="3">
        <v>0</v>
      </c>
      <c r="M138" s="3">
        <v>0</v>
      </c>
      <c r="N138" s="3">
        <v>0</v>
      </c>
      <c r="O138" s="3">
        <v>46.468499999999999</v>
      </c>
      <c r="P138" s="3">
        <v>436.31850000000003</v>
      </c>
      <c r="R138">
        <v>3</v>
      </c>
    </row>
    <row r="139" spans="1:18" hidden="1" x14ac:dyDescent="0.25">
      <c r="A139" t="s">
        <v>95</v>
      </c>
      <c r="B139" t="s">
        <v>446</v>
      </c>
      <c r="C139" t="s">
        <v>1</v>
      </c>
      <c r="D139" t="s">
        <v>0</v>
      </c>
      <c r="E139">
        <v>146417</v>
      </c>
      <c r="F139" t="s">
        <v>401</v>
      </c>
      <c r="G139" t="s">
        <v>402</v>
      </c>
      <c r="H139" s="3">
        <v>3.64</v>
      </c>
      <c r="I139" s="3">
        <v>0</v>
      </c>
      <c r="J139" s="3">
        <v>0</v>
      </c>
      <c r="K139" s="3">
        <v>40.119999999999997</v>
      </c>
      <c r="L139" s="3">
        <v>0</v>
      </c>
      <c r="M139" s="3">
        <v>0</v>
      </c>
      <c r="N139" s="3">
        <v>0</v>
      </c>
      <c r="O139" s="3">
        <v>5.2156000000000002</v>
      </c>
      <c r="P139" s="3">
        <v>48.9756</v>
      </c>
      <c r="R139">
        <v>3</v>
      </c>
    </row>
    <row r="140" spans="1:18" hidden="1" x14ac:dyDescent="0.25">
      <c r="A140" t="s">
        <v>95</v>
      </c>
      <c r="B140" t="s">
        <v>446</v>
      </c>
      <c r="C140" t="s">
        <v>1</v>
      </c>
      <c r="D140" t="s">
        <v>0</v>
      </c>
      <c r="E140">
        <v>146431</v>
      </c>
      <c r="F140" t="s">
        <v>401</v>
      </c>
      <c r="G140" t="s">
        <v>402</v>
      </c>
      <c r="H140" s="3">
        <v>24.44</v>
      </c>
      <c r="I140" s="3">
        <v>0</v>
      </c>
      <c r="J140" s="3">
        <v>0</v>
      </c>
      <c r="K140" s="3">
        <v>269.7</v>
      </c>
      <c r="L140" s="3">
        <v>0</v>
      </c>
      <c r="M140" s="3">
        <v>0</v>
      </c>
      <c r="N140" s="3">
        <v>0</v>
      </c>
      <c r="O140" s="3">
        <v>35.061</v>
      </c>
      <c r="P140" s="3">
        <v>329.20099999999996</v>
      </c>
      <c r="R140">
        <v>3</v>
      </c>
    </row>
    <row r="141" spans="1:18" hidden="1" x14ac:dyDescent="0.25">
      <c r="A141" t="s">
        <v>95</v>
      </c>
      <c r="B141" t="s">
        <v>439</v>
      </c>
      <c r="C141" t="s">
        <v>1</v>
      </c>
      <c r="D141" t="s">
        <v>0</v>
      </c>
      <c r="E141">
        <v>146460</v>
      </c>
      <c r="F141" t="s">
        <v>401</v>
      </c>
      <c r="G141" t="s">
        <v>402</v>
      </c>
      <c r="H141" s="3">
        <v>18.200000000000003</v>
      </c>
      <c r="I141" s="3">
        <v>0</v>
      </c>
      <c r="J141" s="3">
        <v>0</v>
      </c>
      <c r="K141" s="3">
        <v>199.7</v>
      </c>
      <c r="L141" s="3">
        <v>0</v>
      </c>
      <c r="M141" s="3">
        <v>0</v>
      </c>
      <c r="N141" s="3">
        <v>0</v>
      </c>
      <c r="O141" s="3">
        <v>25.960999999999999</v>
      </c>
      <c r="P141" s="3">
        <v>243.86099999999999</v>
      </c>
      <c r="R141">
        <v>3</v>
      </c>
    </row>
    <row r="142" spans="1:18" hidden="1" x14ac:dyDescent="0.25">
      <c r="A142" t="s">
        <v>95</v>
      </c>
      <c r="B142" t="s">
        <v>439</v>
      </c>
      <c r="C142" t="s">
        <v>1</v>
      </c>
      <c r="D142" t="s">
        <v>0</v>
      </c>
      <c r="E142">
        <v>146464</v>
      </c>
      <c r="F142" t="s">
        <v>401</v>
      </c>
      <c r="G142" t="s">
        <v>402</v>
      </c>
      <c r="H142" s="3">
        <v>4.29</v>
      </c>
      <c r="I142" s="3">
        <v>0</v>
      </c>
      <c r="J142" s="3">
        <v>0</v>
      </c>
      <c r="K142" s="3">
        <v>47.13</v>
      </c>
      <c r="L142" s="3">
        <v>0</v>
      </c>
      <c r="M142" s="3">
        <v>0</v>
      </c>
      <c r="N142" s="3">
        <v>0</v>
      </c>
      <c r="O142" s="3">
        <v>6.1269000000000009</v>
      </c>
      <c r="P142" s="3">
        <v>57.546900000000001</v>
      </c>
      <c r="R142">
        <v>3</v>
      </c>
    </row>
    <row r="143" spans="1:18" hidden="1" x14ac:dyDescent="0.25">
      <c r="A143" t="s">
        <v>95</v>
      </c>
      <c r="B143" t="s">
        <v>440</v>
      </c>
      <c r="C143" t="s">
        <v>1</v>
      </c>
      <c r="D143" t="s">
        <v>0</v>
      </c>
      <c r="E143">
        <v>146544</v>
      </c>
      <c r="F143" t="s">
        <v>401</v>
      </c>
      <c r="G143" t="s">
        <v>402</v>
      </c>
      <c r="H143" s="3">
        <v>17.549999999999997</v>
      </c>
      <c r="I143" s="3">
        <v>0</v>
      </c>
      <c r="J143" s="3">
        <v>0</v>
      </c>
      <c r="K143" s="3">
        <v>192.58</v>
      </c>
      <c r="L143" s="3">
        <v>0</v>
      </c>
      <c r="M143" s="3">
        <v>0</v>
      </c>
      <c r="N143" s="3">
        <v>0</v>
      </c>
      <c r="O143" s="3">
        <v>25.035400000000003</v>
      </c>
      <c r="P143" s="3">
        <v>235.16540000000001</v>
      </c>
      <c r="R143">
        <v>3</v>
      </c>
    </row>
    <row r="144" spans="1:18" hidden="1" x14ac:dyDescent="0.25">
      <c r="A144" t="s">
        <v>95</v>
      </c>
      <c r="B144" t="s">
        <v>440</v>
      </c>
      <c r="C144" t="s">
        <v>1</v>
      </c>
      <c r="D144" t="s">
        <v>0</v>
      </c>
      <c r="E144">
        <v>146594</v>
      </c>
      <c r="F144" t="s">
        <v>401</v>
      </c>
      <c r="G144" t="s">
        <v>402</v>
      </c>
      <c r="H144" s="3">
        <v>17.059999999999999</v>
      </c>
      <c r="I144" s="3">
        <v>0</v>
      </c>
      <c r="J144" s="3">
        <v>0</v>
      </c>
      <c r="K144" s="3">
        <v>187.17</v>
      </c>
      <c r="L144" s="3">
        <v>0</v>
      </c>
      <c r="M144" s="3">
        <v>0</v>
      </c>
      <c r="N144" s="3">
        <v>0</v>
      </c>
      <c r="O144" s="3">
        <v>24.332100000000001</v>
      </c>
      <c r="P144" s="3">
        <v>228.56209999999999</v>
      </c>
      <c r="R144">
        <v>3</v>
      </c>
    </row>
    <row r="145" spans="1:18" hidden="1" x14ac:dyDescent="0.25">
      <c r="A145" t="s">
        <v>437</v>
      </c>
      <c r="B145" t="s">
        <v>445</v>
      </c>
      <c r="C145" t="s">
        <v>1</v>
      </c>
      <c r="D145" t="s">
        <v>0</v>
      </c>
      <c r="E145">
        <v>10870</v>
      </c>
      <c r="F145" t="s">
        <v>399</v>
      </c>
      <c r="G145" t="s">
        <v>400</v>
      </c>
      <c r="H145" s="3">
        <v>0</v>
      </c>
      <c r="I145" s="3">
        <v>0</v>
      </c>
      <c r="J145" s="3">
        <v>0</v>
      </c>
      <c r="K145" s="3">
        <v>279.66000000000003</v>
      </c>
      <c r="L145" s="3">
        <v>0</v>
      </c>
      <c r="M145" s="3">
        <v>0</v>
      </c>
      <c r="N145" s="3">
        <v>0</v>
      </c>
      <c r="O145" s="3">
        <v>36.355800000000002</v>
      </c>
      <c r="P145" s="3">
        <v>316.01580000000001</v>
      </c>
      <c r="R145">
        <v>3</v>
      </c>
    </row>
    <row r="146" spans="1:18" x14ac:dyDescent="0.25">
      <c r="A146" t="s">
        <v>93</v>
      </c>
      <c r="H146" s="86">
        <f>SUBTOTAL(109,Tabla1[C. EXENTAS])</f>
        <v>0</v>
      </c>
      <c r="I146" s="86"/>
      <c r="J146" s="86"/>
      <c r="K146" s="86">
        <f>SUBTOTAL(109,Tabla1[C. GRAVADA])</f>
        <v>413.96999999999997</v>
      </c>
      <c r="L146" s="86"/>
      <c r="M146" s="86"/>
      <c r="N146" s="86"/>
      <c r="O146" s="86">
        <f>SUBTOTAL(109,Tabla1[IVA])</f>
        <v>53.816100000000006</v>
      </c>
      <c r="P146" s="86">
        <f>SUBTOTAL(109,Tabla1[TOTAL C.])</f>
        <v>467.78609999999998</v>
      </c>
      <c r="Q146" s="85"/>
      <c r="R146">
        <f>SUBTOTAL(109,Tabla1[ANEXO 3])</f>
        <v>18</v>
      </c>
    </row>
  </sheetData>
  <dataConsolidate/>
  <conditionalFormatting sqref="E147:E1048576 E1:E145">
    <cfRule type="duplicateValues" dxfId="58" priority="1"/>
    <cfRule type="duplicateValues" dxfId="57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95</v>
      </c>
    </row>
    <row r="3" spans="2:4" x14ac:dyDescent="0.25">
      <c r="B3" s="35" t="s">
        <v>2</v>
      </c>
      <c r="C3" s="36"/>
      <c r="D3" s="46" t="s">
        <v>464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386</v>
      </c>
    </row>
    <row r="7" spans="2:4" x14ac:dyDescent="0.25">
      <c r="B7" s="35" t="s">
        <v>27</v>
      </c>
      <c r="C7" s="36"/>
      <c r="D7" s="39" t="s">
        <v>387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151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ANULADO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94</v>
      </c>
      <c r="C19" s="36"/>
      <c r="D19" s="44">
        <f>IFERROR(VLOOKUP(D10,'base de clientes'!A:C,3,0),"ACTUALICE")</f>
        <v>0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5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E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94</v>
      </c>
      <c r="W2" t="s">
        <v>18</v>
      </c>
    </row>
    <row r="3" spans="5:23" x14ac:dyDescent="0.25">
      <c r="E3" t="s">
        <v>95</v>
      </c>
      <c r="F3" t="s">
        <v>464</v>
      </c>
      <c r="G3" t="s">
        <v>1</v>
      </c>
      <c r="H3" t="s">
        <v>0</v>
      </c>
      <c r="I3" t="s">
        <v>386</v>
      </c>
      <c r="J3" t="s">
        <v>387</v>
      </c>
      <c r="L3">
        <v>0</v>
      </c>
      <c r="M3" t="s">
        <v>151</v>
      </c>
      <c r="N3" t="s">
        <v>29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t="s">
        <v>1</v>
      </c>
    </row>
    <row r="4" spans="5:23" x14ac:dyDescent="0.25">
      <c r="E4" t="s">
        <v>95</v>
      </c>
      <c r="F4" t="s">
        <v>464</v>
      </c>
      <c r="G4" t="s">
        <v>1</v>
      </c>
      <c r="H4" t="s">
        <v>0</v>
      </c>
      <c r="I4" t="s">
        <v>386</v>
      </c>
      <c r="J4" t="s">
        <v>387</v>
      </c>
      <c r="K4">
        <v>594</v>
      </c>
      <c r="L4">
        <v>594</v>
      </c>
      <c r="M4" t="s">
        <v>151</v>
      </c>
      <c r="N4" t="s">
        <v>29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t="s">
        <v>1</v>
      </c>
    </row>
    <row r="5" spans="5:23" x14ac:dyDescent="0.25">
      <c r="E5" t="s">
        <v>93</v>
      </c>
      <c r="O5" s="2"/>
      <c r="P5" s="2"/>
      <c r="Q5" s="31">
        <f>SUBTOTAL(109,Tabla2[V. GRAVADA])</f>
        <v>0</v>
      </c>
      <c r="R5" s="31">
        <f>SUBTOTAL(109,Tabla2[D.FISCAL])</f>
        <v>0</v>
      </c>
      <c r="S5" s="2"/>
      <c r="T5" s="2"/>
      <c r="U5" s="31">
        <f>SUBTOTAL(109,Tabla2[VENTA TOTAL])</f>
        <v>0</v>
      </c>
      <c r="V5" s="2"/>
      <c r="W5">
        <f>SUBTOTAL(103,Tabla2[ANEXO])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8"/>
  <sheetViews>
    <sheetView topLeftCell="A122" workbookViewId="0">
      <selection activeCell="A159" sqref="A159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</row>
    <row r="2" spans="1:8" x14ac:dyDescent="0.25">
      <c r="A2" s="1" t="s">
        <v>67</v>
      </c>
      <c r="B2" t="s">
        <v>66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</row>
    <row r="16" spans="1:8" x14ac:dyDescent="0.25">
      <c r="A16" s="1" t="s">
        <v>39</v>
      </c>
      <c r="B16" t="s">
        <v>38</v>
      </c>
    </row>
    <row r="17" spans="1:2" x14ac:dyDescent="0.25">
      <c r="A17" s="1" t="s">
        <v>37</v>
      </c>
      <c r="B17" t="s">
        <v>36</v>
      </c>
    </row>
    <row r="18" spans="1:2" x14ac:dyDescent="0.25">
      <c r="A18" s="1" t="s">
        <v>35</v>
      </c>
      <c r="B18" t="s">
        <v>34</v>
      </c>
    </row>
    <row r="19" spans="1:2" x14ac:dyDescent="0.25">
      <c r="A19" s="1" t="s">
        <v>33</v>
      </c>
      <c r="B19" t="s">
        <v>32</v>
      </c>
    </row>
    <row r="20" spans="1:2" x14ac:dyDescent="0.25">
      <c r="A20" s="1" t="s">
        <v>31</v>
      </c>
      <c r="B20" t="s">
        <v>30</v>
      </c>
    </row>
    <row r="21" spans="1:2" x14ac:dyDescent="0.25">
      <c r="A21" s="1" t="s">
        <v>97</v>
      </c>
      <c r="B21" t="s">
        <v>98</v>
      </c>
    </row>
    <row r="22" spans="1:2" x14ac:dyDescent="0.25">
      <c r="A22" s="1" t="s">
        <v>99</v>
      </c>
      <c r="B22" t="s">
        <v>100</v>
      </c>
    </row>
    <row r="23" spans="1:2" x14ac:dyDescent="0.25">
      <c r="A23" s="1" t="s">
        <v>101</v>
      </c>
      <c r="B23" t="s">
        <v>102</v>
      </c>
    </row>
    <row r="24" spans="1:2" x14ac:dyDescent="0.25">
      <c r="A24" s="1" t="s">
        <v>103</v>
      </c>
      <c r="B24" t="s">
        <v>104</v>
      </c>
    </row>
    <row r="25" spans="1:2" x14ac:dyDescent="0.25">
      <c r="A25" s="1" t="s">
        <v>105</v>
      </c>
      <c r="B25" t="s">
        <v>106</v>
      </c>
    </row>
    <row r="26" spans="1:2" x14ac:dyDescent="0.25">
      <c r="A26" s="1" t="s">
        <v>107</v>
      </c>
      <c r="B26" t="s">
        <v>108</v>
      </c>
    </row>
    <row r="27" spans="1:2" x14ac:dyDescent="0.25">
      <c r="A27" s="1" t="s">
        <v>109</v>
      </c>
      <c r="B27" t="s">
        <v>110</v>
      </c>
    </row>
    <row r="28" spans="1:2" x14ac:dyDescent="0.25">
      <c r="A28" s="1" t="s">
        <v>111</v>
      </c>
      <c r="B28" t="s">
        <v>112</v>
      </c>
    </row>
    <row r="29" spans="1:2" x14ac:dyDescent="0.25">
      <c r="A29" s="1" t="s">
        <v>113</v>
      </c>
      <c r="B29" t="s">
        <v>114</v>
      </c>
    </row>
    <row r="30" spans="1:2" x14ac:dyDescent="0.25">
      <c r="A30" s="1" t="s">
        <v>115</v>
      </c>
      <c r="B30" t="s">
        <v>116</v>
      </c>
    </row>
    <row r="31" spans="1:2" x14ac:dyDescent="0.25">
      <c r="A31" s="1" t="s">
        <v>117</v>
      </c>
      <c r="B31" t="s">
        <v>118</v>
      </c>
    </row>
    <row r="32" spans="1:2" x14ac:dyDescent="0.25">
      <c r="A32" s="1" t="s">
        <v>119</v>
      </c>
      <c r="B32" t="s">
        <v>120</v>
      </c>
    </row>
    <row r="33" spans="1:2" x14ac:dyDescent="0.25">
      <c r="A33" s="1" t="s">
        <v>121</v>
      </c>
      <c r="B33" t="s">
        <v>122</v>
      </c>
    </row>
    <row r="34" spans="1:2" x14ac:dyDescent="0.25">
      <c r="A34" s="1" t="s">
        <v>123</v>
      </c>
      <c r="B34" t="s">
        <v>124</v>
      </c>
    </row>
    <row r="35" spans="1:2" x14ac:dyDescent="0.25">
      <c r="A35" s="1" t="s">
        <v>125</v>
      </c>
      <c r="B35" t="s">
        <v>126</v>
      </c>
    </row>
    <row r="36" spans="1:2" x14ac:dyDescent="0.25">
      <c r="A36" s="1" t="s">
        <v>127</v>
      </c>
      <c r="B36" t="s">
        <v>128</v>
      </c>
    </row>
    <row r="37" spans="1:2" x14ac:dyDescent="0.25">
      <c r="A37" s="1" t="s">
        <v>129</v>
      </c>
      <c r="B37" t="s">
        <v>130</v>
      </c>
    </row>
    <row r="38" spans="1:2" x14ac:dyDescent="0.25">
      <c r="A38" s="1" t="s">
        <v>131</v>
      </c>
      <c r="B38" t="s">
        <v>132</v>
      </c>
    </row>
    <row r="39" spans="1:2" x14ac:dyDescent="0.25">
      <c r="A39" s="1" t="s">
        <v>133</v>
      </c>
      <c r="B39" t="s">
        <v>134</v>
      </c>
    </row>
    <row r="40" spans="1:2" x14ac:dyDescent="0.25">
      <c r="A40" s="1" t="s">
        <v>135</v>
      </c>
      <c r="B40" t="s">
        <v>136</v>
      </c>
    </row>
    <row r="41" spans="1:2" x14ac:dyDescent="0.25">
      <c r="A41" s="1" t="s">
        <v>137</v>
      </c>
      <c r="B41" t="s">
        <v>138</v>
      </c>
    </row>
    <row r="42" spans="1:2" x14ac:dyDescent="0.25">
      <c r="A42" s="1" t="s">
        <v>139</v>
      </c>
      <c r="B42" t="s">
        <v>140</v>
      </c>
    </row>
    <row r="43" spans="1:2" x14ac:dyDescent="0.25">
      <c r="A43" s="1" t="s">
        <v>141</v>
      </c>
      <c r="B43" t="s">
        <v>142</v>
      </c>
    </row>
    <row r="44" spans="1:2" x14ac:dyDescent="0.25">
      <c r="A44" s="1" t="s">
        <v>143</v>
      </c>
      <c r="B44" t="s">
        <v>144</v>
      </c>
    </row>
    <row r="45" spans="1:2" x14ac:dyDescent="0.25">
      <c r="A45" s="1" t="s">
        <v>145</v>
      </c>
      <c r="B45" t="s">
        <v>146</v>
      </c>
    </row>
    <row r="46" spans="1:2" x14ac:dyDescent="0.25">
      <c r="A46" s="1" t="s">
        <v>147</v>
      </c>
      <c r="B46" t="s">
        <v>148</v>
      </c>
    </row>
    <row r="47" spans="1:2" x14ac:dyDescent="0.25">
      <c r="A47" s="1" t="s">
        <v>149</v>
      </c>
      <c r="B47" t="s">
        <v>150</v>
      </c>
    </row>
    <row r="48" spans="1:2" x14ac:dyDescent="0.25">
      <c r="A48" s="1" t="s">
        <v>151</v>
      </c>
      <c r="B48" s="1" t="s">
        <v>29</v>
      </c>
    </row>
    <row r="49" spans="1:2" x14ac:dyDescent="0.25">
      <c r="A49" s="1" t="s">
        <v>152</v>
      </c>
      <c r="B49" t="s">
        <v>153</v>
      </c>
    </row>
    <row r="50" spans="1:2" x14ac:dyDescent="0.25">
      <c r="A50" s="1" t="s">
        <v>154</v>
      </c>
      <c r="B50" t="s">
        <v>155</v>
      </c>
    </row>
    <row r="51" spans="1:2" x14ac:dyDescent="0.25">
      <c r="A51" s="1" t="s">
        <v>156</v>
      </c>
      <c r="B51" t="s">
        <v>157</v>
      </c>
    </row>
    <row r="52" spans="1:2" x14ac:dyDescent="0.25">
      <c r="A52" s="1" t="s">
        <v>158</v>
      </c>
      <c r="B52" t="s">
        <v>159</v>
      </c>
    </row>
    <row r="53" spans="1:2" x14ac:dyDescent="0.25">
      <c r="A53" s="1" t="s">
        <v>160</v>
      </c>
      <c r="B53" t="s">
        <v>161</v>
      </c>
    </row>
    <row r="54" spans="1:2" x14ac:dyDescent="0.25">
      <c r="A54" s="1" t="s">
        <v>162</v>
      </c>
      <c r="B54" t="s">
        <v>163</v>
      </c>
    </row>
    <row r="55" spans="1:2" x14ac:dyDescent="0.25">
      <c r="A55" s="1" t="s">
        <v>164</v>
      </c>
      <c r="B55" t="s">
        <v>165</v>
      </c>
    </row>
    <row r="56" spans="1:2" x14ac:dyDescent="0.25">
      <c r="A56" s="1" t="s">
        <v>166</v>
      </c>
      <c r="B56" t="s">
        <v>167</v>
      </c>
    </row>
    <row r="57" spans="1:2" x14ac:dyDescent="0.25">
      <c r="A57" s="1" t="s">
        <v>168</v>
      </c>
      <c r="B57" t="s">
        <v>169</v>
      </c>
    </row>
    <row r="58" spans="1:2" x14ac:dyDescent="0.25">
      <c r="A58" s="1" t="s">
        <v>170</v>
      </c>
      <c r="B58" t="s">
        <v>171</v>
      </c>
    </row>
    <row r="59" spans="1:2" x14ac:dyDescent="0.25">
      <c r="A59" s="1" t="s">
        <v>172</v>
      </c>
      <c r="B59" t="s">
        <v>173</v>
      </c>
    </row>
    <row r="60" spans="1:2" x14ac:dyDescent="0.25">
      <c r="A60" s="1" t="s">
        <v>174</v>
      </c>
      <c r="B60" t="s">
        <v>175</v>
      </c>
    </row>
    <row r="61" spans="1:2" x14ac:dyDescent="0.25">
      <c r="A61" s="1" t="s">
        <v>176</v>
      </c>
      <c r="B61" t="s">
        <v>177</v>
      </c>
    </row>
    <row r="62" spans="1:2" x14ac:dyDescent="0.25">
      <c r="A62" s="1" t="s">
        <v>178</v>
      </c>
      <c r="B62" t="s">
        <v>179</v>
      </c>
    </row>
    <row r="63" spans="1:2" x14ac:dyDescent="0.25">
      <c r="A63" s="1" t="s">
        <v>180</v>
      </c>
      <c r="B63" t="s">
        <v>181</v>
      </c>
    </row>
    <row r="64" spans="1:2" x14ac:dyDescent="0.25">
      <c r="A64" s="1" t="s">
        <v>182</v>
      </c>
      <c r="B64" t="s">
        <v>183</v>
      </c>
    </row>
    <row r="65" spans="1:2" x14ac:dyDescent="0.25">
      <c r="A65" s="1" t="s">
        <v>184</v>
      </c>
      <c r="B65" t="s">
        <v>185</v>
      </c>
    </row>
    <row r="66" spans="1:2" x14ac:dyDescent="0.25">
      <c r="A66" s="1" t="s">
        <v>186</v>
      </c>
      <c r="B66" t="s">
        <v>187</v>
      </c>
    </row>
    <row r="67" spans="1:2" x14ac:dyDescent="0.25">
      <c r="A67" s="1" t="s">
        <v>188</v>
      </c>
      <c r="B67" t="s">
        <v>189</v>
      </c>
    </row>
    <row r="68" spans="1:2" x14ac:dyDescent="0.25">
      <c r="A68" s="1" t="s">
        <v>190</v>
      </c>
      <c r="B68" t="s">
        <v>191</v>
      </c>
    </row>
    <row r="69" spans="1:2" x14ac:dyDescent="0.25">
      <c r="A69" s="1" t="s">
        <v>192</v>
      </c>
      <c r="B69" t="s">
        <v>193</v>
      </c>
    </row>
    <row r="70" spans="1:2" x14ac:dyDescent="0.25">
      <c r="A70" s="1" t="s">
        <v>194</v>
      </c>
      <c r="B70" t="s">
        <v>195</v>
      </c>
    </row>
    <row r="71" spans="1:2" x14ac:dyDescent="0.25">
      <c r="A71" s="1" t="s">
        <v>196</v>
      </c>
      <c r="B71" t="s">
        <v>197</v>
      </c>
    </row>
    <row r="72" spans="1:2" x14ac:dyDescent="0.25">
      <c r="A72" s="1" t="s">
        <v>198</v>
      </c>
      <c r="B72" t="s">
        <v>199</v>
      </c>
    </row>
    <row r="73" spans="1:2" x14ac:dyDescent="0.25">
      <c r="A73" s="1" t="s">
        <v>200</v>
      </c>
      <c r="B73" t="s">
        <v>201</v>
      </c>
    </row>
    <row r="74" spans="1:2" x14ac:dyDescent="0.25">
      <c r="A74" s="1" t="s">
        <v>202</v>
      </c>
      <c r="B74" t="s">
        <v>203</v>
      </c>
    </row>
    <row r="75" spans="1:2" x14ac:dyDescent="0.25">
      <c r="A75" s="1" t="s">
        <v>204</v>
      </c>
      <c r="B75" t="s">
        <v>205</v>
      </c>
    </row>
    <row r="76" spans="1:2" x14ac:dyDescent="0.25">
      <c r="A76" s="1" t="s">
        <v>206</v>
      </c>
      <c r="B76" t="s">
        <v>207</v>
      </c>
    </row>
    <row r="77" spans="1:2" x14ac:dyDescent="0.25">
      <c r="A77" s="1" t="s">
        <v>208</v>
      </c>
      <c r="B77" t="s">
        <v>209</v>
      </c>
    </row>
    <row r="78" spans="1:2" x14ac:dyDescent="0.25">
      <c r="A78" s="1" t="s">
        <v>210</v>
      </c>
      <c r="B78" s="25" t="s">
        <v>211</v>
      </c>
    </row>
    <row r="79" spans="1:2" x14ac:dyDescent="0.25">
      <c r="A79" s="1" t="s">
        <v>212</v>
      </c>
      <c r="B79" t="s">
        <v>213</v>
      </c>
    </row>
    <row r="80" spans="1:2" x14ac:dyDescent="0.25">
      <c r="A80" s="1" t="s">
        <v>214</v>
      </c>
      <c r="B80" t="s">
        <v>215</v>
      </c>
    </row>
    <row r="81" spans="1:2" x14ac:dyDescent="0.25">
      <c r="A81" s="1" t="s">
        <v>216</v>
      </c>
      <c r="B81" t="s">
        <v>217</v>
      </c>
    </row>
    <row r="82" spans="1:2" x14ac:dyDescent="0.25">
      <c r="A82" s="1" t="s">
        <v>218</v>
      </c>
      <c r="B82" t="s">
        <v>219</v>
      </c>
    </row>
    <row r="83" spans="1:2" x14ac:dyDescent="0.25">
      <c r="A83" s="1" t="s">
        <v>220</v>
      </c>
      <c r="B83" t="s">
        <v>221</v>
      </c>
    </row>
    <row r="84" spans="1:2" x14ac:dyDescent="0.25">
      <c r="A84" s="1" t="s">
        <v>222</v>
      </c>
      <c r="B84" t="s">
        <v>223</v>
      </c>
    </row>
    <row r="85" spans="1:2" x14ac:dyDescent="0.25">
      <c r="A85" s="1" t="s">
        <v>224</v>
      </c>
      <c r="B85" t="s">
        <v>225</v>
      </c>
    </row>
    <row r="86" spans="1:2" x14ac:dyDescent="0.25">
      <c r="A86" s="1" t="s">
        <v>226</v>
      </c>
      <c r="B86" t="s">
        <v>227</v>
      </c>
    </row>
    <row r="87" spans="1:2" x14ac:dyDescent="0.25">
      <c r="A87" s="1" t="s">
        <v>228</v>
      </c>
      <c r="B87" t="s">
        <v>229</v>
      </c>
    </row>
    <row r="88" spans="1:2" x14ac:dyDescent="0.25">
      <c r="A88" s="1" t="s">
        <v>230</v>
      </c>
      <c r="B88" t="s">
        <v>231</v>
      </c>
    </row>
    <row r="89" spans="1:2" x14ac:dyDescent="0.25">
      <c r="A89" s="1" t="s">
        <v>232</v>
      </c>
      <c r="B89" t="s">
        <v>233</v>
      </c>
    </row>
    <row r="90" spans="1:2" x14ac:dyDescent="0.25">
      <c r="A90" s="1" t="s">
        <v>234</v>
      </c>
      <c r="B90" t="s">
        <v>235</v>
      </c>
    </row>
    <row r="91" spans="1:2" x14ac:dyDescent="0.25">
      <c r="A91" s="1" t="s">
        <v>236</v>
      </c>
      <c r="B91" t="s">
        <v>237</v>
      </c>
    </row>
    <row r="92" spans="1:2" x14ac:dyDescent="0.25">
      <c r="A92" s="1" t="s">
        <v>238</v>
      </c>
      <c r="B92" s="26" t="s">
        <v>239</v>
      </c>
    </row>
    <row r="93" spans="1:2" x14ac:dyDescent="0.25">
      <c r="A93" s="1" t="s">
        <v>240</v>
      </c>
      <c r="B93" t="s">
        <v>241</v>
      </c>
    </row>
    <row r="94" spans="1:2" x14ac:dyDescent="0.25">
      <c r="A94" s="1" t="s">
        <v>242</v>
      </c>
      <c r="B94" t="s">
        <v>243</v>
      </c>
    </row>
    <row r="95" spans="1:2" x14ac:dyDescent="0.25">
      <c r="A95" s="1" t="s">
        <v>244</v>
      </c>
      <c r="B95" t="s">
        <v>245</v>
      </c>
    </row>
    <row r="96" spans="1:2" x14ac:dyDescent="0.25">
      <c r="A96" s="1" t="s">
        <v>246</v>
      </c>
      <c r="B96" t="s">
        <v>247</v>
      </c>
    </row>
    <row r="97" spans="1:2" x14ac:dyDescent="0.25">
      <c r="A97" s="1" t="s">
        <v>248</v>
      </c>
      <c r="B97" t="s">
        <v>249</v>
      </c>
    </row>
    <row r="98" spans="1:2" x14ac:dyDescent="0.25">
      <c r="A98" s="1" t="s">
        <v>250</v>
      </c>
      <c r="B98" t="s">
        <v>251</v>
      </c>
    </row>
    <row r="99" spans="1:2" x14ac:dyDescent="0.25">
      <c r="A99" s="1" t="s">
        <v>252</v>
      </c>
      <c r="B99" t="s">
        <v>253</v>
      </c>
    </row>
    <row r="100" spans="1:2" x14ac:dyDescent="0.25">
      <c r="A100" s="1" t="s">
        <v>254</v>
      </c>
      <c r="B100" t="s">
        <v>255</v>
      </c>
    </row>
    <row r="101" spans="1:2" x14ac:dyDescent="0.25">
      <c r="A101" s="1" t="s">
        <v>256</v>
      </c>
      <c r="B101" t="s">
        <v>257</v>
      </c>
    </row>
    <row r="102" spans="1:2" x14ac:dyDescent="0.25">
      <c r="A102" s="1" t="s">
        <v>258</v>
      </c>
      <c r="B102" t="s">
        <v>259</v>
      </c>
    </row>
    <row r="103" spans="1:2" x14ac:dyDescent="0.25">
      <c r="A103" s="1" t="s">
        <v>260</v>
      </c>
      <c r="B103" t="s">
        <v>261</v>
      </c>
    </row>
    <row r="104" spans="1:2" x14ac:dyDescent="0.25">
      <c r="A104" s="1" t="s">
        <v>262</v>
      </c>
      <c r="B104" t="s">
        <v>263</v>
      </c>
    </row>
    <row r="105" spans="1:2" x14ac:dyDescent="0.25">
      <c r="A105" s="1" t="s">
        <v>264</v>
      </c>
      <c r="B105" t="s">
        <v>265</v>
      </c>
    </row>
    <row r="106" spans="1:2" x14ac:dyDescent="0.25">
      <c r="A106" s="1" t="s">
        <v>266</v>
      </c>
      <c r="B106" t="s">
        <v>267</v>
      </c>
    </row>
    <row r="107" spans="1:2" x14ac:dyDescent="0.25">
      <c r="A107" s="1" t="s">
        <v>268</v>
      </c>
      <c r="B107" t="s">
        <v>269</v>
      </c>
    </row>
    <row r="108" spans="1:2" x14ac:dyDescent="0.25">
      <c r="A108" s="1" t="s">
        <v>270</v>
      </c>
      <c r="B108" t="s">
        <v>271</v>
      </c>
    </row>
    <row r="109" spans="1:2" x14ac:dyDescent="0.25">
      <c r="A109" s="1" t="s">
        <v>272</v>
      </c>
      <c r="B109" t="s">
        <v>273</v>
      </c>
    </row>
    <row r="110" spans="1:2" x14ac:dyDescent="0.25">
      <c r="A110" s="1" t="s">
        <v>274</v>
      </c>
      <c r="B110" t="s">
        <v>275</v>
      </c>
    </row>
    <row r="111" spans="1:2" x14ac:dyDescent="0.25">
      <c r="A111" s="1" t="s">
        <v>276</v>
      </c>
      <c r="B111" t="s">
        <v>277</v>
      </c>
    </row>
    <row r="112" spans="1:2" x14ac:dyDescent="0.25">
      <c r="A112" s="1" t="s">
        <v>278</v>
      </c>
      <c r="B112" t="s">
        <v>279</v>
      </c>
    </row>
    <row r="113" spans="1:2" x14ac:dyDescent="0.25">
      <c r="A113" s="1" t="s">
        <v>280</v>
      </c>
      <c r="B113" t="s">
        <v>281</v>
      </c>
    </row>
    <row r="114" spans="1:2" x14ac:dyDescent="0.25">
      <c r="A114" s="1" t="s">
        <v>282</v>
      </c>
      <c r="B114" t="s">
        <v>283</v>
      </c>
    </row>
    <row r="115" spans="1:2" x14ac:dyDescent="0.25">
      <c r="A115" s="1" t="s">
        <v>284</v>
      </c>
      <c r="B115" t="s">
        <v>285</v>
      </c>
    </row>
    <row r="116" spans="1:2" x14ac:dyDescent="0.25">
      <c r="A116" s="1" t="s">
        <v>286</v>
      </c>
      <c r="B116" t="s">
        <v>287</v>
      </c>
    </row>
    <row r="117" spans="1:2" x14ac:dyDescent="0.25">
      <c r="A117" s="1" t="s">
        <v>288</v>
      </c>
      <c r="B117" t="s">
        <v>289</v>
      </c>
    </row>
    <row r="118" spans="1:2" x14ac:dyDescent="0.25">
      <c r="A118" s="1" t="s">
        <v>290</v>
      </c>
      <c r="B118" t="s">
        <v>291</v>
      </c>
    </row>
    <row r="119" spans="1:2" x14ac:dyDescent="0.25">
      <c r="A119" s="1" t="s">
        <v>292</v>
      </c>
      <c r="B119" t="s">
        <v>293</v>
      </c>
    </row>
    <row r="120" spans="1:2" x14ac:dyDescent="0.25">
      <c r="A120" s="1" t="s">
        <v>294</v>
      </c>
      <c r="B120" t="s">
        <v>295</v>
      </c>
    </row>
    <row r="121" spans="1:2" x14ac:dyDescent="0.25">
      <c r="A121" s="1" t="s">
        <v>296</v>
      </c>
      <c r="B121" t="s">
        <v>297</v>
      </c>
    </row>
    <row r="122" spans="1:2" x14ac:dyDescent="0.25">
      <c r="A122" s="1" t="s">
        <v>298</v>
      </c>
      <c r="B122" t="s">
        <v>299</v>
      </c>
    </row>
    <row r="123" spans="1:2" x14ac:dyDescent="0.25">
      <c r="A123" s="1" t="s">
        <v>300</v>
      </c>
      <c r="B123" t="s">
        <v>301</v>
      </c>
    </row>
    <row r="124" spans="1:2" x14ac:dyDescent="0.25">
      <c r="A124" s="1" t="s">
        <v>302</v>
      </c>
      <c r="B124" t="s">
        <v>303</v>
      </c>
    </row>
    <row r="125" spans="1:2" x14ac:dyDescent="0.25">
      <c r="A125" s="1" t="s">
        <v>304</v>
      </c>
      <c r="B125" t="s">
        <v>305</v>
      </c>
    </row>
    <row r="126" spans="1:2" x14ac:dyDescent="0.25">
      <c r="A126" s="1" t="s">
        <v>306</v>
      </c>
      <c r="B126" t="s">
        <v>307</v>
      </c>
    </row>
    <row r="127" spans="1:2" x14ac:dyDescent="0.25">
      <c r="A127" s="1" t="s">
        <v>308</v>
      </c>
      <c r="B127" t="s">
        <v>309</v>
      </c>
    </row>
    <row r="128" spans="1:2" x14ac:dyDescent="0.25">
      <c r="A128" s="1" t="s">
        <v>310</v>
      </c>
      <c r="B128" t="s">
        <v>311</v>
      </c>
    </row>
    <row r="129" spans="1:2" x14ac:dyDescent="0.25">
      <c r="A129" s="1" t="s">
        <v>312</v>
      </c>
      <c r="B129" t="s">
        <v>313</v>
      </c>
    </row>
    <row r="130" spans="1:2" x14ac:dyDescent="0.25">
      <c r="A130" s="1" t="s">
        <v>314</v>
      </c>
      <c r="B130" t="s">
        <v>315</v>
      </c>
    </row>
    <row r="131" spans="1:2" x14ac:dyDescent="0.25">
      <c r="A131" s="1" t="s">
        <v>316</v>
      </c>
      <c r="B131" t="s">
        <v>317</v>
      </c>
    </row>
    <row r="132" spans="1:2" x14ac:dyDescent="0.25">
      <c r="A132" s="1" t="s">
        <v>318</v>
      </c>
      <c r="B132" t="s">
        <v>319</v>
      </c>
    </row>
    <row r="133" spans="1:2" x14ac:dyDescent="0.25">
      <c r="A133" s="1" t="s">
        <v>320</v>
      </c>
      <c r="B133" t="s">
        <v>321</v>
      </c>
    </row>
    <row r="134" spans="1:2" x14ac:dyDescent="0.25">
      <c r="A134" s="1" t="s">
        <v>322</v>
      </c>
      <c r="B134" t="s">
        <v>323</v>
      </c>
    </row>
    <row r="135" spans="1:2" x14ac:dyDescent="0.25">
      <c r="A135" s="1" t="s">
        <v>324</v>
      </c>
      <c r="B135" t="s">
        <v>325</v>
      </c>
    </row>
    <row r="136" spans="1:2" x14ac:dyDescent="0.25">
      <c r="A136" s="1" t="s">
        <v>326</v>
      </c>
      <c r="B136" t="s">
        <v>327</v>
      </c>
    </row>
    <row r="137" spans="1:2" x14ac:dyDescent="0.25">
      <c r="A137" s="1" t="s">
        <v>328</v>
      </c>
      <c r="B137" t="s">
        <v>329</v>
      </c>
    </row>
    <row r="138" spans="1:2" x14ac:dyDescent="0.25">
      <c r="A138" s="1" t="s">
        <v>330</v>
      </c>
      <c r="B138" t="s">
        <v>331</v>
      </c>
    </row>
    <row r="139" spans="1:2" x14ac:dyDescent="0.25">
      <c r="A139" s="1" t="s">
        <v>332</v>
      </c>
      <c r="B139" t="s">
        <v>333</v>
      </c>
    </row>
    <row r="140" spans="1:2" x14ac:dyDescent="0.25">
      <c r="A140" s="1" t="s">
        <v>334</v>
      </c>
      <c r="B140" t="s">
        <v>335</v>
      </c>
    </row>
    <row r="141" spans="1:2" x14ac:dyDescent="0.25">
      <c r="A141" s="1" t="s">
        <v>336</v>
      </c>
      <c r="B141" t="s">
        <v>337</v>
      </c>
    </row>
    <row r="142" spans="1:2" x14ac:dyDescent="0.25">
      <c r="A142" s="1" t="s">
        <v>338</v>
      </c>
      <c r="B142" t="s">
        <v>339</v>
      </c>
    </row>
    <row r="143" spans="1:2" x14ac:dyDescent="0.25">
      <c r="A143" s="1" t="s">
        <v>340</v>
      </c>
      <c r="B143" t="s">
        <v>341</v>
      </c>
    </row>
    <row r="144" spans="1:2" x14ac:dyDescent="0.25">
      <c r="A144" s="1" t="s">
        <v>342</v>
      </c>
      <c r="B144" t="s">
        <v>343</v>
      </c>
    </row>
    <row r="145" spans="1:2" x14ac:dyDescent="0.25">
      <c r="A145" s="1" t="s">
        <v>344</v>
      </c>
      <c r="B145" t="s">
        <v>345</v>
      </c>
    </row>
    <row r="146" spans="1:2" x14ac:dyDescent="0.25">
      <c r="A146" s="1" t="s">
        <v>346</v>
      </c>
      <c r="B146" t="s">
        <v>347</v>
      </c>
    </row>
    <row r="147" spans="1:2" x14ac:dyDescent="0.25">
      <c r="A147" s="1" t="s">
        <v>348</v>
      </c>
      <c r="B147" t="s">
        <v>349</v>
      </c>
    </row>
    <row r="148" spans="1:2" x14ac:dyDescent="0.25">
      <c r="A148" s="1" t="s">
        <v>350</v>
      </c>
      <c r="B148" t="s">
        <v>351</v>
      </c>
    </row>
    <row r="149" spans="1:2" x14ac:dyDescent="0.25">
      <c r="A149" s="1" t="s">
        <v>352</v>
      </c>
      <c r="B149" t="s">
        <v>353</v>
      </c>
    </row>
    <row r="150" spans="1:2" x14ac:dyDescent="0.25">
      <c r="A150" s="1" t="s">
        <v>354</v>
      </c>
      <c r="B150" t="s">
        <v>355</v>
      </c>
    </row>
    <row r="151" spans="1:2" x14ac:dyDescent="0.25">
      <c r="A151" s="1" t="s">
        <v>356</v>
      </c>
      <c r="B151" t="s">
        <v>357</v>
      </c>
    </row>
    <row r="152" spans="1:2" x14ac:dyDescent="0.25">
      <c r="A152" s="1" t="s">
        <v>358</v>
      </c>
      <c r="B152" t="s">
        <v>359</v>
      </c>
    </row>
    <row r="153" spans="1:2" x14ac:dyDescent="0.25">
      <c r="A153" s="1" t="s">
        <v>360</v>
      </c>
      <c r="B153" t="s">
        <v>361</v>
      </c>
    </row>
    <row r="154" spans="1:2" x14ac:dyDescent="0.25">
      <c r="A154" s="1" t="s">
        <v>362</v>
      </c>
      <c r="B154" t="s">
        <v>363</v>
      </c>
    </row>
    <row r="155" spans="1:2" x14ac:dyDescent="0.25">
      <c r="A155" s="1" t="s">
        <v>408</v>
      </c>
      <c r="B155" t="s">
        <v>409</v>
      </c>
    </row>
    <row r="156" spans="1:2" x14ac:dyDescent="0.25">
      <c r="A156" s="1" t="s">
        <v>411</v>
      </c>
      <c r="B156" t="s">
        <v>412</v>
      </c>
    </row>
    <row r="157" spans="1:2" x14ac:dyDescent="0.25">
      <c r="A157" s="1" t="s">
        <v>415</v>
      </c>
      <c r="B157" t="s">
        <v>416</v>
      </c>
    </row>
    <row r="158" spans="1:2" x14ac:dyDescent="0.25">
      <c r="A158" s="1" t="s">
        <v>430</v>
      </c>
      <c r="B158" t="s">
        <v>431</v>
      </c>
    </row>
  </sheetData>
  <conditionalFormatting sqref="A1:A154 A156:A1048576">
    <cfRule type="duplicateValues" dxfId="35" priority="2"/>
  </conditionalFormatting>
  <conditionalFormatting sqref="A155">
    <cfRule type="duplicateValues" dxfId="34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7" sqref="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95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390</v>
      </c>
    </row>
    <row r="6" spans="2:4" x14ac:dyDescent="0.25">
      <c r="B6" s="6" t="s">
        <v>84</v>
      </c>
      <c r="D6" s="14" t="s">
        <v>388</v>
      </c>
    </row>
    <row r="7" spans="2:4" x14ac:dyDescent="0.25">
      <c r="B7" s="6" t="s">
        <v>83</v>
      </c>
      <c r="D7" s="14" t="s">
        <v>389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M12" sqref="M12"/>
    </sheetView>
  </sheetViews>
  <sheetFormatPr baseColWidth="10" defaultRowHeight="15" x14ac:dyDescent="0.25"/>
  <cols>
    <col min="1" max="1" width="12.5703125" customWidth="1"/>
    <col min="2" max="2" width="19.42578125" customWidth="1"/>
    <col min="3" max="3" width="20.7109375" customWidth="1"/>
    <col min="4" max="4" width="18.85546875" style="3" customWidth="1"/>
    <col min="5" max="5" width="21.7109375" bestFit="1" customWidth="1"/>
  </cols>
  <sheetData>
    <row r="1" spans="1:4" x14ac:dyDescent="0.25">
      <c r="A1" s="83" t="s">
        <v>17</v>
      </c>
      <c r="B1" t="s">
        <v>95</v>
      </c>
    </row>
    <row r="3" spans="1:4" x14ac:dyDescent="0.25">
      <c r="B3" s="83" t="s">
        <v>420</v>
      </c>
      <c r="D3"/>
    </row>
    <row r="4" spans="1:4" x14ac:dyDescent="0.25">
      <c r="A4" s="83" t="s">
        <v>2</v>
      </c>
      <c r="B4" t="s">
        <v>421</v>
      </c>
      <c r="C4" t="s">
        <v>422</v>
      </c>
      <c r="D4" t="s">
        <v>419</v>
      </c>
    </row>
    <row r="5" spans="1:4" x14ac:dyDescent="0.25">
      <c r="A5" t="s">
        <v>398</v>
      </c>
      <c r="B5" s="2">
        <v>502</v>
      </c>
      <c r="C5" s="2">
        <v>506</v>
      </c>
      <c r="D5" s="2">
        <v>5975</v>
      </c>
    </row>
    <row r="6" spans="1:4" x14ac:dyDescent="0.25">
      <c r="A6" t="s">
        <v>397</v>
      </c>
      <c r="B6" s="2">
        <v>523</v>
      </c>
      <c r="C6" s="2">
        <v>527</v>
      </c>
      <c r="D6" s="2">
        <v>3117.82</v>
      </c>
    </row>
    <row r="7" spans="1:4" x14ac:dyDescent="0.25">
      <c r="A7" t="s">
        <v>396</v>
      </c>
      <c r="B7" s="2">
        <v>528</v>
      </c>
      <c r="C7" s="2">
        <v>530</v>
      </c>
      <c r="D7" s="2">
        <v>1787.5</v>
      </c>
    </row>
    <row r="8" spans="1:4" x14ac:dyDescent="0.25">
      <c r="A8" t="s">
        <v>395</v>
      </c>
      <c r="B8" s="2">
        <v>531</v>
      </c>
      <c r="C8" s="2">
        <v>534</v>
      </c>
      <c r="D8" s="2">
        <v>1025</v>
      </c>
    </row>
    <row r="9" spans="1:4" x14ac:dyDescent="0.25">
      <c r="A9" t="s">
        <v>394</v>
      </c>
      <c r="B9" s="2">
        <v>547</v>
      </c>
      <c r="C9" s="2">
        <v>550</v>
      </c>
      <c r="D9" s="2">
        <v>2977.82</v>
      </c>
    </row>
    <row r="10" spans="1:4" x14ac:dyDescent="0.25">
      <c r="A10" t="s">
        <v>393</v>
      </c>
      <c r="B10" s="2">
        <v>555</v>
      </c>
      <c r="C10" s="2">
        <v>556</v>
      </c>
      <c r="D10" s="2">
        <v>643</v>
      </c>
    </row>
    <row r="11" spans="1:4" x14ac:dyDescent="0.25">
      <c r="A11" t="s">
        <v>392</v>
      </c>
      <c r="B11" s="2">
        <v>566</v>
      </c>
      <c r="C11" s="2">
        <v>568</v>
      </c>
      <c r="D11" s="2">
        <v>1544.0700000000002</v>
      </c>
    </row>
    <row r="12" spans="1:4" x14ac:dyDescent="0.25">
      <c r="A12" t="s">
        <v>391</v>
      </c>
      <c r="B12" s="2">
        <v>573</v>
      </c>
      <c r="C12" s="2">
        <v>576</v>
      </c>
      <c r="D12" s="2">
        <v>1350</v>
      </c>
    </row>
    <row r="13" spans="1:4" x14ac:dyDescent="0.25">
      <c r="A13" t="s">
        <v>96</v>
      </c>
      <c r="B13" s="2">
        <v>585</v>
      </c>
      <c r="C13" s="2">
        <v>588</v>
      </c>
      <c r="D13" s="2">
        <v>2271.02</v>
      </c>
    </row>
    <row r="14" spans="1:4" x14ac:dyDescent="0.25">
      <c r="A14" t="s">
        <v>406</v>
      </c>
      <c r="B14" s="2">
        <v>494</v>
      </c>
      <c r="C14" s="2">
        <v>501</v>
      </c>
      <c r="D14" s="2">
        <v>6406.7699999999995</v>
      </c>
    </row>
    <row r="15" spans="1:4" x14ac:dyDescent="0.25">
      <c r="A15" t="s">
        <v>405</v>
      </c>
      <c r="B15" s="2">
        <v>507</v>
      </c>
      <c r="C15" s="2">
        <v>514</v>
      </c>
      <c r="D15" s="2">
        <v>8487.5</v>
      </c>
    </row>
    <row r="16" spans="1:4" x14ac:dyDescent="0.25">
      <c r="A16" t="s">
        <v>461</v>
      </c>
      <c r="B16" s="2">
        <v>515</v>
      </c>
      <c r="C16" s="2">
        <v>522</v>
      </c>
      <c r="D16" s="2">
        <v>3649.95</v>
      </c>
    </row>
    <row r="17" spans="1:4" x14ac:dyDescent="0.25">
      <c r="A17" t="s">
        <v>404</v>
      </c>
      <c r="B17" s="2">
        <v>535</v>
      </c>
      <c r="C17" s="2">
        <v>546</v>
      </c>
      <c r="D17" s="2">
        <v>5013</v>
      </c>
    </row>
    <row r="18" spans="1:4" x14ac:dyDescent="0.25">
      <c r="A18" t="s">
        <v>403</v>
      </c>
      <c r="B18" s="2">
        <v>551</v>
      </c>
      <c r="C18" s="2">
        <v>554</v>
      </c>
      <c r="D18" s="2">
        <v>2456.8200000000002</v>
      </c>
    </row>
    <row r="19" spans="1:4" x14ac:dyDescent="0.25">
      <c r="A19" t="s">
        <v>462</v>
      </c>
      <c r="B19" s="2">
        <v>557</v>
      </c>
      <c r="C19" s="2">
        <v>565</v>
      </c>
      <c r="D19" s="2">
        <v>3599.08</v>
      </c>
    </row>
    <row r="20" spans="1:4" x14ac:dyDescent="0.25">
      <c r="A20" t="s">
        <v>463</v>
      </c>
      <c r="B20" s="2">
        <v>569</v>
      </c>
      <c r="C20" s="2">
        <v>572</v>
      </c>
      <c r="D20" s="2">
        <v>2823.94</v>
      </c>
    </row>
    <row r="21" spans="1:4" x14ac:dyDescent="0.25">
      <c r="A21" t="s">
        <v>407</v>
      </c>
      <c r="B21" s="2">
        <v>577</v>
      </c>
      <c r="C21" s="2">
        <v>584</v>
      </c>
      <c r="D21" s="2">
        <v>2750</v>
      </c>
    </row>
    <row r="22" spans="1:4" x14ac:dyDescent="0.25">
      <c r="A22" t="s">
        <v>418</v>
      </c>
      <c r="B22" s="2">
        <v>494</v>
      </c>
      <c r="C22" s="2">
        <v>588</v>
      </c>
      <c r="D22" s="2">
        <v>55878.29</v>
      </c>
    </row>
    <row r="23" spans="1:4" x14ac:dyDescent="0.25">
      <c r="D23"/>
    </row>
    <row r="24" spans="1:4" x14ac:dyDescent="0.25">
      <c r="D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315"/>
  <sheetViews>
    <sheetView showGridLines="0" topLeftCell="D270" workbookViewId="0">
      <selection activeCell="B192" sqref="B192:V31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20.28515625" bestFit="1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95</v>
      </c>
      <c r="B3" s="1" t="s">
        <v>522</v>
      </c>
      <c r="C3" t="s">
        <v>1</v>
      </c>
      <c r="D3" t="s">
        <v>390</v>
      </c>
      <c r="E3" t="s">
        <v>413</v>
      </c>
      <c r="F3" t="s">
        <v>414</v>
      </c>
      <c r="G3">
        <v>494</v>
      </c>
      <c r="H3">
        <v>494</v>
      </c>
      <c r="I3">
        <v>494</v>
      </c>
      <c r="J3">
        <v>494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650</v>
      </c>
      <c r="S3" s="3">
        <v>0</v>
      </c>
      <c r="T3" s="3">
        <v>0</v>
      </c>
      <c r="U3" s="82">
        <f>+Tabla3[[#This Row],[EX SERVICE]]</f>
        <v>650</v>
      </c>
      <c r="V3" t="s">
        <v>70</v>
      </c>
    </row>
    <row r="4" spans="1:22" hidden="1" x14ac:dyDescent="0.25">
      <c r="A4" t="s">
        <v>95</v>
      </c>
      <c r="B4" s="1" t="s">
        <v>522</v>
      </c>
      <c r="C4" t="s">
        <v>1</v>
      </c>
      <c r="D4" t="s">
        <v>390</v>
      </c>
      <c r="E4" t="s">
        <v>413</v>
      </c>
      <c r="F4" t="s">
        <v>414</v>
      </c>
      <c r="G4">
        <v>495</v>
      </c>
      <c r="H4">
        <v>495</v>
      </c>
      <c r="I4">
        <v>495</v>
      </c>
      <c r="J4">
        <v>495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1032.3499999999999</v>
      </c>
      <c r="S4" s="3">
        <v>0</v>
      </c>
      <c r="T4" s="3">
        <v>0</v>
      </c>
      <c r="U4" s="82">
        <f>+Tabla3[[#This Row],[EX SERVICE]]</f>
        <v>1032.3499999999999</v>
      </c>
      <c r="V4" t="s">
        <v>70</v>
      </c>
    </row>
    <row r="5" spans="1:22" hidden="1" x14ac:dyDescent="0.25">
      <c r="A5" t="s">
        <v>95</v>
      </c>
      <c r="B5" s="1" t="s">
        <v>522</v>
      </c>
      <c r="C5" t="s">
        <v>1</v>
      </c>
      <c r="D5" t="s">
        <v>390</v>
      </c>
      <c r="E5" t="s">
        <v>413</v>
      </c>
      <c r="F5" t="s">
        <v>414</v>
      </c>
      <c r="G5">
        <v>496</v>
      </c>
      <c r="H5">
        <v>496</v>
      </c>
      <c r="I5">
        <v>496</v>
      </c>
      <c r="J5">
        <v>496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1334.85</v>
      </c>
      <c r="S5" s="3">
        <v>0</v>
      </c>
      <c r="T5" s="3">
        <v>0</v>
      </c>
      <c r="U5" s="82">
        <f>+Tabla3[[#This Row],[EX SERVICE]]</f>
        <v>1334.85</v>
      </c>
      <c r="V5" t="s">
        <v>70</v>
      </c>
    </row>
    <row r="6" spans="1:22" hidden="1" x14ac:dyDescent="0.25">
      <c r="A6" t="s">
        <v>95</v>
      </c>
      <c r="B6" s="1" t="s">
        <v>522</v>
      </c>
      <c r="C6" t="s">
        <v>1</v>
      </c>
      <c r="D6" t="s">
        <v>390</v>
      </c>
      <c r="E6" t="s">
        <v>413</v>
      </c>
      <c r="F6" t="s">
        <v>414</v>
      </c>
      <c r="G6">
        <v>497</v>
      </c>
      <c r="H6">
        <v>497</v>
      </c>
      <c r="I6">
        <v>497</v>
      </c>
      <c r="J6">
        <v>497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1127.5</v>
      </c>
      <c r="S6" s="3">
        <v>0</v>
      </c>
      <c r="T6" s="3">
        <v>0</v>
      </c>
      <c r="U6" s="82">
        <f>+Tabla3[[#This Row],[EX SERVICE]]</f>
        <v>1127.5</v>
      </c>
      <c r="V6" t="s">
        <v>70</v>
      </c>
    </row>
    <row r="7" spans="1:22" hidden="1" x14ac:dyDescent="0.25">
      <c r="A7" t="s">
        <v>95</v>
      </c>
      <c r="B7" s="1" t="s">
        <v>522</v>
      </c>
      <c r="C7" t="s">
        <v>1</v>
      </c>
      <c r="D7" t="s">
        <v>390</v>
      </c>
      <c r="E7" t="s">
        <v>413</v>
      </c>
      <c r="F7" t="s">
        <v>414</v>
      </c>
      <c r="G7">
        <v>498</v>
      </c>
      <c r="H7">
        <v>498</v>
      </c>
      <c r="I7">
        <v>498</v>
      </c>
      <c r="J7">
        <v>498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125</v>
      </c>
      <c r="S7" s="3">
        <v>0</v>
      </c>
      <c r="T7" s="3">
        <v>0</v>
      </c>
      <c r="U7" s="82">
        <f>+Tabla3[[#This Row],[EX SERVICE]]</f>
        <v>125</v>
      </c>
      <c r="V7" t="s">
        <v>70</v>
      </c>
    </row>
    <row r="8" spans="1:22" hidden="1" x14ac:dyDescent="0.25">
      <c r="A8" t="s">
        <v>95</v>
      </c>
      <c r="B8" s="1" t="s">
        <v>522</v>
      </c>
      <c r="C8" t="s">
        <v>1</v>
      </c>
      <c r="D8" t="s">
        <v>390</v>
      </c>
      <c r="E8" t="s">
        <v>413</v>
      </c>
      <c r="F8" t="s">
        <v>414</v>
      </c>
      <c r="G8">
        <v>499</v>
      </c>
      <c r="H8">
        <v>499</v>
      </c>
      <c r="I8">
        <v>499</v>
      </c>
      <c r="J8">
        <v>499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250</v>
      </c>
      <c r="S8" s="3">
        <v>0</v>
      </c>
      <c r="T8" s="3">
        <v>0</v>
      </c>
      <c r="U8" s="82">
        <f>+Tabla3[[#This Row],[EX SERVICE]]</f>
        <v>250</v>
      </c>
      <c r="V8" t="s">
        <v>70</v>
      </c>
    </row>
    <row r="9" spans="1:22" hidden="1" x14ac:dyDescent="0.25">
      <c r="A9" t="s">
        <v>95</v>
      </c>
      <c r="B9" s="1" t="s">
        <v>522</v>
      </c>
      <c r="C9" t="s">
        <v>1</v>
      </c>
      <c r="D9" t="s">
        <v>390</v>
      </c>
      <c r="E9" t="s">
        <v>413</v>
      </c>
      <c r="F9" t="s">
        <v>414</v>
      </c>
      <c r="G9">
        <v>500</v>
      </c>
      <c r="H9">
        <v>500</v>
      </c>
      <c r="I9">
        <v>500</v>
      </c>
      <c r="J9">
        <v>500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994.57</v>
      </c>
      <c r="S9" s="3">
        <v>0</v>
      </c>
      <c r="T9" s="3">
        <v>0</v>
      </c>
      <c r="U9" s="82">
        <f>+Tabla3[[#This Row],[EX SERVICE]]</f>
        <v>994.57</v>
      </c>
      <c r="V9" t="s">
        <v>70</v>
      </c>
    </row>
    <row r="10" spans="1:22" hidden="1" x14ac:dyDescent="0.25">
      <c r="A10" t="s">
        <v>95</v>
      </c>
      <c r="B10" s="1" t="s">
        <v>522</v>
      </c>
      <c r="C10" t="s">
        <v>1</v>
      </c>
      <c r="D10" t="s">
        <v>390</v>
      </c>
      <c r="E10" t="s">
        <v>413</v>
      </c>
      <c r="F10" t="s">
        <v>414</v>
      </c>
      <c r="G10">
        <v>501</v>
      </c>
      <c r="H10">
        <v>501</v>
      </c>
      <c r="I10">
        <v>501</v>
      </c>
      <c r="J10">
        <v>501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892.5</v>
      </c>
      <c r="S10" s="3">
        <v>0</v>
      </c>
      <c r="T10" s="3">
        <v>0</v>
      </c>
      <c r="U10" s="82">
        <f>+Tabla3[[#This Row],[EX SERVICE]]</f>
        <v>892.5</v>
      </c>
      <c r="V10" t="s">
        <v>70</v>
      </c>
    </row>
    <row r="11" spans="1:22" hidden="1" x14ac:dyDescent="0.25">
      <c r="A11" t="s">
        <v>95</v>
      </c>
      <c r="B11" s="1" t="s">
        <v>472</v>
      </c>
      <c r="C11" t="s">
        <v>1</v>
      </c>
      <c r="D11" t="s">
        <v>390</v>
      </c>
      <c r="E11" t="s">
        <v>413</v>
      </c>
      <c r="F11" t="s">
        <v>414</v>
      </c>
      <c r="G11">
        <v>502</v>
      </c>
      <c r="H11">
        <v>502</v>
      </c>
      <c r="I11">
        <v>502</v>
      </c>
      <c r="J11">
        <v>502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900</v>
      </c>
      <c r="S11" s="3">
        <v>0</v>
      </c>
      <c r="T11" s="3">
        <v>0</v>
      </c>
      <c r="U11" s="82">
        <f>+Tabla3[[#This Row],[EX SERVICE]]</f>
        <v>900</v>
      </c>
      <c r="V11" t="s">
        <v>70</v>
      </c>
    </row>
    <row r="12" spans="1:22" hidden="1" x14ac:dyDescent="0.25">
      <c r="A12" t="s">
        <v>95</v>
      </c>
      <c r="B12" s="1" t="s">
        <v>472</v>
      </c>
      <c r="C12" t="s">
        <v>1</v>
      </c>
      <c r="D12" t="s">
        <v>390</v>
      </c>
      <c r="E12" t="s">
        <v>413</v>
      </c>
      <c r="F12" t="s">
        <v>414</v>
      </c>
      <c r="G12">
        <v>503</v>
      </c>
      <c r="H12">
        <v>503</v>
      </c>
      <c r="I12">
        <v>503</v>
      </c>
      <c r="J12">
        <v>503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990</v>
      </c>
      <c r="S12" s="3">
        <v>0</v>
      </c>
      <c r="T12" s="3">
        <v>0</v>
      </c>
      <c r="U12" s="82">
        <f>+Tabla3[[#This Row],[EX SERVICE]]</f>
        <v>990</v>
      </c>
      <c r="V12" t="s">
        <v>70</v>
      </c>
    </row>
    <row r="13" spans="1:22" hidden="1" x14ac:dyDescent="0.25">
      <c r="A13" t="s">
        <v>95</v>
      </c>
      <c r="B13" s="1" t="s">
        <v>472</v>
      </c>
      <c r="C13" t="s">
        <v>1</v>
      </c>
      <c r="D13" t="s">
        <v>390</v>
      </c>
      <c r="E13" t="s">
        <v>413</v>
      </c>
      <c r="F13" t="s">
        <v>414</v>
      </c>
      <c r="G13">
        <v>504</v>
      </c>
      <c r="H13">
        <v>504</v>
      </c>
      <c r="I13">
        <v>504</v>
      </c>
      <c r="J13">
        <v>504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1890</v>
      </c>
      <c r="S13" s="3">
        <v>0</v>
      </c>
      <c r="T13" s="3">
        <v>0</v>
      </c>
      <c r="U13" s="82">
        <f>+Tabla3[[#This Row],[EX SERVICE]]</f>
        <v>1890</v>
      </c>
      <c r="V13" t="s">
        <v>70</v>
      </c>
    </row>
    <row r="14" spans="1:22" hidden="1" x14ac:dyDescent="0.25">
      <c r="A14" t="s">
        <v>95</v>
      </c>
      <c r="B14" s="1" t="s">
        <v>472</v>
      </c>
      <c r="C14" t="s">
        <v>1</v>
      </c>
      <c r="D14" t="s">
        <v>390</v>
      </c>
      <c r="E14" t="s">
        <v>413</v>
      </c>
      <c r="F14" t="s">
        <v>414</v>
      </c>
      <c r="G14">
        <v>505</v>
      </c>
      <c r="H14">
        <v>505</v>
      </c>
      <c r="I14">
        <v>505</v>
      </c>
      <c r="J14">
        <v>505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1260</v>
      </c>
      <c r="S14" s="3">
        <v>0</v>
      </c>
      <c r="T14" s="3">
        <v>0</v>
      </c>
      <c r="U14" s="82">
        <f>+Tabla3[[#This Row],[EX SERVICE]]</f>
        <v>1260</v>
      </c>
      <c r="V14" t="s">
        <v>70</v>
      </c>
    </row>
    <row r="15" spans="1:22" hidden="1" x14ac:dyDescent="0.25">
      <c r="A15" t="s">
        <v>95</v>
      </c>
      <c r="B15" s="1" t="s">
        <v>472</v>
      </c>
      <c r="C15" t="s">
        <v>1</v>
      </c>
      <c r="D15" t="s">
        <v>390</v>
      </c>
      <c r="E15" t="s">
        <v>413</v>
      </c>
      <c r="F15" t="s">
        <v>414</v>
      </c>
      <c r="G15">
        <v>506</v>
      </c>
      <c r="H15">
        <v>506</v>
      </c>
      <c r="I15">
        <v>506</v>
      </c>
      <c r="J15">
        <v>506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935</v>
      </c>
      <c r="S15" s="3">
        <v>0</v>
      </c>
      <c r="T15" s="3">
        <v>0</v>
      </c>
      <c r="U15" s="82">
        <f>+Tabla3[[#This Row],[EX SERVICE]]</f>
        <v>935</v>
      </c>
      <c r="V15" t="s">
        <v>70</v>
      </c>
    </row>
    <row r="16" spans="1:22" hidden="1" x14ac:dyDescent="0.25">
      <c r="A16" t="s">
        <v>95</v>
      </c>
      <c r="B16" s="1" t="s">
        <v>468</v>
      </c>
      <c r="C16" t="s">
        <v>1</v>
      </c>
      <c r="D16" t="s">
        <v>390</v>
      </c>
      <c r="E16" t="s">
        <v>413</v>
      </c>
      <c r="F16" t="s">
        <v>414</v>
      </c>
      <c r="G16">
        <v>507</v>
      </c>
      <c r="H16">
        <v>507</v>
      </c>
      <c r="I16">
        <v>507</v>
      </c>
      <c r="J16">
        <v>507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1207.5</v>
      </c>
      <c r="S16" s="3">
        <v>0</v>
      </c>
      <c r="T16" s="3">
        <v>0</v>
      </c>
      <c r="U16" s="82">
        <f>+Tabla3[[#This Row],[EX SERVICE]]</f>
        <v>1207.5</v>
      </c>
      <c r="V16" t="s">
        <v>70</v>
      </c>
    </row>
    <row r="17" spans="1:22" hidden="1" x14ac:dyDescent="0.25">
      <c r="A17" t="s">
        <v>95</v>
      </c>
      <c r="B17" s="1" t="s">
        <v>468</v>
      </c>
      <c r="C17" t="s">
        <v>1</v>
      </c>
      <c r="D17" t="s">
        <v>390</v>
      </c>
      <c r="E17" t="s">
        <v>413</v>
      </c>
      <c r="F17" t="s">
        <v>414</v>
      </c>
      <c r="G17">
        <v>508</v>
      </c>
      <c r="H17">
        <v>508</v>
      </c>
      <c r="I17">
        <v>508</v>
      </c>
      <c r="J17">
        <v>508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1207.5</v>
      </c>
      <c r="S17" s="3">
        <v>0</v>
      </c>
      <c r="T17" s="3">
        <v>0</v>
      </c>
      <c r="U17" s="82">
        <f>+Tabla3[[#This Row],[EX SERVICE]]</f>
        <v>1207.5</v>
      </c>
      <c r="V17" t="s">
        <v>70</v>
      </c>
    </row>
    <row r="18" spans="1:22" hidden="1" x14ac:dyDescent="0.25">
      <c r="A18" t="s">
        <v>95</v>
      </c>
      <c r="B18" s="1" t="s">
        <v>468</v>
      </c>
      <c r="C18" t="s">
        <v>1</v>
      </c>
      <c r="D18" t="s">
        <v>390</v>
      </c>
      <c r="E18" t="s">
        <v>413</v>
      </c>
      <c r="F18" t="s">
        <v>414</v>
      </c>
      <c r="G18">
        <v>509</v>
      </c>
      <c r="H18">
        <v>509</v>
      </c>
      <c r="I18">
        <v>509</v>
      </c>
      <c r="J18">
        <v>509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866.25</v>
      </c>
      <c r="S18" s="3">
        <v>0</v>
      </c>
      <c r="T18" s="3">
        <v>0</v>
      </c>
      <c r="U18" s="82">
        <f>+Tabla3[[#This Row],[EX SERVICE]]</f>
        <v>866.25</v>
      </c>
      <c r="V18" t="s">
        <v>70</v>
      </c>
    </row>
    <row r="19" spans="1:22" hidden="1" x14ac:dyDescent="0.25">
      <c r="A19" t="s">
        <v>95</v>
      </c>
      <c r="B19" s="1" t="s">
        <v>468</v>
      </c>
      <c r="C19" t="s">
        <v>1</v>
      </c>
      <c r="D19" t="s">
        <v>390</v>
      </c>
      <c r="E19" t="s">
        <v>413</v>
      </c>
      <c r="F19" t="s">
        <v>414</v>
      </c>
      <c r="G19">
        <v>510</v>
      </c>
      <c r="H19">
        <v>510</v>
      </c>
      <c r="I19">
        <v>510</v>
      </c>
      <c r="J19">
        <v>510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971.25</v>
      </c>
      <c r="S19" s="3">
        <v>0</v>
      </c>
      <c r="T19" s="3">
        <v>0</v>
      </c>
      <c r="U19" s="82">
        <f>+Tabla3[[#This Row],[EX SERVICE]]</f>
        <v>971.25</v>
      </c>
      <c r="V19" t="s">
        <v>70</v>
      </c>
    </row>
    <row r="20" spans="1:22" hidden="1" x14ac:dyDescent="0.25">
      <c r="A20" t="s">
        <v>95</v>
      </c>
      <c r="B20" s="1" t="s">
        <v>468</v>
      </c>
      <c r="C20" t="s">
        <v>1</v>
      </c>
      <c r="D20" t="s">
        <v>390</v>
      </c>
      <c r="E20" t="s">
        <v>413</v>
      </c>
      <c r="F20" t="s">
        <v>414</v>
      </c>
      <c r="G20">
        <v>511</v>
      </c>
      <c r="H20">
        <v>511</v>
      </c>
      <c r="I20">
        <v>511</v>
      </c>
      <c r="J20">
        <v>511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1207.5</v>
      </c>
      <c r="S20" s="3">
        <v>0</v>
      </c>
      <c r="T20" s="3">
        <v>0</v>
      </c>
      <c r="U20" s="82">
        <f>+Tabla3[[#This Row],[EX SERVICE]]</f>
        <v>1207.5</v>
      </c>
      <c r="V20" t="s">
        <v>70</v>
      </c>
    </row>
    <row r="21" spans="1:22" hidden="1" x14ac:dyDescent="0.25">
      <c r="A21" t="s">
        <v>95</v>
      </c>
      <c r="B21" s="1" t="s">
        <v>468</v>
      </c>
      <c r="C21" t="s">
        <v>1</v>
      </c>
      <c r="D21" t="s">
        <v>390</v>
      </c>
      <c r="E21" t="s">
        <v>413</v>
      </c>
      <c r="F21" t="s">
        <v>414</v>
      </c>
      <c r="G21">
        <v>512</v>
      </c>
      <c r="H21">
        <v>512</v>
      </c>
      <c r="I21">
        <v>512</v>
      </c>
      <c r="J21">
        <v>512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1207.5</v>
      </c>
      <c r="S21" s="3">
        <v>0</v>
      </c>
      <c r="T21" s="3">
        <v>0</v>
      </c>
      <c r="U21" s="82">
        <f>+Tabla3[[#This Row],[EX SERVICE]]</f>
        <v>1207.5</v>
      </c>
      <c r="V21" t="s">
        <v>70</v>
      </c>
    </row>
    <row r="22" spans="1:22" hidden="1" x14ac:dyDescent="0.25">
      <c r="A22" t="s">
        <v>95</v>
      </c>
      <c r="B22" s="1" t="s">
        <v>468</v>
      </c>
      <c r="C22" t="s">
        <v>1</v>
      </c>
      <c r="D22" t="s">
        <v>390</v>
      </c>
      <c r="E22" t="s">
        <v>413</v>
      </c>
      <c r="F22" t="s">
        <v>414</v>
      </c>
      <c r="G22">
        <v>513</v>
      </c>
      <c r="H22">
        <v>513</v>
      </c>
      <c r="I22">
        <v>513</v>
      </c>
      <c r="J22">
        <v>513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1207.5</v>
      </c>
      <c r="S22" s="3">
        <v>0</v>
      </c>
      <c r="T22" s="3">
        <v>0</v>
      </c>
      <c r="U22" s="82">
        <f>+Tabla3[[#This Row],[EX SERVICE]]</f>
        <v>1207.5</v>
      </c>
      <c r="V22" t="s">
        <v>70</v>
      </c>
    </row>
    <row r="23" spans="1:22" hidden="1" x14ac:dyDescent="0.25">
      <c r="A23" t="s">
        <v>95</v>
      </c>
      <c r="B23" s="1" t="s">
        <v>468</v>
      </c>
      <c r="C23" t="s">
        <v>1</v>
      </c>
      <c r="D23" t="s">
        <v>390</v>
      </c>
      <c r="E23" t="s">
        <v>413</v>
      </c>
      <c r="F23" t="s">
        <v>414</v>
      </c>
      <c r="G23">
        <v>514</v>
      </c>
      <c r="H23">
        <v>514</v>
      </c>
      <c r="I23">
        <v>514</v>
      </c>
      <c r="J23">
        <v>514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612.5</v>
      </c>
      <c r="S23" s="3">
        <v>0</v>
      </c>
      <c r="T23" s="3">
        <v>0</v>
      </c>
      <c r="U23" s="82">
        <f>+Tabla3[[#This Row],[EX SERVICE]]</f>
        <v>612.5</v>
      </c>
      <c r="V23" t="s">
        <v>70</v>
      </c>
    </row>
    <row r="24" spans="1:22" hidden="1" x14ac:dyDescent="0.25">
      <c r="A24" t="s">
        <v>95</v>
      </c>
      <c r="B24" s="1" t="s">
        <v>471</v>
      </c>
      <c r="C24" t="s">
        <v>1</v>
      </c>
      <c r="D24" t="s">
        <v>390</v>
      </c>
      <c r="E24" t="s">
        <v>413</v>
      </c>
      <c r="F24" t="s">
        <v>414</v>
      </c>
      <c r="G24">
        <v>515</v>
      </c>
      <c r="H24">
        <v>515</v>
      </c>
      <c r="I24">
        <v>515</v>
      </c>
      <c r="J24">
        <v>515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554.95000000000005</v>
      </c>
      <c r="S24" s="3">
        <v>0</v>
      </c>
      <c r="T24" s="3">
        <v>0</v>
      </c>
      <c r="U24" s="82">
        <f>+Tabla3[[#This Row],[EX SERVICE]]</f>
        <v>554.95000000000005</v>
      </c>
      <c r="V24" t="s">
        <v>70</v>
      </c>
    </row>
    <row r="25" spans="1:22" hidden="1" x14ac:dyDescent="0.25">
      <c r="A25" t="s">
        <v>95</v>
      </c>
      <c r="B25" s="1" t="s">
        <v>471</v>
      </c>
      <c r="C25" t="s">
        <v>1</v>
      </c>
      <c r="D25" t="s">
        <v>390</v>
      </c>
      <c r="E25" t="s">
        <v>413</v>
      </c>
      <c r="F25" t="s">
        <v>414</v>
      </c>
      <c r="G25">
        <v>516</v>
      </c>
      <c r="H25">
        <v>516</v>
      </c>
      <c r="I25">
        <v>516</v>
      </c>
      <c r="J25">
        <v>516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525</v>
      </c>
      <c r="S25" s="3">
        <v>0</v>
      </c>
      <c r="T25" s="3">
        <v>0</v>
      </c>
      <c r="U25" s="82">
        <f>+Tabla3[[#This Row],[EX SERVICE]]</f>
        <v>525</v>
      </c>
      <c r="V25" t="s">
        <v>70</v>
      </c>
    </row>
    <row r="26" spans="1:22" hidden="1" x14ac:dyDescent="0.25">
      <c r="A26" t="s">
        <v>95</v>
      </c>
      <c r="B26" s="1" t="s">
        <v>471</v>
      </c>
      <c r="C26" t="s">
        <v>1</v>
      </c>
      <c r="D26" t="s">
        <v>390</v>
      </c>
      <c r="E26" t="s">
        <v>413</v>
      </c>
      <c r="F26" t="s">
        <v>414</v>
      </c>
      <c r="G26">
        <v>517</v>
      </c>
      <c r="H26">
        <v>517</v>
      </c>
      <c r="I26">
        <v>517</v>
      </c>
      <c r="J26">
        <v>517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55</v>
      </c>
      <c r="S26" s="3">
        <v>0</v>
      </c>
      <c r="T26" s="3">
        <v>0</v>
      </c>
      <c r="U26" s="82">
        <f>+Tabla3[[#This Row],[EX SERVICE]]</f>
        <v>55</v>
      </c>
      <c r="V26" t="s">
        <v>70</v>
      </c>
    </row>
    <row r="27" spans="1:22" hidden="1" x14ac:dyDescent="0.25">
      <c r="A27" t="s">
        <v>95</v>
      </c>
      <c r="B27" s="1" t="s">
        <v>471</v>
      </c>
      <c r="C27" t="s">
        <v>1</v>
      </c>
      <c r="D27" t="s">
        <v>390</v>
      </c>
      <c r="E27" t="s">
        <v>413</v>
      </c>
      <c r="F27" t="s">
        <v>414</v>
      </c>
      <c r="G27">
        <v>518</v>
      </c>
      <c r="H27">
        <v>518</v>
      </c>
      <c r="I27">
        <v>518</v>
      </c>
      <c r="J27">
        <v>518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55</v>
      </c>
      <c r="S27" s="3">
        <v>0</v>
      </c>
      <c r="T27" s="3">
        <v>0</v>
      </c>
      <c r="U27" s="82">
        <f>+Tabla3[[#This Row],[EX SERVICE]]</f>
        <v>55</v>
      </c>
      <c r="V27" t="s">
        <v>70</v>
      </c>
    </row>
    <row r="28" spans="1:22" hidden="1" x14ac:dyDescent="0.25">
      <c r="A28" t="s">
        <v>95</v>
      </c>
      <c r="B28" s="1" t="s">
        <v>471</v>
      </c>
      <c r="C28" t="s">
        <v>1</v>
      </c>
      <c r="D28" t="s">
        <v>390</v>
      </c>
      <c r="E28" t="s">
        <v>413</v>
      </c>
      <c r="F28" t="s">
        <v>414</v>
      </c>
      <c r="G28">
        <v>519</v>
      </c>
      <c r="H28">
        <v>519</v>
      </c>
      <c r="I28">
        <v>519</v>
      </c>
      <c r="J28">
        <v>519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250</v>
      </c>
      <c r="S28" s="3">
        <v>0</v>
      </c>
      <c r="T28" s="3">
        <v>0</v>
      </c>
      <c r="U28" s="82">
        <f>+Tabla3[[#This Row],[EX SERVICE]]</f>
        <v>250</v>
      </c>
      <c r="V28" t="s">
        <v>70</v>
      </c>
    </row>
    <row r="29" spans="1:22" hidden="1" x14ac:dyDescent="0.25">
      <c r="A29" t="s">
        <v>95</v>
      </c>
      <c r="B29" s="1" t="s">
        <v>471</v>
      </c>
      <c r="C29" t="s">
        <v>1</v>
      </c>
      <c r="D29" t="s">
        <v>390</v>
      </c>
      <c r="E29" t="s">
        <v>413</v>
      </c>
      <c r="F29" t="s">
        <v>414</v>
      </c>
      <c r="G29">
        <v>520</v>
      </c>
      <c r="H29">
        <v>520</v>
      </c>
      <c r="I29">
        <v>520</v>
      </c>
      <c r="J29">
        <v>520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660</v>
      </c>
      <c r="S29" s="3">
        <v>0</v>
      </c>
      <c r="T29" s="3">
        <v>0</v>
      </c>
      <c r="U29" s="82">
        <f>+Tabla3[[#This Row],[EX SERVICE]]</f>
        <v>660</v>
      </c>
      <c r="V29" t="s">
        <v>70</v>
      </c>
    </row>
    <row r="30" spans="1:22" hidden="1" x14ac:dyDescent="0.25">
      <c r="A30" t="s">
        <v>95</v>
      </c>
      <c r="B30" s="1" t="s">
        <v>471</v>
      </c>
      <c r="C30" t="s">
        <v>1</v>
      </c>
      <c r="D30" t="s">
        <v>390</v>
      </c>
      <c r="E30" t="s">
        <v>413</v>
      </c>
      <c r="F30" t="s">
        <v>414</v>
      </c>
      <c r="G30">
        <v>521</v>
      </c>
      <c r="H30">
        <v>521</v>
      </c>
      <c r="I30">
        <v>521</v>
      </c>
      <c r="J30">
        <v>521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650</v>
      </c>
      <c r="S30" s="3">
        <v>0</v>
      </c>
      <c r="T30" s="3">
        <v>0</v>
      </c>
      <c r="U30" s="82">
        <f>+Tabla3[[#This Row],[EX SERVICE]]</f>
        <v>650</v>
      </c>
      <c r="V30" t="s">
        <v>70</v>
      </c>
    </row>
    <row r="31" spans="1:22" hidden="1" x14ac:dyDescent="0.25">
      <c r="A31" t="s">
        <v>95</v>
      </c>
      <c r="B31" s="1" t="s">
        <v>471</v>
      </c>
      <c r="C31" t="s">
        <v>1</v>
      </c>
      <c r="D31" t="s">
        <v>390</v>
      </c>
      <c r="E31" t="s">
        <v>413</v>
      </c>
      <c r="F31" t="s">
        <v>414</v>
      </c>
      <c r="G31">
        <v>522</v>
      </c>
      <c r="H31">
        <v>522</v>
      </c>
      <c r="I31">
        <v>522</v>
      </c>
      <c r="J31">
        <v>522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900</v>
      </c>
      <c r="S31" s="3">
        <v>0</v>
      </c>
      <c r="T31" s="3">
        <v>0</v>
      </c>
      <c r="U31" s="82">
        <f>+Tabla3[[#This Row],[EX SERVICE]]</f>
        <v>900</v>
      </c>
      <c r="V31" t="s">
        <v>70</v>
      </c>
    </row>
    <row r="32" spans="1:22" hidden="1" x14ac:dyDescent="0.25">
      <c r="A32" t="s">
        <v>95</v>
      </c>
      <c r="B32" s="1" t="s">
        <v>478</v>
      </c>
      <c r="C32" t="s">
        <v>1</v>
      </c>
      <c r="D32" t="s">
        <v>390</v>
      </c>
      <c r="E32" t="s">
        <v>413</v>
      </c>
      <c r="F32" t="s">
        <v>414</v>
      </c>
      <c r="G32">
        <v>523</v>
      </c>
      <c r="H32">
        <v>523</v>
      </c>
      <c r="I32">
        <v>523</v>
      </c>
      <c r="J32">
        <v>523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650</v>
      </c>
      <c r="S32" s="3">
        <v>0</v>
      </c>
      <c r="T32" s="3">
        <v>0</v>
      </c>
      <c r="U32" s="82">
        <f>+Tabla3[[#This Row],[EX SERVICE]]</f>
        <v>650</v>
      </c>
      <c r="V32" t="s">
        <v>70</v>
      </c>
    </row>
    <row r="33" spans="1:22" hidden="1" x14ac:dyDescent="0.25">
      <c r="A33" t="s">
        <v>95</v>
      </c>
      <c r="B33" s="1" t="s">
        <v>478</v>
      </c>
      <c r="C33" t="s">
        <v>1</v>
      </c>
      <c r="D33" t="s">
        <v>390</v>
      </c>
      <c r="E33" t="s">
        <v>413</v>
      </c>
      <c r="F33" t="s">
        <v>414</v>
      </c>
      <c r="G33">
        <v>524</v>
      </c>
      <c r="H33">
        <v>524</v>
      </c>
      <c r="I33">
        <v>524</v>
      </c>
      <c r="J33">
        <v>524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990</v>
      </c>
      <c r="S33" s="3">
        <v>0</v>
      </c>
      <c r="T33" s="3">
        <v>0</v>
      </c>
      <c r="U33" s="82">
        <f>+Tabla3[[#This Row],[EX SERVICE]]</f>
        <v>990</v>
      </c>
      <c r="V33" t="s">
        <v>70</v>
      </c>
    </row>
    <row r="34" spans="1:22" hidden="1" x14ac:dyDescent="0.25">
      <c r="A34" t="s">
        <v>95</v>
      </c>
      <c r="B34" s="1" t="s">
        <v>478</v>
      </c>
      <c r="C34" t="s">
        <v>1</v>
      </c>
      <c r="D34" t="s">
        <v>390</v>
      </c>
      <c r="E34" t="s">
        <v>413</v>
      </c>
      <c r="F34" t="s">
        <v>414</v>
      </c>
      <c r="G34">
        <v>525</v>
      </c>
      <c r="H34">
        <v>525</v>
      </c>
      <c r="I34">
        <v>525</v>
      </c>
      <c r="J34">
        <v>525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440</v>
      </c>
      <c r="S34" s="3">
        <v>0</v>
      </c>
      <c r="T34" s="3">
        <v>0</v>
      </c>
      <c r="U34" s="82">
        <f>+Tabla3[[#This Row],[EX SERVICE]]</f>
        <v>440</v>
      </c>
      <c r="V34" t="s">
        <v>70</v>
      </c>
    </row>
    <row r="35" spans="1:22" hidden="1" x14ac:dyDescent="0.25">
      <c r="A35" t="s">
        <v>95</v>
      </c>
      <c r="B35" s="1" t="s">
        <v>478</v>
      </c>
      <c r="C35" t="s">
        <v>1</v>
      </c>
      <c r="D35" t="s">
        <v>390</v>
      </c>
      <c r="E35" t="s">
        <v>413</v>
      </c>
      <c r="F35" t="s">
        <v>414</v>
      </c>
      <c r="G35">
        <v>526</v>
      </c>
      <c r="H35">
        <v>526</v>
      </c>
      <c r="I35">
        <v>526</v>
      </c>
      <c r="J35">
        <v>526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440</v>
      </c>
      <c r="S35" s="3">
        <v>0</v>
      </c>
      <c r="T35" s="3">
        <v>0</v>
      </c>
      <c r="U35" s="82">
        <f>+Tabla3[[#This Row],[EX SERVICE]]</f>
        <v>440</v>
      </c>
      <c r="V35" t="s">
        <v>70</v>
      </c>
    </row>
    <row r="36" spans="1:22" hidden="1" x14ac:dyDescent="0.25">
      <c r="A36" t="s">
        <v>95</v>
      </c>
      <c r="B36" s="1" t="s">
        <v>478</v>
      </c>
      <c r="C36" t="s">
        <v>1</v>
      </c>
      <c r="D36" t="s">
        <v>390</v>
      </c>
      <c r="E36" t="s">
        <v>413</v>
      </c>
      <c r="F36" t="s">
        <v>414</v>
      </c>
      <c r="G36">
        <v>527</v>
      </c>
      <c r="H36">
        <v>527</v>
      </c>
      <c r="I36">
        <v>527</v>
      </c>
      <c r="J36">
        <v>527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597.82000000000005</v>
      </c>
      <c r="S36" s="3">
        <v>0</v>
      </c>
      <c r="T36" s="3">
        <v>0</v>
      </c>
      <c r="U36" s="82">
        <f>+Tabla3[[#This Row],[EX SERVICE]]</f>
        <v>597.82000000000005</v>
      </c>
      <c r="V36" t="s">
        <v>70</v>
      </c>
    </row>
    <row r="37" spans="1:22" hidden="1" x14ac:dyDescent="0.25">
      <c r="A37" t="s">
        <v>95</v>
      </c>
      <c r="B37" s="1" t="s">
        <v>475</v>
      </c>
      <c r="C37" t="s">
        <v>1</v>
      </c>
      <c r="D37" t="s">
        <v>390</v>
      </c>
      <c r="E37" t="s">
        <v>413</v>
      </c>
      <c r="F37" t="s">
        <v>414</v>
      </c>
      <c r="G37">
        <v>528</v>
      </c>
      <c r="H37">
        <v>528</v>
      </c>
      <c r="I37">
        <v>528</v>
      </c>
      <c r="J37">
        <v>528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605</v>
      </c>
      <c r="S37" s="3">
        <v>0</v>
      </c>
      <c r="T37" s="3">
        <v>0</v>
      </c>
      <c r="U37" s="82">
        <f>+Tabla3[[#This Row],[EX SERVICE]]</f>
        <v>605</v>
      </c>
      <c r="V37" t="s">
        <v>70</v>
      </c>
    </row>
    <row r="38" spans="1:22" hidden="1" x14ac:dyDescent="0.25">
      <c r="A38" t="s">
        <v>95</v>
      </c>
      <c r="B38" s="1" t="s">
        <v>475</v>
      </c>
      <c r="C38" t="s">
        <v>1</v>
      </c>
      <c r="D38" t="s">
        <v>390</v>
      </c>
      <c r="E38" t="s">
        <v>413</v>
      </c>
      <c r="F38" t="s">
        <v>414</v>
      </c>
      <c r="G38">
        <v>529</v>
      </c>
      <c r="H38">
        <v>529</v>
      </c>
      <c r="I38">
        <v>529</v>
      </c>
      <c r="J38">
        <v>529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742.5</v>
      </c>
      <c r="S38" s="3">
        <v>0</v>
      </c>
      <c r="T38" s="3">
        <v>0</v>
      </c>
      <c r="U38" s="82">
        <f>+Tabla3[[#This Row],[EX SERVICE]]</f>
        <v>742.5</v>
      </c>
      <c r="V38" t="s">
        <v>70</v>
      </c>
    </row>
    <row r="39" spans="1:22" hidden="1" x14ac:dyDescent="0.25">
      <c r="A39" t="s">
        <v>95</v>
      </c>
      <c r="B39" s="1" t="s">
        <v>475</v>
      </c>
      <c r="C39" t="s">
        <v>1</v>
      </c>
      <c r="D39" t="s">
        <v>390</v>
      </c>
      <c r="E39" t="s">
        <v>413</v>
      </c>
      <c r="F39" t="s">
        <v>414</v>
      </c>
      <c r="G39">
        <v>530</v>
      </c>
      <c r="H39">
        <v>530</v>
      </c>
      <c r="I39">
        <v>530</v>
      </c>
      <c r="J39">
        <v>530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440</v>
      </c>
      <c r="S39" s="3">
        <v>0</v>
      </c>
      <c r="T39" s="3">
        <v>0</v>
      </c>
      <c r="U39" s="82">
        <f>+Tabla3[[#This Row],[EX SERVICE]]</f>
        <v>440</v>
      </c>
      <c r="V39" t="s">
        <v>70</v>
      </c>
    </row>
    <row r="40" spans="1:22" hidden="1" x14ac:dyDescent="0.25">
      <c r="A40" t="s">
        <v>95</v>
      </c>
      <c r="B40" s="1" t="s">
        <v>523</v>
      </c>
      <c r="C40" t="s">
        <v>1</v>
      </c>
      <c r="D40" t="s">
        <v>390</v>
      </c>
      <c r="E40" t="s">
        <v>413</v>
      </c>
      <c r="F40" t="s">
        <v>414</v>
      </c>
      <c r="G40">
        <v>531</v>
      </c>
      <c r="H40">
        <v>531</v>
      </c>
      <c r="I40">
        <v>531</v>
      </c>
      <c r="J40">
        <v>531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650</v>
      </c>
      <c r="S40" s="3">
        <v>0</v>
      </c>
      <c r="T40" s="3">
        <v>0</v>
      </c>
      <c r="U40" s="82">
        <f>+Tabla3[[#This Row],[EX SERVICE]]</f>
        <v>650</v>
      </c>
      <c r="V40" t="s">
        <v>70</v>
      </c>
    </row>
    <row r="41" spans="1:22" hidden="1" x14ac:dyDescent="0.25">
      <c r="A41" t="s">
        <v>95</v>
      </c>
      <c r="B41" s="1" t="s">
        <v>523</v>
      </c>
      <c r="C41" t="s">
        <v>1</v>
      </c>
      <c r="D41" t="s">
        <v>390</v>
      </c>
      <c r="E41" t="s">
        <v>413</v>
      </c>
      <c r="F41" t="s">
        <v>414</v>
      </c>
      <c r="G41">
        <v>532</v>
      </c>
      <c r="H41">
        <v>532</v>
      </c>
      <c r="I41">
        <v>532</v>
      </c>
      <c r="J41">
        <v>532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250</v>
      </c>
      <c r="S41" s="3">
        <v>0</v>
      </c>
      <c r="T41" s="3">
        <v>0</v>
      </c>
      <c r="U41" s="82">
        <f>+Tabla3[[#This Row],[EX SERVICE]]</f>
        <v>250</v>
      </c>
      <c r="V41" t="s">
        <v>70</v>
      </c>
    </row>
    <row r="42" spans="1:22" hidden="1" x14ac:dyDescent="0.25">
      <c r="A42" t="s">
        <v>95</v>
      </c>
      <c r="B42" s="1" t="s">
        <v>523</v>
      </c>
      <c r="C42" t="s">
        <v>1</v>
      </c>
      <c r="D42" t="s">
        <v>390</v>
      </c>
      <c r="E42" t="s">
        <v>413</v>
      </c>
      <c r="F42" t="s">
        <v>414</v>
      </c>
      <c r="G42">
        <v>533</v>
      </c>
      <c r="H42">
        <v>533</v>
      </c>
      <c r="I42">
        <v>533</v>
      </c>
      <c r="J42">
        <v>533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75</v>
      </c>
      <c r="S42" s="3">
        <v>0</v>
      </c>
      <c r="T42" s="3">
        <v>0</v>
      </c>
      <c r="U42" s="82">
        <f>+Tabla3[[#This Row],[EX SERVICE]]</f>
        <v>75</v>
      </c>
      <c r="V42" t="s">
        <v>70</v>
      </c>
    </row>
    <row r="43" spans="1:22" hidden="1" x14ac:dyDescent="0.25">
      <c r="A43" t="s">
        <v>95</v>
      </c>
      <c r="B43" s="1" t="s">
        <v>523</v>
      </c>
      <c r="C43" t="s">
        <v>1</v>
      </c>
      <c r="D43" t="s">
        <v>390</v>
      </c>
      <c r="E43" t="s">
        <v>413</v>
      </c>
      <c r="F43" t="s">
        <v>414</v>
      </c>
      <c r="G43">
        <v>534</v>
      </c>
      <c r="H43">
        <v>534</v>
      </c>
      <c r="I43">
        <v>534</v>
      </c>
      <c r="J43">
        <v>534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50</v>
      </c>
      <c r="S43" s="3">
        <v>0</v>
      </c>
      <c r="T43" s="3">
        <v>0</v>
      </c>
      <c r="U43" s="82">
        <f>+Tabla3[[#This Row],[EX SERVICE]]</f>
        <v>50</v>
      </c>
      <c r="V43" t="s">
        <v>70</v>
      </c>
    </row>
    <row r="44" spans="1:22" hidden="1" x14ac:dyDescent="0.25">
      <c r="A44" t="s">
        <v>95</v>
      </c>
      <c r="B44" s="1" t="s">
        <v>469</v>
      </c>
      <c r="C44" t="s">
        <v>1</v>
      </c>
      <c r="D44" t="s">
        <v>390</v>
      </c>
      <c r="E44" t="s">
        <v>413</v>
      </c>
      <c r="F44" t="s">
        <v>414</v>
      </c>
      <c r="G44">
        <v>535</v>
      </c>
      <c r="H44">
        <v>535</v>
      </c>
      <c r="I44">
        <v>535</v>
      </c>
      <c r="J44">
        <v>535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420</v>
      </c>
      <c r="S44" s="3">
        <v>0</v>
      </c>
      <c r="T44" s="3">
        <v>0</v>
      </c>
      <c r="U44" s="82">
        <f>+Tabla3[[#This Row],[EX SERVICE]]</f>
        <v>420</v>
      </c>
      <c r="V44" t="s">
        <v>70</v>
      </c>
    </row>
    <row r="45" spans="1:22" hidden="1" x14ac:dyDescent="0.25">
      <c r="A45" t="s">
        <v>95</v>
      </c>
      <c r="B45" s="1" t="s">
        <v>469</v>
      </c>
      <c r="C45" t="s">
        <v>1</v>
      </c>
      <c r="D45" t="s">
        <v>390</v>
      </c>
      <c r="E45" t="s">
        <v>413</v>
      </c>
      <c r="F45" t="s">
        <v>414</v>
      </c>
      <c r="G45">
        <v>536</v>
      </c>
      <c r="H45">
        <v>536</v>
      </c>
      <c r="I45">
        <v>536</v>
      </c>
      <c r="J45">
        <v>536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940</v>
      </c>
      <c r="S45" s="3">
        <v>0</v>
      </c>
      <c r="T45" s="3">
        <v>0</v>
      </c>
      <c r="U45" s="82">
        <f>+Tabla3[[#This Row],[EX SERVICE]]</f>
        <v>940</v>
      </c>
      <c r="V45" t="s">
        <v>70</v>
      </c>
    </row>
    <row r="46" spans="1:22" hidden="1" x14ac:dyDescent="0.25">
      <c r="A46" t="s">
        <v>95</v>
      </c>
      <c r="B46" s="1" t="s">
        <v>469</v>
      </c>
      <c r="C46" t="s">
        <v>1</v>
      </c>
      <c r="D46" t="s">
        <v>390</v>
      </c>
      <c r="E46" t="s">
        <v>413</v>
      </c>
      <c r="F46" t="s">
        <v>414</v>
      </c>
      <c r="G46">
        <v>537</v>
      </c>
      <c r="H46">
        <v>537</v>
      </c>
      <c r="I46">
        <v>537</v>
      </c>
      <c r="J46">
        <v>537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2">
        <f>+Tabla3[[#This Row],[EX SERVICE]]</f>
        <v>0</v>
      </c>
      <c r="V46" t="s">
        <v>70</v>
      </c>
    </row>
    <row r="47" spans="1:22" hidden="1" x14ac:dyDescent="0.25">
      <c r="A47" t="s">
        <v>95</v>
      </c>
      <c r="B47" s="1" t="s">
        <v>469</v>
      </c>
      <c r="C47" t="s">
        <v>1</v>
      </c>
      <c r="D47" t="s">
        <v>390</v>
      </c>
      <c r="E47" t="s">
        <v>413</v>
      </c>
      <c r="F47" t="s">
        <v>414</v>
      </c>
      <c r="G47">
        <v>538</v>
      </c>
      <c r="H47">
        <v>538</v>
      </c>
      <c r="I47">
        <v>538</v>
      </c>
      <c r="J47">
        <v>538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80</v>
      </c>
      <c r="S47" s="3">
        <v>0</v>
      </c>
      <c r="T47" s="3">
        <v>0</v>
      </c>
      <c r="U47" s="82">
        <f>+Tabla3[[#This Row],[EX SERVICE]]</f>
        <v>80</v>
      </c>
      <c r="V47" t="s">
        <v>70</v>
      </c>
    </row>
    <row r="48" spans="1:22" hidden="1" x14ac:dyDescent="0.25">
      <c r="A48" t="s">
        <v>95</v>
      </c>
      <c r="B48" s="1" t="s">
        <v>469</v>
      </c>
      <c r="C48" t="s">
        <v>1</v>
      </c>
      <c r="D48" t="s">
        <v>390</v>
      </c>
      <c r="E48" t="s">
        <v>413</v>
      </c>
      <c r="F48" t="s">
        <v>414</v>
      </c>
      <c r="G48">
        <v>539</v>
      </c>
      <c r="H48">
        <v>539</v>
      </c>
      <c r="I48">
        <v>539</v>
      </c>
      <c r="J48">
        <v>539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888</v>
      </c>
      <c r="S48" s="3">
        <v>0</v>
      </c>
      <c r="T48" s="3">
        <v>0</v>
      </c>
      <c r="U48" s="82">
        <f>+Tabla3[[#This Row],[EX SERVICE]]</f>
        <v>888</v>
      </c>
      <c r="V48" t="s">
        <v>70</v>
      </c>
    </row>
    <row r="49" spans="1:22" hidden="1" x14ac:dyDescent="0.25">
      <c r="A49" t="s">
        <v>95</v>
      </c>
      <c r="B49" s="1" t="s">
        <v>469</v>
      </c>
      <c r="C49" t="s">
        <v>1</v>
      </c>
      <c r="D49" t="s">
        <v>390</v>
      </c>
      <c r="E49" t="s">
        <v>413</v>
      </c>
      <c r="F49" t="s">
        <v>414</v>
      </c>
      <c r="G49">
        <v>540</v>
      </c>
      <c r="H49">
        <v>540</v>
      </c>
      <c r="I49">
        <v>540</v>
      </c>
      <c r="J49">
        <v>540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125</v>
      </c>
      <c r="S49" s="3">
        <v>0</v>
      </c>
      <c r="T49" s="3">
        <v>0</v>
      </c>
      <c r="U49" s="82">
        <f>+Tabla3[[#This Row],[EX SERVICE]]</f>
        <v>125</v>
      </c>
      <c r="V49" t="s">
        <v>70</v>
      </c>
    </row>
    <row r="50" spans="1:22" hidden="1" x14ac:dyDescent="0.25">
      <c r="A50" t="s">
        <v>95</v>
      </c>
      <c r="B50" s="1" t="s">
        <v>469</v>
      </c>
      <c r="C50" t="s">
        <v>1</v>
      </c>
      <c r="D50" t="s">
        <v>390</v>
      </c>
      <c r="E50" t="s">
        <v>413</v>
      </c>
      <c r="F50" t="s">
        <v>414</v>
      </c>
      <c r="G50">
        <v>541</v>
      </c>
      <c r="H50">
        <v>541</v>
      </c>
      <c r="I50">
        <v>541</v>
      </c>
      <c r="J50">
        <v>541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412.5</v>
      </c>
      <c r="S50" s="3">
        <v>0</v>
      </c>
      <c r="T50" s="3">
        <v>0</v>
      </c>
      <c r="U50" s="82">
        <f>+Tabla3[[#This Row],[EX SERVICE]]</f>
        <v>412.5</v>
      </c>
      <c r="V50" t="s">
        <v>70</v>
      </c>
    </row>
    <row r="51" spans="1:22" hidden="1" x14ac:dyDescent="0.25">
      <c r="A51" t="s">
        <v>95</v>
      </c>
      <c r="B51" s="1" t="s">
        <v>469</v>
      </c>
      <c r="C51" t="s">
        <v>1</v>
      </c>
      <c r="D51" t="s">
        <v>390</v>
      </c>
      <c r="E51" t="s">
        <v>413</v>
      </c>
      <c r="F51" t="s">
        <v>414</v>
      </c>
      <c r="G51">
        <v>542</v>
      </c>
      <c r="H51">
        <v>542</v>
      </c>
      <c r="I51">
        <v>542</v>
      </c>
      <c r="J51">
        <v>542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522.5</v>
      </c>
      <c r="S51" s="3">
        <v>0</v>
      </c>
      <c r="T51" s="3">
        <v>0</v>
      </c>
      <c r="U51" s="82">
        <f>+Tabla3[[#This Row],[EX SERVICE]]</f>
        <v>522.5</v>
      </c>
      <c r="V51" t="s">
        <v>70</v>
      </c>
    </row>
    <row r="52" spans="1:22" hidden="1" x14ac:dyDescent="0.25">
      <c r="A52" t="s">
        <v>95</v>
      </c>
      <c r="B52" s="1" t="s">
        <v>469</v>
      </c>
      <c r="C52" t="s">
        <v>1</v>
      </c>
      <c r="D52" t="s">
        <v>390</v>
      </c>
      <c r="E52" t="s">
        <v>413</v>
      </c>
      <c r="F52" t="s">
        <v>414</v>
      </c>
      <c r="G52">
        <v>543</v>
      </c>
      <c r="H52">
        <v>543</v>
      </c>
      <c r="I52">
        <v>543</v>
      </c>
      <c r="J52">
        <v>543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200</v>
      </c>
      <c r="S52" s="3">
        <v>0</v>
      </c>
      <c r="T52" s="3">
        <v>0</v>
      </c>
      <c r="U52" s="82">
        <f>+Tabla3[[#This Row],[EX SERVICE]]</f>
        <v>200</v>
      </c>
      <c r="V52" t="s">
        <v>70</v>
      </c>
    </row>
    <row r="53" spans="1:22" hidden="1" x14ac:dyDescent="0.25">
      <c r="A53" t="s">
        <v>95</v>
      </c>
      <c r="B53" s="1" t="s">
        <v>469</v>
      </c>
      <c r="C53" t="s">
        <v>1</v>
      </c>
      <c r="D53" t="s">
        <v>390</v>
      </c>
      <c r="E53" t="s">
        <v>413</v>
      </c>
      <c r="F53" t="s">
        <v>414</v>
      </c>
      <c r="G53">
        <v>544</v>
      </c>
      <c r="H53">
        <v>544</v>
      </c>
      <c r="I53">
        <v>544</v>
      </c>
      <c r="J53">
        <v>544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175</v>
      </c>
      <c r="S53" s="3">
        <v>0</v>
      </c>
      <c r="T53" s="3">
        <v>0</v>
      </c>
      <c r="U53" s="82">
        <f>+Tabla3[[#This Row],[EX SERVICE]]</f>
        <v>175</v>
      </c>
      <c r="V53" t="s">
        <v>70</v>
      </c>
    </row>
    <row r="54" spans="1:22" hidden="1" x14ac:dyDescent="0.25">
      <c r="A54" t="s">
        <v>95</v>
      </c>
      <c r="B54" s="1" t="s">
        <v>469</v>
      </c>
      <c r="C54" t="s">
        <v>1</v>
      </c>
      <c r="D54" t="s">
        <v>390</v>
      </c>
      <c r="E54" t="s">
        <v>413</v>
      </c>
      <c r="F54" t="s">
        <v>414</v>
      </c>
      <c r="G54">
        <v>545</v>
      </c>
      <c r="H54">
        <v>545</v>
      </c>
      <c r="I54">
        <v>545</v>
      </c>
      <c r="J54">
        <v>545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800</v>
      </c>
      <c r="S54" s="3">
        <v>0</v>
      </c>
      <c r="T54" s="3">
        <v>0</v>
      </c>
      <c r="U54" s="82">
        <f>+Tabla3[[#This Row],[EX SERVICE]]</f>
        <v>800</v>
      </c>
      <c r="V54" t="s">
        <v>70</v>
      </c>
    </row>
    <row r="55" spans="1:22" hidden="1" x14ac:dyDescent="0.25">
      <c r="A55" t="s">
        <v>95</v>
      </c>
      <c r="B55" s="1" t="s">
        <v>469</v>
      </c>
      <c r="C55" t="s">
        <v>1</v>
      </c>
      <c r="D55" t="s">
        <v>390</v>
      </c>
      <c r="E55" t="s">
        <v>413</v>
      </c>
      <c r="F55" t="s">
        <v>414</v>
      </c>
      <c r="G55">
        <v>546</v>
      </c>
      <c r="H55">
        <v>546</v>
      </c>
      <c r="I55">
        <v>546</v>
      </c>
      <c r="J55">
        <v>546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450</v>
      </c>
      <c r="S55" s="3">
        <v>0</v>
      </c>
      <c r="T55" s="3">
        <v>0</v>
      </c>
      <c r="U55" s="82">
        <f>+Tabla3[[#This Row],[EX SERVICE]]</f>
        <v>450</v>
      </c>
      <c r="V55" t="s">
        <v>70</v>
      </c>
    </row>
    <row r="56" spans="1:22" hidden="1" x14ac:dyDescent="0.25">
      <c r="A56" t="s">
        <v>95</v>
      </c>
      <c r="B56" s="1" t="s">
        <v>512</v>
      </c>
      <c r="C56" t="s">
        <v>1</v>
      </c>
      <c r="D56" t="s">
        <v>390</v>
      </c>
      <c r="E56" t="s">
        <v>413</v>
      </c>
      <c r="F56" t="s">
        <v>414</v>
      </c>
      <c r="G56">
        <v>547</v>
      </c>
      <c r="H56">
        <v>547</v>
      </c>
      <c r="I56">
        <v>547</v>
      </c>
      <c r="J56">
        <v>547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757.82</v>
      </c>
      <c r="S56" s="3">
        <v>0</v>
      </c>
      <c r="T56" s="3">
        <v>0</v>
      </c>
      <c r="U56" s="82">
        <f>+Tabla3[[#This Row],[EX SERVICE]]</f>
        <v>757.82</v>
      </c>
      <c r="V56" t="s">
        <v>70</v>
      </c>
    </row>
    <row r="57" spans="1:22" hidden="1" x14ac:dyDescent="0.25">
      <c r="A57" t="s">
        <v>95</v>
      </c>
      <c r="B57" s="1" t="s">
        <v>512</v>
      </c>
      <c r="C57" t="s">
        <v>1</v>
      </c>
      <c r="D57" t="s">
        <v>390</v>
      </c>
      <c r="E57" t="s">
        <v>413</v>
      </c>
      <c r="F57" t="s">
        <v>414</v>
      </c>
      <c r="G57">
        <v>548</v>
      </c>
      <c r="H57">
        <v>548</v>
      </c>
      <c r="I57">
        <v>548</v>
      </c>
      <c r="J57">
        <v>548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880</v>
      </c>
      <c r="S57" s="3">
        <v>0</v>
      </c>
      <c r="T57" s="3">
        <v>0</v>
      </c>
      <c r="U57" s="82">
        <f>+Tabla3[[#This Row],[EX SERVICE]]</f>
        <v>880</v>
      </c>
      <c r="V57" t="s">
        <v>70</v>
      </c>
    </row>
    <row r="58" spans="1:22" hidden="1" x14ac:dyDescent="0.25">
      <c r="A58" t="s">
        <v>95</v>
      </c>
      <c r="B58" s="1" t="s">
        <v>512</v>
      </c>
      <c r="C58" t="s">
        <v>1</v>
      </c>
      <c r="D58" t="s">
        <v>390</v>
      </c>
      <c r="E58" t="s">
        <v>413</v>
      </c>
      <c r="F58" t="s">
        <v>414</v>
      </c>
      <c r="G58">
        <v>549</v>
      </c>
      <c r="H58">
        <v>549</v>
      </c>
      <c r="I58">
        <v>549</v>
      </c>
      <c r="J58">
        <v>549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40</v>
      </c>
      <c r="S58" s="3">
        <v>0</v>
      </c>
      <c r="T58" s="3">
        <v>0</v>
      </c>
      <c r="U58" s="82">
        <f>+Tabla3[[#This Row],[EX SERVICE]]</f>
        <v>40</v>
      </c>
      <c r="V58" t="s">
        <v>70</v>
      </c>
    </row>
    <row r="59" spans="1:22" hidden="1" x14ac:dyDescent="0.25">
      <c r="A59" t="s">
        <v>95</v>
      </c>
      <c r="B59" s="1" t="s">
        <v>512</v>
      </c>
      <c r="C59" t="s">
        <v>1</v>
      </c>
      <c r="D59" t="s">
        <v>390</v>
      </c>
      <c r="E59" t="s">
        <v>413</v>
      </c>
      <c r="F59" t="s">
        <v>414</v>
      </c>
      <c r="G59">
        <v>550</v>
      </c>
      <c r="H59">
        <v>550</v>
      </c>
      <c r="I59">
        <v>550</v>
      </c>
      <c r="J59">
        <v>550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1300</v>
      </c>
      <c r="S59" s="3">
        <v>0</v>
      </c>
      <c r="T59" s="3">
        <v>0</v>
      </c>
      <c r="U59" s="82">
        <f>+Tabla3[[#This Row],[EX SERVICE]]</f>
        <v>1300</v>
      </c>
      <c r="V59" t="s">
        <v>70</v>
      </c>
    </row>
    <row r="60" spans="1:22" hidden="1" x14ac:dyDescent="0.25">
      <c r="A60" t="s">
        <v>95</v>
      </c>
      <c r="B60" s="1" t="s">
        <v>514</v>
      </c>
      <c r="C60" t="s">
        <v>1</v>
      </c>
      <c r="D60" t="s">
        <v>390</v>
      </c>
      <c r="E60" t="s">
        <v>413</v>
      </c>
      <c r="F60" t="s">
        <v>414</v>
      </c>
      <c r="G60">
        <v>551</v>
      </c>
      <c r="H60">
        <v>551</v>
      </c>
      <c r="I60">
        <v>551</v>
      </c>
      <c r="J60">
        <v>551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556.82000000000005</v>
      </c>
      <c r="S60" s="3">
        <v>0</v>
      </c>
      <c r="T60" s="3">
        <v>0</v>
      </c>
      <c r="U60" s="82">
        <f>+Tabla3[[#This Row],[EX SERVICE]]</f>
        <v>556.82000000000005</v>
      </c>
      <c r="V60" t="s">
        <v>70</v>
      </c>
    </row>
    <row r="61" spans="1:22" hidden="1" x14ac:dyDescent="0.25">
      <c r="A61" t="s">
        <v>95</v>
      </c>
      <c r="B61" s="1" t="s">
        <v>514</v>
      </c>
      <c r="C61" t="s">
        <v>1</v>
      </c>
      <c r="D61" t="s">
        <v>390</v>
      </c>
      <c r="E61" t="s">
        <v>413</v>
      </c>
      <c r="F61" t="s">
        <v>414</v>
      </c>
      <c r="G61">
        <v>552</v>
      </c>
      <c r="H61">
        <v>552</v>
      </c>
      <c r="I61">
        <v>552</v>
      </c>
      <c r="J61">
        <v>552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650</v>
      </c>
      <c r="S61" s="3">
        <v>0</v>
      </c>
      <c r="T61" s="3">
        <v>0</v>
      </c>
      <c r="U61" s="82">
        <f>+Tabla3[[#This Row],[EX SERVICE]]</f>
        <v>650</v>
      </c>
      <c r="V61" t="s">
        <v>70</v>
      </c>
    </row>
    <row r="62" spans="1:22" hidden="1" x14ac:dyDescent="0.25">
      <c r="A62" t="s">
        <v>95</v>
      </c>
      <c r="B62" s="1" t="s">
        <v>514</v>
      </c>
      <c r="C62" t="s">
        <v>1</v>
      </c>
      <c r="D62" t="s">
        <v>390</v>
      </c>
      <c r="E62" t="s">
        <v>413</v>
      </c>
      <c r="F62" t="s">
        <v>414</v>
      </c>
      <c r="G62">
        <v>553</v>
      </c>
      <c r="H62">
        <v>553</v>
      </c>
      <c r="I62">
        <v>553</v>
      </c>
      <c r="J62">
        <v>553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600</v>
      </c>
      <c r="S62" s="3">
        <v>0</v>
      </c>
      <c r="T62" s="3">
        <v>0</v>
      </c>
      <c r="U62" s="82">
        <f>+Tabla3[[#This Row],[EX SERVICE]]</f>
        <v>600</v>
      </c>
      <c r="V62" t="s">
        <v>70</v>
      </c>
    </row>
    <row r="63" spans="1:22" hidden="1" x14ac:dyDescent="0.25">
      <c r="A63" t="s">
        <v>95</v>
      </c>
      <c r="B63" s="1" t="s">
        <v>514</v>
      </c>
      <c r="C63" t="s">
        <v>1</v>
      </c>
      <c r="D63" t="s">
        <v>390</v>
      </c>
      <c r="E63" t="s">
        <v>413</v>
      </c>
      <c r="F63" t="s">
        <v>414</v>
      </c>
      <c r="G63">
        <v>554</v>
      </c>
      <c r="H63">
        <v>554</v>
      </c>
      <c r="I63">
        <v>554</v>
      </c>
      <c r="J63">
        <v>554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650</v>
      </c>
      <c r="S63" s="3">
        <v>0</v>
      </c>
      <c r="T63" s="3">
        <v>0</v>
      </c>
      <c r="U63" s="82">
        <f>+Tabla3[[#This Row],[EX SERVICE]]</f>
        <v>650</v>
      </c>
      <c r="V63" t="s">
        <v>70</v>
      </c>
    </row>
    <row r="64" spans="1:22" hidden="1" x14ac:dyDescent="0.25">
      <c r="A64" t="s">
        <v>95</v>
      </c>
      <c r="B64" s="1" t="s">
        <v>492</v>
      </c>
      <c r="C64" t="s">
        <v>1</v>
      </c>
      <c r="D64" t="s">
        <v>390</v>
      </c>
      <c r="E64" t="s">
        <v>413</v>
      </c>
      <c r="F64" t="s">
        <v>414</v>
      </c>
      <c r="G64">
        <v>555</v>
      </c>
      <c r="H64">
        <v>555</v>
      </c>
      <c r="I64">
        <v>555</v>
      </c>
      <c r="J64">
        <v>555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250</v>
      </c>
      <c r="S64" s="3">
        <v>0</v>
      </c>
      <c r="T64" s="3">
        <v>0</v>
      </c>
      <c r="U64" s="82">
        <f>+Tabla3[[#This Row],[EX SERVICE]]</f>
        <v>250</v>
      </c>
      <c r="V64" t="s">
        <v>70</v>
      </c>
    </row>
    <row r="65" spans="1:22" hidden="1" x14ac:dyDescent="0.25">
      <c r="A65" t="s">
        <v>95</v>
      </c>
      <c r="B65" s="1" t="s">
        <v>492</v>
      </c>
      <c r="C65" t="s">
        <v>1</v>
      </c>
      <c r="D65" t="s">
        <v>390</v>
      </c>
      <c r="E65" t="s">
        <v>413</v>
      </c>
      <c r="F65" t="s">
        <v>414</v>
      </c>
      <c r="G65">
        <v>556</v>
      </c>
      <c r="H65">
        <v>556</v>
      </c>
      <c r="I65">
        <v>556</v>
      </c>
      <c r="J65">
        <v>556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393</v>
      </c>
      <c r="S65" s="3">
        <v>0</v>
      </c>
      <c r="T65" s="3">
        <v>0</v>
      </c>
      <c r="U65" s="82">
        <f>+Tabla3[[#This Row],[EX SERVICE]]</f>
        <v>393</v>
      </c>
      <c r="V65" t="s">
        <v>70</v>
      </c>
    </row>
    <row r="66" spans="1:22" hidden="1" x14ac:dyDescent="0.25">
      <c r="A66" t="s">
        <v>95</v>
      </c>
      <c r="B66" s="1" t="s">
        <v>524</v>
      </c>
      <c r="C66" t="s">
        <v>1</v>
      </c>
      <c r="D66" t="s">
        <v>390</v>
      </c>
      <c r="E66" t="s">
        <v>413</v>
      </c>
      <c r="F66" t="s">
        <v>414</v>
      </c>
      <c r="G66">
        <v>557</v>
      </c>
      <c r="H66">
        <v>557</v>
      </c>
      <c r="I66">
        <v>557</v>
      </c>
      <c r="J66">
        <v>557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650</v>
      </c>
      <c r="S66" s="3">
        <v>0</v>
      </c>
      <c r="T66" s="3">
        <v>0</v>
      </c>
      <c r="U66" s="82">
        <f>+Tabla3[[#This Row],[EX SERVICE]]</f>
        <v>650</v>
      </c>
      <c r="V66" t="s">
        <v>70</v>
      </c>
    </row>
    <row r="67" spans="1:22" hidden="1" x14ac:dyDescent="0.25">
      <c r="A67" t="s">
        <v>95</v>
      </c>
      <c r="B67" s="1" t="s">
        <v>524</v>
      </c>
      <c r="C67" t="s">
        <v>1</v>
      </c>
      <c r="D67" t="s">
        <v>390</v>
      </c>
      <c r="E67" t="s">
        <v>413</v>
      </c>
      <c r="F67" t="s">
        <v>414</v>
      </c>
      <c r="G67">
        <v>558</v>
      </c>
      <c r="H67">
        <v>558</v>
      </c>
      <c r="I67">
        <v>558</v>
      </c>
      <c r="J67">
        <v>558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125</v>
      </c>
      <c r="S67" s="3">
        <v>0</v>
      </c>
      <c r="T67" s="3">
        <v>0</v>
      </c>
      <c r="U67" s="82">
        <f>+Tabla3[[#This Row],[EX SERVICE]]</f>
        <v>125</v>
      </c>
      <c r="V67" t="s">
        <v>70</v>
      </c>
    </row>
    <row r="68" spans="1:22" hidden="1" x14ac:dyDescent="0.25">
      <c r="A68" t="s">
        <v>95</v>
      </c>
      <c r="B68" s="1" t="s">
        <v>524</v>
      </c>
      <c r="C68" t="s">
        <v>1</v>
      </c>
      <c r="D68" t="s">
        <v>390</v>
      </c>
      <c r="E68" t="s">
        <v>413</v>
      </c>
      <c r="F68" t="s">
        <v>414</v>
      </c>
      <c r="G68">
        <v>559</v>
      </c>
      <c r="H68">
        <v>559</v>
      </c>
      <c r="I68">
        <v>559</v>
      </c>
      <c r="J68">
        <v>559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125</v>
      </c>
      <c r="S68" s="3">
        <v>0</v>
      </c>
      <c r="T68" s="3">
        <v>0</v>
      </c>
      <c r="U68" s="82">
        <f>+Tabla3[[#This Row],[EX SERVICE]]</f>
        <v>125</v>
      </c>
      <c r="V68" t="s">
        <v>70</v>
      </c>
    </row>
    <row r="69" spans="1:22" hidden="1" x14ac:dyDescent="0.25">
      <c r="A69" t="s">
        <v>95</v>
      </c>
      <c r="B69" s="1" t="s">
        <v>524</v>
      </c>
      <c r="C69" t="s">
        <v>1</v>
      </c>
      <c r="D69" t="s">
        <v>390</v>
      </c>
      <c r="E69" t="s">
        <v>413</v>
      </c>
      <c r="F69" t="s">
        <v>414</v>
      </c>
      <c r="G69">
        <v>560</v>
      </c>
      <c r="H69">
        <v>560</v>
      </c>
      <c r="I69">
        <v>560</v>
      </c>
      <c r="J69">
        <v>560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650</v>
      </c>
      <c r="S69" s="3">
        <v>0</v>
      </c>
      <c r="T69" s="3">
        <v>0</v>
      </c>
      <c r="U69" s="82">
        <f>+Tabla3[[#This Row],[EX SERVICE]]</f>
        <v>650</v>
      </c>
      <c r="V69" t="s">
        <v>70</v>
      </c>
    </row>
    <row r="70" spans="1:22" hidden="1" x14ac:dyDescent="0.25">
      <c r="A70" t="s">
        <v>95</v>
      </c>
      <c r="B70" s="1" t="s">
        <v>524</v>
      </c>
      <c r="C70" t="s">
        <v>1</v>
      </c>
      <c r="D70" t="s">
        <v>390</v>
      </c>
      <c r="E70" t="s">
        <v>413</v>
      </c>
      <c r="F70" t="s">
        <v>414</v>
      </c>
      <c r="G70">
        <v>561</v>
      </c>
      <c r="H70">
        <v>561</v>
      </c>
      <c r="I70">
        <v>561</v>
      </c>
      <c r="J70">
        <v>561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50</v>
      </c>
      <c r="S70" s="3">
        <v>0</v>
      </c>
      <c r="T70" s="3">
        <v>0</v>
      </c>
      <c r="U70" s="82">
        <f>+Tabla3[[#This Row],[EX SERVICE]]</f>
        <v>50</v>
      </c>
      <c r="V70" t="s">
        <v>70</v>
      </c>
    </row>
    <row r="71" spans="1:22" hidden="1" x14ac:dyDescent="0.25">
      <c r="A71" t="s">
        <v>95</v>
      </c>
      <c r="B71" s="1" t="s">
        <v>524</v>
      </c>
      <c r="C71" t="s">
        <v>1</v>
      </c>
      <c r="D71" t="s">
        <v>390</v>
      </c>
      <c r="E71" t="s">
        <v>413</v>
      </c>
      <c r="F71" t="s">
        <v>414</v>
      </c>
      <c r="G71">
        <v>562</v>
      </c>
      <c r="H71">
        <v>562</v>
      </c>
      <c r="I71">
        <v>562</v>
      </c>
      <c r="J71">
        <v>562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344.08</v>
      </c>
      <c r="S71" s="3">
        <v>0</v>
      </c>
      <c r="T71" s="3">
        <v>0</v>
      </c>
      <c r="U71" s="82">
        <f>+Tabla3[[#This Row],[EX SERVICE]]</f>
        <v>344.08</v>
      </c>
      <c r="V71" t="s">
        <v>70</v>
      </c>
    </row>
    <row r="72" spans="1:22" hidden="1" x14ac:dyDescent="0.25">
      <c r="A72" t="s">
        <v>95</v>
      </c>
      <c r="B72" s="1" t="s">
        <v>524</v>
      </c>
      <c r="C72" t="s">
        <v>1</v>
      </c>
      <c r="D72" t="s">
        <v>390</v>
      </c>
      <c r="E72" t="s">
        <v>413</v>
      </c>
      <c r="F72" t="s">
        <v>414</v>
      </c>
      <c r="G72">
        <v>563</v>
      </c>
      <c r="H72">
        <v>563</v>
      </c>
      <c r="I72">
        <v>563</v>
      </c>
      <c r="J72">
        <v>563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605</v>
      </c>
      <c r="S72" s="3">
        <v>0</v>
      </c>
      <c r="T72" s="3">
        <v>0</v>
      </c>
      <c r="U72" s="82">
        <f>+Tabla3[[#This Row],[EX SERVICE]]</f>
        <v>605</v>
      </c>
      <c r="V72" t="s">
        <v>70</v>
      </c>
    </row>
    <row r="73" spans="1:22" hidden="1" x14ac:dyDescent="0.25">
      <c r="A73" t="s">
        <v>95</v>
      </c>
      <c r="B73" s="1" t="s">
        <v>524</v>
      </c>
      <c r="C73" t="s">
        <v>1</v>
      </c>
      <c r="D73" t="s">
        <v>390</v>
      </c>
      <c r="E73" t="s">
        <v>413</v>
      </c>
      <c r="F73" t="s">
        <v>414</v>
      </c>
      <c r="G73">
        <v>564</v>
      </c>
      <c r="H73">
        <v>564</v>
      </c>
      <c r="I73">
        <v>564</v>
      </c>
      <c r="J73">
        <v>564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367.5</v>
      </c>
      <c r="S73" s="3">
        <v>0</v>
      </c>
      <c r="T73" s="3">
        <v>0</v>
      </c>
      <c r="U73" s="82">
        <f>+Tabla3[[#This Row],[EX SERVICE]]</f>
        <v>367.5</v>
      </c>
      <c r="V73" t="s">
        <v>70</v>
      </c>
    </row>
    <row r="74" spans="1:22" hidden="1" x14ac:dyDescent="0.25">
      <c r="A74" t="s">
        <v>95</v>
      </c>
      <c r="B74" s="1" t="s">
        <v>524</v>
      </c>
      <c r="C74" t="s">
        <v>1</v>
      </c>
      <c r="D74" t="s">
        <v>390</v>
      </c>
      <c r="E74" t="s">
        <v>413</v>
      </c>
      <c r="F74" t="s">
        <v>414</v>
      </c>
      <c r="G74">
        <v>565</v>
      </c>
      <c r="H74">
        <v>565</v>
      </c>
      <c r="I74">
        <v>565</v>
      </c>
      <c r="J74">
        <v>565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682.5</v>
      </c>
      <c r="S74" s="3">
        <v>0</v>
      </c>
      <c r="T74" s="3">
        <v>0</v>
      </c>
      <c r="U74" s="82">
        <f>+Tabla3[[#This Row],[EX SERVICE]]</f>
        <v>682.5</v>
      </c>
      <c r="V74" t="s">
        <v>70</v>
      </c>
    </row>
    <row r="75" spans="1:22" hidden="1" x14ac:dyDescent="0.25">
      <c r="A75" t="s">
        <v>95</v>
      </c>
      <c r="B75" s="1" t="s">
        <v>525</v>
      </c>
      <c r="C75" t="s">
        <v>1</v>
      </c>
      <c r="D75" t="s">
        <v>390</v>
      </c>
      <c r="E75" t="s">
        <v>413</v>
      </c>
      <c r="F75" t="s">
        <v>414</v>
      </c>
      <c r="G75">
        <v>566</v>
      </c>
      <c r="H75">
        <v>566</v>
      </c>
      <c r="I75">
        <v>566</v>
      </c>
      <c r="J75">
        <v>566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605</v>
      </c>
      <c r="S75" s="3">
        <v>0</v>
      </c>
      <c r="T75" s="3">
        <v>0</v>
      </c>
      <c r="U75" s="82">
        <f>+Tabla3[[#This Row],[EX SERVICE]]</f>
        <v>605</v>
      </c>
      <c r="V75" t="s">
        <v>70</v>
      </c>
    </row>
    <row r="76" spans="1:22" hidden="1" x14ac:dyDescent="0.25">
      <c r="A76" t="s">
        <v>95</v>
      </c>
      <c r="B76" s="1" t="s">
        <v>525</v>
      </c>
      <c r="C76" t="s">
        <v>1</v>
      </c>
      <c r="D76" t="s">
        <v>390</v>
      </c>
      <c r="E76" t="s">
        <v>413</v>
      </c>
      <c r="F76" t="s">
        <v>414</v>
      </c>
      <c r="G76">
        <v>567</v>
      </c>
      <c r="H76">
        <v>567</v>
      </c>
      <c r="I76">
        <v>567</v>
      </c>
      <c r="J76">
        <v>567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2">
        <f>+Tabla3[[#This Row],[EX SERVICE]]</f>
        <v>0</v>
      </c>
      <c r="V76" t="s">
        <v>70</v>
      </c>
    </row>
    <row r="77" spans="1:22" hidden="1" x14ac:dyDescent="0.25">
      <c r="A77" t="s">
        <v>95</v>
      </c>
      <c r="B77" s="1" t="s">
        <v>525</v>
      </c>
      <c r="C77" t="s">
        <v>1</v>
      </c>
      <c r="D77" t="s">
        <v>390</v>
      </c>
      <c r="E77" t="s">
        <v>413</v>
      </c>
      <c r="F77" t="s">
        <v>414</v>
      </c>
      <c r="G77">
        <v>568</v>
      </c>
      <c r="H77">
        <v>568</v>
      </c>
      <c r="I77">
        <v>568</v>
      </c>
      <c r="J77">
        <v>568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939.07</v>
      </c>
      <c r="S77" s="3">
        <v>0</v>
      </c>
      <c r="T77" s="3">
        <v>0</v>
      </c>
      <c r="U77" s="82">
        <f>+Tabla3[[#This Row],[EX SERVICE]]</f>
        <v>939.07</v>
      </c>
      <c r="V77" t="s">
        <v>70</v>
      </c>
    </row>
    <row r="78" spans="1:22" hidden="1" x14ac:dyDescent="0.25">
      <c r="A78" t="s">
        <v>95</v>
      </c>
      <c r="B78" s="1" t="s">
        <v>495</v>
      </c>
      <c r="C78" t="s">
        <v>1</v>
      </c>
      <c r="D78" t="s">
        <v>390</v>
      </c>
      <c r="E78" t="s">
        <v>413</v>
      </c>
      <c r="F78" t="s">
        <v>414</v>
      </c>
      <c r="G78">
        <v>569</v>
      </c>
      <c r="H78">
        <v>569</v>
      </c>
      <c r="I78">
        <v>569</v>
      </c>
      <c r="J78">
        <v>569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412.5</v>
      </c>
      <c r="S78" s="3">
        <v>0</v>
      </c>
      <c r="T78" s="3">
        <v>0</v>
      </c>
      <c r="U78" s="82">
        <f>+Tabla3[[#This Row],[EX SERVICE]]</f>
        <v>412.5</v>
      </c>
      <c r="V78" t="s">
        <v>70</v>
      </c>
    </row>
    <row r="79" spans="1:22" hidden="1" x14ac:dyDescent="0.25">
      <c r="A79" t="s">
        <v>95</v>
      </c>
      <c r="B79" s="1" t="s">
        <v>495</v>
      </c>
      <c r="C79" t="s">
        <v>1</v>
      </c>
      <c r="D79" t="s">
        <v>390</v>
      </c>
      <c r="E79" t="s">
        <v>413</v>
      </c>
      <c r="F79" t="s">
        <v>414</v>
      </c>
      <c r="G79">
        <v>570</v>
      </c>
      <c r="H79">
        <v>570</v>
      </c>
      <c r="I79">
        <v>570</v>
      </c>
      <c r="J79">
        <v>570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687.5</v>
      </c>
      <c r="S79" s="3">
        <v>0</v>
      </c>
      <c r="T79" s="3">
        <v>0</v>
      </c>
      <c r="U79" s="82">
        <f>+Tabla3[[#This Row],[EX SERVICE]]</f>
        <v>687.5</v>
      </c>
      <c r="V79" t="s">
        <v>70</v>
      </c>
    </row>
    <row r="80" spans="1:22" hidden="1" x14ac:dyDescent="0.25">
      <c r="A80" t="s">
        <v>95</v>
      </c>
      <c r="B80" s="1" t="s">
        <v>495</v>
      </c>
      <c r="C80" t="s">
        <v>1</v>
      </c>
      <c r="D80" t="s">
        <v>390</v>
      </c>
      <c r="E80" t="s">
        <v>413</v>
      </c>
      <c r="F80" t="s">
        <v>414</v>
      </c>
      <c r="G80">
        <v>571</v>
      </c>
      <c r="H80">
        <v>571</v>
      </c>
      <c r="I80">
        <v>571</v>
      </c>
      <c r="J80">
        <v>571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664.29</v>
      </c>
      <c r="S80" s="3">
        <v>0</v>
      </c>
      <c r="T80" s="3">
        <v>0</v>
      </c>
      <c r="U80" s="82">
        <f>+Tabla3[[#This Row],[EX SERVICE]]</f>
        <v>664.29</v>
      </c>
      <c r="V80" t="s">
        <v>70</v>
      </c>
    </row>
    <row r="81" spans="1:22" hidden="1" x14ac:dyDescent="0.25">
      <c r="A81" t="s">
        <v>95</v>
      </c>
      <c r="B81" s="1" t="s">
        <v>495</v>
      </c>
      <c r="C81" t="s">
        <v>1</v>
      </c>
      <c r="D81" t="s">
        <v>390</v>
      </c>
      <c r="E81" t="s">
        <v>413</v>
      </c>
      <c r="F81" t="s">
        <v>414</v>
      </c>
      <c r="G81">
        <v>572</v>
      </c>
      <c r="H81">
        <v>572</v>
      </c>
      <c r="I81">
        <v>572</v>
      </c>
      <c r="J81">
        <v>572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1059.6500000000001</v>
      </c>
      <c r="S81" s="3">
        <v>0</v>
      </c>
      <c r="T81" s="3">
        <v>0</v>
      </c>
      <c r="U81" s="82">
        <f>+Tabla3[[#This Row],[EX SERVICE]]</f>
        <v>1059.6500000000001</v>
      </c>
      <c r="V81" t="s">
        <v>70</v>
      </c>
    </row>
    <row r="82" spans="1:22" hidden="1" x14ac:dyDescent="0.25">
      <c r="A82" t="s">
        <v>95</v>
      </c>
      <c r="B82" s="1" t="s">
        <v>526</v>
      </c>
      <c r="C82" t="s">
        <v>1</v>
      </c>
      <c r="D82" t="s">
        <v>390</v>
      </c>
      <c r="E82" t="s">
        <v>413</v>
      </c>
      <c r="F82" t="s">
        <v>414</v>
      </c>
      <c r="G82">
        <v>573</v>
      </c>
      <c r="H82">
        <v>573</v>
      </c>
      <c r="I82">
        <v>573</v>
      </c>
      <c r="J82">
        <v>573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200</v>
      </c>
      <c r="S82" s="3">
        <v>0</v>
      </c>
      <c r="T82" s="3">
        <v>0</v>
      </c>
      <c r="U82" s="82">
        <f>+Tabla3[[#This Row],[EX SERVICE]]</f>
        <v>200</v>
      </c>
      <c r="V82" t="s">
        <v>70</v>
      </c>
    </row>
    <row r="83" spans="1:22" hidden="1" x14ac:dyDescent="0.25">
      <c r="A83" t="s">
        <v>95</v>
      </c>
      <c r="B83" s="1" t="s">
        <v>526</v>
      </c>
      <c r="C83" t="s">
        <v>1</v>
      </c>
      <c r="D83" t="s">
        <v>390</v>
      </c>
      <c r="E83" t="s">
        <v>413</v>
      </c>
      <c r="F83" t="s">
        <v>414</v>
      </c>
      <c r="G83">
        <v>574</v>
      </c>
      <c r="H83">
        <v>574</v>
      </c>
      <c r="I83">
        <v>574</v>
      </c>
      <c r="J83">
        <v>574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650</v>
      </c>
      <c r="S83" s="3">
        <v>0</v>
      </c>
      <c r="T83" s="3">
        <v>0</v>
      </c>
      <c r="U83" s="82">
        <f>+Tabla3[[#This Row],[EX SERVICE]]</f>
        <v>650</v>
      </c>
      <c r="V83" t="s">
        <v>70</v>
      </c>
    </row>
    <row r="84" spans="1:22" hidden="1" x14ac:dyDescent="0.25">
      <c r="A84" t="s">
        <v>95</v>
      </c>
      <c r="B84" s="1" t="s">
        <v>526</v>
      </c>
      <c r="C84" t="s">
        <v>1</v>
      </c>
      <c r="D84" t="s">
        <v>390</v>
      </c>
      <c r="E84" t="s">
        <v>413</v>
      </c>
      <c r="F84" t="s">
        <v>414</v>
      </c>
      <c r="G84">
        <v>575</v>
      </c>
      <c r="H84">
        <v>575</v>
      </c>
      <c r="I84">
        <v>575</v>
      </c>
      <c r="J84">
        <v>575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250</v>
      </c>
      <c r="S84" s="3">
        <v>0</v>
      </c>
      <c r="T84" s="3">
        <v>0</v>
      </c>
      <c r="U84" s="82">
        <f>+Tabla3[[#This Row],[EX SERVICE]]</f>
        <v>250</v>
      </c>
      <c r="V84" t="s">
        <v>70</v>
      </c>
    </row>
    <row r="85" spans="1:22" hidden="1" x14ac:dyDescent="0.25">
      <c r="A85" t="s">
        <v>95</v>
      </c>
      <c r="B85" s="1" t="s">
        <v>526</v>
      </c>
      <c r="C85" t="s">
        <v>1</v>
      </c>
      <c r="D85" t="s">
        <v>390</v>
      </c>
      <c r="E85" t="s">
        <v>413</v>
      </c>
      <c r="F85" t="s">
        <v>414</v>
      </c>
      <c r="G85">
        <v>576</v>
      </c>
      <c r="H85">
        <v>576</v>
      </c>
      <c r="I85">
        <v>576</v>
      </c>
      <c r="J85">
        <v>576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250</v>
      </c>
      <c r="S85" s="3">
        <v>0</v>
      </c>
      <c r="T85" s="3">
        <v>0</v>
      </c>
      <c r="U85" s="82">
        <f>+Tabla3[[#This Row],[EX SERVICE]]</f>
        <v>250</v>
      </c>
      <c r="V85" t="s">
        <v>70</v>
      </c>
    </row>
    <row r="86" spans="1:22" hidden="1" x14ac:dyDescent="0.25">
      <c r="A86" t="s">
        <v>95</v>
      </c>
      <c r="B86" s="1" t="s">
        <v>484</v>
      </c>
      <c r="C86" t="s">
        <v>1</v>
      </c>
      <c r="D86" t="s">
        <v>390</v>
      </c>
      <c r="E86" t="s">
        <v>413</v>
      </c>
      <c r="F86" t="s">
        <v>414</v>
      </c>
      <c r="G86">
        <v>577</v>
      </c>
      <c r="H86">
        <v>577</v>
      </c>
      <c r="I86">
        <v>577</v>
      </c>
      <c r="J86">
        <v>577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825</v>
      </c>
      <c r="S86" s="3">
        <v>0</v>
      </c>
      <c r="T86" s="3">
        <v>0</v>
      </c>
      <c r="U86" s="82">
        <f>+Tabla3[[#This Row],[EX SERVICE]]</f>
        <v>825</v>
      </c>
      <c r="V86" t="s">
        <v>70</v>
      </c>
    </row>
    <row r="87" spans="1:22" hidden="1" x14ac:dyDescent="0.25">
      <c r="A87" t="s">
        <v>95</v>
      </c>
      <c r="B87" s="1" t="s">
        <v>484</v>
      </c>
      <c r="C87" t="s">
        <v>1</v>
      </c>
      <c r="D87" t="s">
        <v>390</v>
      </c>
      <c r="E87" t="s">
        <v>413</v>
      </c>
      <c r="F87" t="s">
        <v>414</v>
      </c>
      <c r="G87">
        <v>578</v>
      </c>
      <c r="H87">
        <v>578</v>
      </c>
      <c r="I87">
        <v>578</v>
      </c>
      <c r="J87">
        <v>578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800</v>
      </c>
      <c r="S87" s="3">
        <v>0</v>
      </c>
      <c r="T87" s="3">
        <v>0</v>
      </c>
      <c r="U87" s="82">
        <f>+Tabla3[[#This Row],[EX SERVICE]]</f>
        <v>800</v>
      </c>
      <c r="V87" t="s">
        <v>70</v>
      </c>
    </row>
    <row r="88" spans="1:22" hidden="1" x14ac:dyDescent="0.25">
      <c r="A88" t="s">
        <v>95</v>
      </c>
      <c r="B88" s="1" t="s">
        <v>484</v>
      </c>
      <c r="C88" t="s">
        <v>1</v>
      </c>
      <c r="D88" t="s">
        <v>390</v>
      </c>
      <c r="E88" t="s">
        <v>413</v>
      </c>
      <c r="F88" t="s">
        <v>414</v>
      </c>
      <c r="G88">
        <v>579</v>
      </c>
      <c r="H88">
        <v>579</v>
      </c>
      <c r="I88">
        <v>579</v>
      </c>
      <c r="J88">
        <v>579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450</v>
      </c>
      <c r="S88" s="3">
        <v>0</v>
      </c>
      <c r="T88" s="3">
        <v>0</v>
      </c>
      <c r="U88" s="82">
        <f>+Tabla3[[#This Row],[EX SERVICE]]</f>
        <v>450</v>
      </c>
      <c r="V88" t="s">
        <v>70</v>
      </c>
    </row>
    <row r="89" spans="1:22" hidden="1" x14ac:dyDescent="0.25">
      <c r="A89" t="s">
        <v>95</v>
      </c>
      <c r="B89" s="1" t="s">
        <v>484</v>
      </c>
      <c r="C89" t="s">
        <v>1</v>
      </c>
      <c r="D89" t="s">
        <v>390</v>
      </c>
      <c r="E89" t="s">
        <v>413</v>
      </c>
      <c r="F89" t="s">
        <v>414</v>
      </c>
      <c r="G89">
        <v>580</v>
      </c>
      <c r="H89">
        <v>580</v>
      </c>
      <c r="I89">
        <v>580</v>
      </c>
      <c r="J89">
        <v>580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450</v>
      </c>
      <c r="S89" s="3">
        <v>0</v>
      </c>
      <c r="T89" s="3">
        <v>0</v>
      </c>
      <c r="U89" s="82">
        <f>+Tabla3[[#This Row],[EX SERVICE]]</f>
        <v>450</v>
      </c>
      <c r="V89" t="s">
        <v>70</v>
      </c>
    </row>
    <row r="90" spans="1:22" hidden="1" x14ac:dyDescent="0.25">
      <c r="A90" t="s">
        <v>95</v>
      </c>
      <c r="B90" s="1" t="s">
        <v>484</v>
      </c>
      <c r="C90" t="s">
        <v>1</v>
      </c>
      <c r="D90" t="s">
        <v>390</v>
      </c>
      <c r="E90" t="s">
        <v>413</v>
      </c>
      <c r="F90" t="s">
        <v>414</v>
      </c>
      <c r="G90">
        <v>581</v>
      </c>
      <c r="H90">
        <v>581</v>
      </c>
      <c r="I90">
        <v>581</v>
      </c>
      <c r="J90">
        <v>581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225</v>
      </c>
      <c r="S90" s="3">
        <v>0</v>
      </c>
      <c r="T90" s="3">
        <v>0</v>
      </c>
      <c r="U90" s="82">
        <f>+Tabla3[[#This Row],[EX SERVICE]]</f>
        <v>225</v>
      </c>
      <c r="V90" t="s">
        <v>70</v>
      </c>
    </row>
    <row r="91" spans="1:22" hidden="1" x14ac:dyDescent="0.25">
      <c r="A91" t="s">
        <v>95</v>
      </c>
      <c r="B91" s="1" t="s">
        <v>484</v>
      </c>
      <c r="C91" t="s">
        <v>1</v>
      </c>
      <c r="D91" t="s">
        <v>390</v>
      </c>
      <c r="E91" t="s">
        <v>413</v>
      </c>
      <c r="F91" t="s">
        <v>414</v>
      </c>
      <c r="G91">
        <v>582</v>
      </c>
      <c r="H91">
        <v>582</v>
      </c>
      <c r="I91">
        <v>582</v>
      </c>
      <c r="J91">
        <v>582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2">
        <f>+Tabla3[[#This Row],[EX SERVICE]]</f>
        <v>0</v>
      </c>
      <c r="V91" t="s">
        <v>70</v>
      </c>
    </row>
    <row r="92" spans="1:22" hidden="1" x14ac:dyDescent="0.25">
      <c r="A92" t="s">
        <v>95</v>
      </c>
      <c r="B92" s="1" t="s">
        <v>484</v>
      </c>
      <c r="C92" t="s">
        <v>1</v>
      </c>
      <c r="D92" t="s">
        <v>390</v>
      </c>
      <c r="E92" t="s">
        <v>413</v>
      </c>
      <c r="F92" t="s">
        <v>414</v>
      </c>
      <c r="G92">
        <v>583</v>
      </c>
      <c r="H92">
        <v>583</v>
      </c>
      <c r="I92">
        <v>583</v>
      </c>
      <c r="J92">
        <v>583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2">
        <f>+Tabla3[[#This Row],[EX SERVICE]]</f>
        <v>0</v>
      </c>
      <c r="V92" t="s">
        <v>70</v>
      </c>
    </row>
    <row r="93" spans="1:22" hidden="1" x14ac:dyDescent="0.25">
      <c r="A93" t="s">
        <v>95</v>
      </c>
      <c r="B93" s="1" t="s">
        <v>484</v>
      </c>
      <c r="C93" t="s">
        <v>1</v>
      </c>
      <c r="D93" t="s">
        <v>390</v>
      </c>
      <c r="E93" t="s">
        <v>413</v>
      </c>
      <c r="F93" t="s">
        <v>414</v>
      </c>
      <c r="G93">
        <v>584</v>
      </c>
      <c r="H93">
        <v>584</v>
      </c>
      <c r="I93">
        <v>584</v>
      </c>
      <c r="J93">
        <v>584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2">
        <f>+Tabla3[[#This Row],[EX SERVICE]]</f>
        <v>0</v>
      </c>
      <c r="V93" t="s">
        <v>70</v>
      </c>
    </row>
    <row r="94" spans="1:22" hidden="1" x14ac:dyDescent="0.25">
      <c r="A94" t="s">
        <v>95</v>
      </c>
      <c r="B94" s="1" t="s">
        <v>481</v>
      </c>
      <c r="C94" t="s">
        <v>1</v>
      </c>
      <c r="D94" t="s">
        <v>390</v>
      </c>
      <c r="E94" t="s">
        <v>413</v>
      </c>
      <c r="F94" t="s">
        <v>414</v>
      </c>
      <c r="G94">
        <v>585</v>
      </c>
      <c r="H94">
        <v>585</v>
      </c>
      <c r="I94">
        <v>585</v>
      </c>
      <c r="J94">
        <v>585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412.5</v>
      </c>
      <c r="S94" s="3">
        <v>0</v>
      </c>
      <c r="T94" s="3">
        <v>0</v>
      </c>
      <c r="U94" s="82">
        <f>+Tabla3[[#This Row],[EX SERVICE]]</f>
        <v>412.5</v>
      </c>
      <c r="V94" t="s">
        <v>70</v>
      </c>
    </row>
    <row r="95" spans="1:22" hidden="1" x14ac:dyDescent="0.25">
      <c r="A95" t="s">
        <v>95</v>
      </c>
      <c r="B95" s="1" t="s">
        <v>481</v>
      </c>
      <c r="C95" t="s">
        <v>1</v>
      </c>
      <c r="D95" t="s">
        <v>390</v>
      </c>
      <c r="E95" t="s">
        <v>413</v>
      </c>
      <c r="F95" t="s">
        <v>414</v>
      </c>
      <c r="G95">
        <v>586</v>
      </c>
      <c r="H95">
        <v>586</v>
      </c>
      <c r="I95">
        <v>586</v>
      </c>
      <c r="J95">
        <v>586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600</v>
      </c>
      <c r="S95" s="3">
        <v>0</v>
      </c>
      <c r="T95" s="3">
        <v>0</v>
      </c>
      <c r="U95" s="82">
        <f>+Tabla3[[#This Row],[EX SERVICE]]</f>
        <v>600</v>
      </c>
      <c r="V95" t="s">
        <v>70</v>
      </c>
    </row>
    <row r="96" spans="1:22" hidden="1" x14ac:dyDescent="0.25">
      <c r="A96" t="s">
        <v>95</v>
      </c>
      <c r="B96" s="1" t="s">
        <v>481</v>
      </c>
      <c r="C96" t="s">
        <v>1</v>
      </c>
      <c r="D96" t="s">
        <v>390</v>
      </c>
      <c r="E96" t="s">
        <v>413</v>
      </c>
      <c r="F96" t="s">
        <v>414</v>
      </c>
      <c r="G96">
        <v>587</v>
      </c>
      <c r="H96">
        <v>587</v>
      </c>
      <c r="I96">
        <v>587</v>
      </c>
      <c r="J96">
        <v>587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650</v>
      </c>
      <c r="S96" s="3">
        <v>0</v>
      </c>
      <c r="T96" s="3">
        <v>0</v>
      </c>
      <c r="U96" s="82">
        <f>+Tabla3[[#This Row],[EX SERVICE]]</f>
        <v>650</v>
      </c>
      <c r="V96" t="s">
        <v>70</v>
      </c>
    </row>
    <row r="97" spans="1:22" hidden="1" x14ac:dyDescent="0.25">
      <c r="A97" t="s">
        <v>95</v>
      </c>
      <c r="B97" s="1" t="s">
        <v>481</v>
      </c>
      <c r="C97" t="s">
        <v>1</v>
      </c>
      <c r="D97" t="s">
        <v>390</v>
      </c>
      <c r="E97" t="s">
        <v>413</v>
      </c>
      <c r="F97" t="s">
        <v>414</v>
      </c>
      <c r="G97">
        <v>588</v>
      </c>
      <c r="H97">
        <v>588</v>
      </c>
      <c r="I97">
        <v>588</v>
      </c>
      <c r="J97">
        <v>588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608.52</v>
      </c>
      <c r="S97" s="3">
        <v>0</v>
      </c>
      <c r="T97" s="3">
        <v>0</v>
      </c>
      <c r="U97" s="82">
        <f>+Tabla3[[#This Row],[EX SERVICE]]</f>
        <v>608.52</v>
      </c>
      <c r="V97" t="s">
        <v>70</v>
      </c>
    </row>
    <row r="98" spans="1:22" hidden="1" x14ac:dyDescent="0.25">
      <c r="A98" t="s">
        <v>535</v>
      </c>
      <c r="B98" s="1" t="s">
        <v>536</v>
      </c>
      <c r="C98" t="s">
        <v>1</v>
      </c>
      <c r="D98" t="s">
        <v>390</v>
      </c>
      <c r="E98" t="s">
        <v>413</v>
      </c>
      <c r="F98" t="s">
        <v>414</v>
      </c>
      <c r="G98">
        <v>589</v>
      </c>
      <c r="H98">
        <v>589</v>
      </c>
      <c r="I98">
        <v>589</v>
      </c>
      <c r="J98">
        <v>589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1260</v>
      </c>
      <c r="S98" s="3">
        <v>0</v>
      </c>
      <c r="T98" s="3">
        <v>0</v>
      </c>
      <c r="U98" s="82">
        <f>+Tabla3[[#This Row],[EX SERVICE]]</f>
        <v>1260</v>
      </c>
      <c r="V98" t="s">
        <v>70</v>
      </c>
    </row>
    <row r="99" spans="1:22" hidden="1" x14ac:dyDescent="0.25">
      <c r="A99" t="s">
        <v>535</v>
      </c>
      <c r="B99" s="1" t="s">
        <v>536</v>
      </c>
      <c r="C99" t="s">
        <v>1</v>
      </c>
      <c r="D99" t="s">
        <v>390</v>
      </c>
      <c r="E99" t="s">
        <v>413</v>
      </c>
      <c r="F99" t="s">
        <v>414</v>
      </c>
      <c r="G99">
        <v>590</v>
      </c>
      <c r="H99">
        <v>590</v>
      </c>
      <c r="I99">
        <v>590</v>
      </c>
      <c r="J99">
        <v>590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1260</v>
      </c>
      <c r="S99" s="3">
        <v>0</v>
      </c>
      <c r="T99" s="3">
        <v>0</v>
      </c>
      <c r="U99" s="82">
        <f>+Tabla3[[#This Row],[EX SERVICE]]</f>
        <v>1260</v>
      </c>
      <c r="V99" t="s">
        <v>70</v>
      </c>
    </row>
    <row r="100" spans="1:22" hidden="1" x14ac:dyDescent="0.25">
      <c r="A100" t="s">
        <v>535</v>
      </c>
      <c r="B100" s="1" t="s">
        <v>536</v>
      </c>
      <c r="C100" t="s">
        <v>1</v>
      </c>
      <c r="D100" t="s">
        <v>390</v>
      </c>
      <c r="E100" t="s">
        <v>413</v>
      </c>
      <c r="F100" t="s">
        <v>414</v>
      </c>
      <c r="G100">
        <v>591</v>
      </c>
      <c r="H100">
        <v>591</v>
      </c>
      <c r="I100">
        <v>591</v>
      </c>
      <c r="J100">
        <v>591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420</v>
      </c>
      <c r="S100" s="3">
        <v>0</v>
      </c>
      <c r="T100" s="3">
        <v>0</v>
      </c>
      <c r="U100" s="82">
        <f>+Tabla3[[#This Row],[EX SERVICE]]</f>
        <v>420</v>
      </c>
      <c r="V100" t="s">
        <v>70</v>
      </c>
    </row>
    <row r="101" spans="1:22" hidden="1" x14ac:dyDescent="0.25">
      <c r="A101" t="s">
        <v>535</v>
      </c>
      <c r="B101" s="1" t="s">
        <v>536</v>
      </c>
      <c r="C101" t="s">
        <v>1</v>
      </c>
      <c r="D101" t="s">
        <v>390</v>
      </c>
      <c r="E101" t="s">
        <v>413</v>
      </c>
      <c r="F101" t="s">
        <v>414</v>
      </c>
      <c r="G101">
        <v>592</v>
      </c>
      <c r="H101">
        <v>592</v>
      </c>
      <c r="I101">
        <v>592</v>
      </c>
      <c r="J101">
        <v>592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605</v>
      </c>
      <c r="S101" s="3">
        <v>0</v>
      </c>
      <c r="T101" s="3">
        <v>0</v>
      </c>
      <c r="U101" s="82">
        <f>+Tabla3[[#This Row],[EX SERVICE]]</f>
        <v>605</v>
      </c>
      <c r="V101" t="s">
        <v>70</v>
      </c>
    </row>
    <row r="102" spans="1:22" hidden="1" x14ac:dyDescent="0.25">
      <c r="A102" t="s">
        <v>535</v>
      </c>
      <c r="B102" s="1" t="s">
        <v>536</v>
      </c>
      <c r="C102" t="s">
        <v>1</v>
      </c>
      <c r="D102" t="s">
        <v>390</v>
      </c>
      <c r="E102" t="s">
        <v>413</v>
      </c>
      <c r="F102" t="s">
        <v>414</v>
      </c>
      <c r="G102">
        <v>593</v>
      </c>
      <c r="H102">
        <v>593</v>
      </c>
      <c r="I102">
        <v>593</v>
      </c>
      <c r="J102">
        <v>593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664.84</v>
      </c>
      <c r="S102" s="3">
        <v>0</v>
      </c>
      <c r="T102" s="3">
        <v>0</v>
      </c>
      <c r="U102" s="82">
        <f>+Tabla3[[#This Row],[EX SERVICE]]</f>
        <v>664.84</v>
      </c>
      <c r="V102" t="s">
        <v>70</v>
      </c>
    </row>
    <row r="103" spans="1:22" hidden="1" x14ac:dyDescent="0.25">
      <c r="A103" t="s">
        <v>535</v>
      </c>
      <c r="B103" s="1" t="s">
        <v>536</v>
      </c>
      <c r="C103" t="s">
        <v>1</v>
      </c>
      <c r="D103" t="s">
        <v>390</v>
      </c>
      <c r="E103" t="s">
        <v>413</v>
      </c>
      <c r="F103" t="s">
        <v>414</v>
      </c>
      <c r="G103">
        <v>594</v>
      </c>
      <c r="H103">
        <v>594</v>
      </c>
      <c r="I103">
        <v>594</v>
      </c>
      <c r="J103">
        <v>594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880</v>
      </c>
      <c r="S103" s="3">
        <v>0</v>
      </c>
      <c r="T103" s="3">
        <v>0</v>
      </c>
      <c r="U103" s="82">
        <f>+Tabla3[[#This Row],[EX SERVICE]]</f>
        <v>880</v>
      </c>
      <c r="V103" t="s">
        <v>70</v>
      </c>
    </row>
    <row r="104" spans="1:22" hidden="1" x14ac:dyDescent="0.25">
      <c r="A104" t="s">
        <v>535</v>
      </c>
      <c r="B104" s="1" t="s">
        <v>536</v>
      </c>
      <c r="C104" t="s">
        <v>1</v>
      </c>
      <c r="D104" t="s">
        <v>390</v>
      </c>
      <c r="E104" t="s">
        <v>413</v>
      </c>
      <c r="F104" t="s">
        <v>414</v>
      </c>
      <c r="G104">
        <v>595</v>
      </c>
      <c r="H104">
        <v>595</v>
      </c>
      <c r="I104">
        <v>595</v>
      </c>
      <c r="J104">
        <v>595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797.5</v>
      </c>
      <c r="S104" s="3">
        <v>0</v>
      </c>
      <c r="T104" s="3">
        <v>0</v>
      </c>
      <c r="U104" s="82">
        <f>+Tabla3[[#This Row],[EX SERVICE]]</f>
        <v>797.5</v>
      </c>
      <c r="V104" t="s">
        <v>70</v>
      </c>
    </row>
    <row r="105" spans="1:22" hidden="1" x14ac:dyDescent="0.25">
      <c r="A105" t="s">
        <v>535</v>
      </c>
      <c r="B105" s="1" t="s">
        <v>536</v>
      </c>
      <c r="C105" t="s">
        <v>1</v>
      </c>
      <c r="D105" t="s">
        <v>390</v>
      </c>
      <c r="E105" t="s">
        <v>413</v>
      </c>
      <c r="F105" t="s">
        <v>414</v>
      </c>
      <c r="G105">
        <v>596</v>
      </c>
      <c r="H105">
        <v>596</v>
      </c>
      <c r="I105">
        <v>596</v>
      </c>
      <c r="J105">
        <v>596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550</v>
      </c>
      <c r="S105" s="3">
        <v>0</v>
      </c>
      <c r="T105" s="3">
        <v>0</v>
      </c>
      <c r="U105" s="82">
        <f>+Tabla3[[#This Row],[EX SERVICE]]</f>
        <v>550</v>
      </c>
      <c r="V105" t="s">
        <v>70</v>
      </c>
    </row>
    <row r="106" spans="1:22" hidden="1" x14ac:dyDescent="0.25">
      <c r="A106" t="s">
        <v>535</v>
      </c>
      <c r="B106" s="1" t="s">
        <v>537</v>
      </c>
      <c r="C106" t="s">
        <v>1</v>
      </c>
      <c r="D106" t="s">
        <v>390</v>
      </c>
      <c r="E106" t="s">
        <v>413</v>
      </c>
      <c r="F106" t="s">
        <v>414</v>
      </c>
      <c r="G106">
        <v>597</v>
      </c>
      <c r="H106">
        <v>597</v>
      </c>
      <c r="I106">
        <v>597</v>
      </c>
      <c r="J106">
        <v>597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375</v>
      </c>
      <c r="S106" s="3">
        <v>0</v>
      </c>
      <c r="T106" s="3">
        <v>0</v>
      </c>
      <c r="U106" s="82">
        <f>+Tabla3[[#This Row],[EX SERVICE]]</f>
        <v>375</v>
      </c>
      <c r="V106" t="s">
        <v>70</v>
      </c>
    </row>
    <row r="107" spans="1:22" hidden="1" x14ac:dyDescent="0.25">
      <c r="A107" t="s">
        <v>535</v>
      </c>
      <c r="B107" s="1" t="s">
        <v>538</v>
      </c>
      <c r="C107" t="s">
        <v>1</v>
      </c>
      <c r="D107" t="s">
        <v>390</v>
      </c>
      <c r="E107" t="s">
        <v>413</v>
      </c>
      <c r="F107" t="s">
        <v>414</v>
      </c>
      <c r="G107">
        <v>598</v>
      </c>
      <c r="H107">
        <v>598</v>
      </c>
      <c r="I107">
        <v>598</v>
      </c>
      <c r="J107">
        <v>598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325</v>
      </c>
      <c r="S107" s="3">
        <v>0</v>
      </c>
      <c r="T107" s="3">
        <v>0</v>
      </c>
      <c r="U107" s="82">
        <f>+Tabla3[[#This Row],[EX SERVICE]]</f>
        <v>325</v>
      </c>
      <c r="V107" t="s">
        <v>70</v>
      </c>
    </row>
    <row r="108" spans="1:22" hidden="1" x14ac:dyDescent="0.25">
      <c r="A108" t="s">
        <v>535</v>
      </c>
      <c r="B108" s="1" t="s">
        <v>538</v>
      </c>
      <c r="C108" t="s">
        <v>1</v>
      </c>
      <c r="D108" t="s">
        <v>390</v>
      </c>
      <c r="E108" t="s">
        <v>413</v>
      </c>
      <c r="F108" t="s">
        <v>414</v>
      </c>
      <c r="G108">
        <v>599</v>
      </c>
      <c r="H108">
        <v>599</v>
      </c>
      <c r="I108">
        <v>599</v>
      </c>
      <c r="J108">
        <v>599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302.5</v>
      </c>
      <c r="S108" s="3">
        <v>0</v>
      </c>
      <c r="T108" s="3">
        <v>0</v>
      </c>
      <c r="U108" s="82">
        <f>+Tabla3[[#This Row],[EX SERVICE]]</f>
        <v>302.5</v>
      </c>
      <c r="V108" t="s">
        <v>70</v>
      </c>
    </row>
    <row r="109" spans="1:22" hidden="1" x14ac:dyDescent="0.25">
      <c r="A109" t="s">
        <v>535</v>
      </c>
      <c r="B109" s="1" t="s">
        <v>538</v>
      </c>
      <c r="C109" t="s">
        <v>1</v>
      </c>
      <c r="D109" t="s">
        <v>390</v>
      </c>
      <c r="E109" t="s">
        <v>413</v>
      </c>
      <c r="F109" t="s">
        <v>414</v>
      </c>
      <c r="G109">
        <v>600</v>
      </c>
      <c r="H109">
        <v>600</v>
      </c>
      <c r="I109">
        <v>600</v>
      </c>
      <c r="J109">
        <v>600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412.5</v>
      </c>
      <c r="S109" s="3">
        <v>0</v>
      </c>
      <c r="T109" s="3">
        <v>0</v>
      </c>
      <c r="U109" s="82">
        <f>+Tabla3[[#This Row],[EX SERVICE]]</f>
        <v>412.5</v>
      </c>
      <c r="V109" t="s">
        <v>70</v>
      </c>
    </row>
    <row r="110" spans="1:22" hidden="1" x14ac:dyDescent="0.25">
      <c r="A110" t="s">
        <v>535</v>
      </c>
      <c r="B110" s="1" t="s">
        <v>538</v>
      </c>
      <c r="C110" t="s">
        <v>1</v>
      </c>
      <c r="D110" t="s">
        <v>390</v>
      </c>
      <c r="E110" t="s">
        <v>413</v>
      </c>
      <c r="F110" t="s">
        <v>414</v>
      </c>
      <c r="G110">
        <v>601</v>
      </c>
      <c r="H110">
        <v>601</v>
      </c>
      <c r="I110">
        <v>601</v>
      </c>
      <c r="J110">
        <v>601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660</v>
      </c>
      <c r="S110" s="3">
        <v>0</v>
      </c>
      <c r="T110" s="3">
        <v>0</v>
      </c>
      <c r="U110" s="82">
        <f>+Tabla3[[#This Row],[EX SERVICE]]</f>
        <v>660</v>
      </c>
      <c r="V110" t="s">
        <v>70</v>
      </c>
    </row>
    <row r="111" spans="1:22" hidden="1" x14ac:dyDescent="0.25">
      <c r="A111" t="s">
        <v>535</v>
      </c>
      <c r="B111" s="1" t="s">
        <v>538</v>
      </c>
      <c r="C111" t="s">
        <v>1</v>
      </c>
      <c r="D111" t="s">
        <v>390</v>
      </c>
      <c r="E111" t="s">
        <v>413</v>
      </c>
      <c r="F111" t="s">
        <v>414</v>
      </c>
      <c r="G111">
        <v>602</v>
      </c>
      <c r="H111">
        <v>602</v>
      </c>
      <c r="I111">
        <v>602</v>
      </c>
      <c r="J111">
        <v>602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412.5</v>
      </c>
      <c r="S111" s="3">
        <v>0</v>
      </c>
      <c r="T111" s="3">
        <v>0</v>
      </c>
      <c r="U111" s="82">
        <f>+Tabla3[[#This Row],[EX SERVICE]]</f>
        <v>412.5</v>
      </c>
      <c r="V111" t="s">
        <v>70</v>
      </c>
    </row>
    <row r="112" spans="1:22" hidden="1" x14ac:dyDescent="0.25">
      <c r="A112" t="s">
        <v>535</v>
      </c>
      <c r="B112" s="1" t="s">
        <v>539</v>
      </c>
      <c r="C112" t="s">
        <v>1</v>
      </c>
      <c r="D112" t="s">
        <v>390</v>
      </c>
      <c r="E112" t="s">
        <v>413</v>
      </c>
      <c r="F112" t="s">
        <v>414</v>
      </c>
      <c r="G112">
        <v>603</v>
      </c>
      <c r="H112">
        <v>603</v>
      </c>
      <c r="I112">
        <v>603</v>
      </c>
      <c r="J112">
        <v>603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420</v>
      </c>
      <c r="S112" s="3">
        <v>0</v>
      </c>
      <c r="T112" s="3">
        <v>0</v>
      </c>
      <c r="U112" s="82">
        <f>+Tabla3[[#This Row],[EX SERVICE]]</f>
        <v>420</v>
      </c>
      <c r="V112" t="s">
        <v>70</v>
      </c>
    </row>
    <row r="113" spans="1:22" hidden="1" x14ac:dyDescent="0.25">
      <c r="A113" t="s">
        <v>535</v>
      </c>
      <c r="B113" s="1" t="s">
        <v>539</v>
      </c>
      <c r="C113" t="s">
        <v>1</v>
      </c>
      <c r="D113" t="s">
        <v>390</v>
      </c>
      <c r="E113" t="s">
        <v>413</v>
      </c>
      <c r="F113" t="s">
        <v>414</v>
      </c>
      <c r="G113">
        <v>604</v>
      </c>
      <c r="H113">
        <v>604</v>
      </c>
      <c r="I113">
        <v>604</v>
      </c>
      <c r="J113">
        <v>604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319.8</v>
      </c>
      <c r="S113" s="3">
        <v>0</v>
      </c>
      <c r="T113" s="3">
        <v>0</v>
      </c>
      <c r="U113" s="82">
        <f>+Tabla3[[#This Row],[EX SERVICE]]</f>
        <v>319.8</v>
      </c>
      <c r="V113" t="s">
        <v>70</v>
      </c>
    </row>
    <row r="114" spans="1:22" hidden="1" x14ac:dyDescent="0.25">
      <c r="A114" t="s">
        <v>535</v>
      </c>
      <c r="B114" s="1" t="s">
        <v>539</v>
      </c>
      <c r="C114" t="s">
        <v>1</v>
      </c>
      <c r="D114" t="s">
        <v>390</v>
      </c>
      <c r="E114" t="s">
        <v>413</v>
      </c>
      <c r="F114" t="s">
        <v>414</v>
      </c>
      <c r="G114">
        <v>605</v>
      </c>
      <c r="H114">
        <v>605</v>
      </c>
      <c r="I114">
        <v>605</v>
      </c>
      <c r="J114">
        <v>605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682.5</v>
      </c>
      <c r="S114" s="3">
        <v>0</v>
      </c>
      <c r="T114" s="3">
        <v>0</v>
      </c>
      <c r="U114" s="82">
        <f>+Tabla3[[#This Row],[EX SERVICE]]</f>
        <v>682.5</v>
      </c>
      <c r="V114" t="s">
        <v>70</v>
      </c>
    </row>
    <row r="115" spans="1:22" hidden="1" x14ac:dyDescent="0.25">
      <c r="A115" t="s">
        <v>535</v>
      </c>
      <c r="B115" s="1" t="s">
        <v>539</v>
      </c>
      <c r="C115" t="s">
        <v>1</v>
      </c>
      <c r="D115" t="s">
        <v>390</v>
      </c>
      <c r="E115" t="s">
        <v>413</v>
      </c>
      <c r="F115" t="s">
        <v>414</v>
      </c>
      <c r="G115">
        <v>606</v>
      </c>
      <c r="H115">
        <v>606</v>
      </c>
      <c r="I115">
        <v>606</v>
      </c>
      <c r="J115">
        <v>606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372.3</v>
      </c>
      <c r="S115" s="3">
        <v>0</v>
      </c>
      <c r="T115" s="3">
        <v>0</v>
      </c>
      <c r="U115" s="82">
        <f>+Tabla3[[#This Row],[EX SERVICE]]</f>
        <v>372.3</v>
      </c>
      <c r="V115" t="s">
        <v>70</v>
      </c>
    </row>
    <row r="116" spans="1:22" hidden="1" x14ac:dyDescent="0.25">
      <c r="A116" t="s">
        <v>535</v>
      </c>
      <c r="B116" s="1" t="s">
        <v>539</v>
      </c>
      <c r="C116" t="s">
        <v>1</v>
      </c>
      <c r="D116" t="s">
        <v>390</v>
      </c>
      <c r="E116" t="s">
        <v>413</v>
      </c>
      <c r="F116" t="s">
        <v>414</v>
      </c>
      <c r="G116">
        <v>607</v>
      </c>
      <c r="H116">
        <v>607</v>
      </c>
      <c r="I116">
        <v>607</v>
      </c>
      <c r="J116">
        <v>607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880</v>
      </c>
      <c r="S116" s="3">
        <v>0</v>
      </c>
      <c r="T116" s="3">
        <v>0</v>
      </c>
      <c r="U116" s="82">
        <f>+Tabla3[[#This Row],[EX SERVICE]]</f>
        <v>880</v>
      </c>
      <c r="V116" t="s">
        <v>70</v>
      </c>
    </row>
    <row r="117" spans="1:22" hidden="1" x14ac:dyDescent="0.25">
      <c r="A117" t="s">
        <v>535</v>
      </c>
      <c r="B117" s="1" t="s">
        <v>539</v>
      </c>
      <c r="C117" t="s">
        <v>1</v>
      </c>
      <c r="D117" t="s">
        <v>390</v>
      </c>
      <c r="E117" t="s">
        <v>413</v>
      </c>
      <c r="F117" t="s">
        <v>414</v>
      </c>
      <c r="G117">
        <v>608</v>
      </c>
      <c r="H117">
        <v>608</v>
      </c>
      <c r="I117">
        <v>608</v>
      </c>
      <c r="J117">
        <v>608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2">
        <f>+Tabla3[[#This Row],[EX SERVICE]]</f>
        <v>0</v>
      </c>
      <c r="V117" t="s">
        <v>70</v>
      </c>
    </row>
    <row r="118" spans="1:22" hidden="1" x14ac:dyDescent="0.25">
      <c r="A118" t="s">
        <v>535</v>
      </c>
      <c r="B118" s="1" t="s">
        <v>539</v>
      </c>
      <c r="C118" t="s">
        <v>1</v>
      </c>
      <c r="D118" t="s">
        <v>390</v>
      </c>
      <c r="E118" t="s">
        <v>413</v>
      </c>
      <c r="F118" t="s">
        <v>414</v>
      </c>
      <c r="G118">
        <v>609</v>
      </c>
      <c r="H118">
        <v>609</v>
      </c>
      <c r="I118">
        <v>609</v>
      </c>
      <c r="J118">
        <v>609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50</v>
      </c>
      <c r="S118" s="3">
        <v>0</v>
      </c>
      <c r="T118" s="3">
        <v>0</v>
      </c>
      <c r="U118" s="82">
        <f>+Tabla3[[#This Row],[EX SERVICE]]</f>
        <v>50</v>
      </c>
      <c r="V118" t="s">
        <v>70</v>
      </c>
    </row>
    <row r="119" spans="1:22" hidden="1" x14ac:dyDescent="0.25">
      <c r="A119" t="s">
        <v>535</v>
      </c>
      <c r="B119" s="1" t="s">
        <v>539</v>
      </c>
      <c r="C119" t="s">
        <v>1</v>
      </c>
      <c r="D119" t="s">
        <v>390</v>
      </c>
      <c r="E119" t="s">
        <v>413</v>
      </c>
      <c r="F119" t="s">
        <v>414</v>
      </c>
      <c r="G119">
        <v>610</v>
      </c>
      <c r="H119">
        <v>610</v>
      </c>
      <c r="I119">
        <v>610</v>
      </c>
      <c r="J119">
        <v>610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2">
        <f>+Tabla3[[#This Row],[EX SERVICE]]</f>
        <v>0</v>
      </c>
      <c r="V119" t="s">
        <v>70</v>
      </c>
    </row>
    <row r="120" spans="1:22" hidden="1" x14ac:dyDescent="0.25">
      <c r="A120" t="s">
        <v>535</v>
      </c>
      <c r="B120" s="1" t="s">
        <v>539</v>
      </c>
      <c r="C120" t="s">
        <v>1</v>
      </c>
      <c r="D120" t="s">
        <v>390</v>
      </c>
      <c r="E120" t="s">
        <v>413</v>
      </c>
      <c r="F120" t="s">
        <v>414</v>
      </c>
      <c r="G120">
        <v>611</v>
      </c>
      <c r="H120">
        <v>611</v>
      </c>
      <c r="I120">
        <v>611</v>
      </c>
      <c r="J120">
        <v>611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250</v>
      </c>
      <c r="S120" s="3">
        <v>0</v>
      </c>
      <c r="T120" s="3">
        <v>0</v>
      </c>
      <c r="U120" s="82">
        <f>+Tabla3[[#This Row],[EX SERVICE]]</f>
        <v>250</v>
      </c>
      <c r="V120" t="s">
        <v>70</v>
      </c>
    </row>
    <row r="121" spans="1:22" hidden="1" x14ac:dyDescent="0.25">
      <c r="A121" t="s">
        <v>535</v>
      </c>
      <c r="B121" s="1" t="s">
        <v>539</v>
      </c>
      <c r="C121" t="s">
        <v>1</v>
      </c>
      <c r="D121" t="s">
        <v>390</v>
      </c>
      <c r="E121" t="s">
        <v>413</v>
      </c>
      <c r="F121" t="s">
        <v>414</v>
      </c>
      <c r="G121">
        <v>612</v>
      </c>
      <c r="H121">
        <v>612</v>
      </c>
      <c r="I121">
        <v>612</v>
      </c>
      <c r="J121">
        <v>612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739.8</v>
      </c>
      <c r="S121" s="3">
        <v>0</v>
      </c>
      <c r="T121" s="3">
        <v>0</v>
      </c>
      <c r="U121" s="82">
        <f>+Tabla3[[#This Row],[EX SERVICE]]</f>
        <v>739.8</v>
      </c>
      <c r="V121" t="s">
        <v>70</v>
      </c>
    </row>
    <row r="122" spans="1:22" hidden="1" x14ac:dyDescent="0.25">
      <c r="A122" t="s">
        <v>535</v>
      </c>
      <c r="B122" s="1" t="s">
        <v>539</v>
      </c>
      <c r="C122" t="s">
        <v>1</v>
      </c>
      <c r="D122" t="s">
        <v>390</v>
      </c>
      <c r="E122" t="s">
        <v>413</v>
      </c>
      <c r="F122" t="s">
        <v>414</v>
      </c>
      <c r="G122">
        <v>613</v>
      </c>
      <c r="H122">
        <v>613</v>
      </c>
      <c r="I122">
        <v>613</v>
      </c>
      <c r="J122">
        <v>613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650</v>
      </c>
      <c r="S122" s="3">
        <v>0</v>
      </c>
      <c r="T122" s="3">
        <v>0</v>
      </c>
      <c r="U122" s="82">
        <f>+Tabla3[[#This Row],[EX SERVICE]]</f>
        <v>650</v>
      </c>
      <c r="V122" t="s">
        <v>70</v>
      </c>
    </row>
    <row r="123" spans="1:22" hidden="1" x14ac:dyDescent="0.25">
      <c r="A123" t="s">
        <v>535</v>
      </c>
      <c r="B123" s="1" t="s">
        <v>539</v>
      </c>
      <c r="C123" t="s">
        <v>1</v>
      </c>
      <c r="D123" t="s">
        <v>390</v>
      </c>
      <c r="E123" t="s">
        <v>413</v>
      </c>
      <c r="F123" t="s">
        <v>414</v>
      </c>
      <c r="G123">
        <v>614</v>
      </c>
      <c r="H123">
        <v>614</v>
      </c>
      <c r="I123">
        <v>614</v>
      </c>
      <c r="J123">
        <v>614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103.98</v>
      </c>
      <c r="S123" s="3">
        <v>0</v>
      </c>
      <c r="T123" s="3">
        <v>0</v>
      </c>
      <c r="U123" s="82">
        <f>+Tabla3[[#This Row],[EX SERVICE]]</f>
        <v>103.98</v>
      </c>
      <c r="V123" t="s">
        <v>70</v>
      </c>
    </row>
    <row r="124" spans="1:22" hidden="1" x14ac:dyDescent="0.25">
      <c r="A124" t="s">
        <v>535</v>
      </c>
      <c r="B124" s="1" t="s">
        <v>539</v>
      </c>
      <c r="C124" t="s">
        <v>1</v>
      </c>
      <c r="D124" t="s">
        <v>390</v>
      </c>
      <c r="E124" t="s">
        <v>413</v>
      </c>
      <c r="F124" t="s">
        <v>414</v>
      </c>
      <c r="G124">
        <v>615</v>
      </c>
      <c r="H124">
        <v>615</v>
      </c>
      <c r="I124">
        <v>615</v>
      </c>
      <c r="J124">
        <v>615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850</v>
      </c>
      <c r="S124" s="3">
        <v>0</v>
      </c>
      <c r="T124" s="3">
        <v>0</v>
      </c>
      <c r="U124" s="82">
        <f>+Tabla3[[#This Row],[EX SERVICE]]</f>
        <v>850</v>
      </c>
      <c r="V124" t="s">
        <v>70</v>
      </c>
    </row>
    <row r="125" spans="1:22" hidden="1" x14ac:dyDescent="0.25">
      <c r="A125" t="s">
        <v>535</v>
      </c>
      <c r="B125" s="1" t="s">
        <v>539</v>
      </c>
      <c r="C125" t="s">
        <v>1</v>
      </c>
      <c r="D125" t="s">
        <v>390</v>
      </c>
      <c r="E125" t="s">
        <v>413</v>
      </c>
      <c r="F125" t="s">
        <v>414</v>
      </c>
      <c r="G125">
        <v>616</v>
      </c>
      <c r="H125">
        <v>616</v>
      </c>
      <c r="I125">
        <v>616</v>
      </c>
      <c r="J125">
        <v>616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799</v>
      </c>
      <c r="S125" s="3">
        <v>0</v>
      </c>
      <c r="T125" s="3">
        <v>0</v>
      </c>
      <c r="U125" s="82">
        <f>+Tabla3[[#This Row],[EX SERVICE]]</f>
        <v>799</v>
      </c>
      <c r="V125" t="s">
        <v>70</v>
      </c>
    </row>
    <row r="126" spans="1:22" hidden="1" x14ac:dyDescent="0.25">
      <c r="A126" t="s">
        <v>535</v>
      </c>
      <c r="B126" s="1" t="s">
        <v>540</v>
      </c>
      <c r="C126" t="s">
        <v>1</v>
      </c>
      <c r="D126" t="s">
        <v>390</v>
      </c>
      <c r="E126" t="s">
        <v>413</v>
      </c>
      <c r="F126" t="s">
        <v>414</v>
      </c>
      <c r="G126">
        <v>617</v>
      </c>
      <c r="H126">
        <v>617</v>
      </c>
      <c r="I126">
        <v>617</v>
      </c>
      <c r="J126">
        <v>617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650</v>
      </c>
      <c r="S126" s="3">
        <v>0</v>
      </c>
      <c r="T126" s="3">
        <v>0</v>
      </c>
      <c r="U126" s="82">
        <f>+Tabla3[[#This Row],[EX SERVICE]]</f>
        <v>650</v>
      </c>
      <c r="V126" t="s">
        <v>70</v>
      </c>
    </row>
    <row r="127" spans="1:22" hidden="1" x14ac:dyDescent="0.25">
      <c r="A127" t="s">
        <v>535</v>
      </c>
      <c r="B127" s="1" t="s">
        <v>540</v>
      </c>
      <c r="C127" t="s">
        <v>1</v>
      </c>
      <c r="D127" t="s">
        <v>390</v>
      </c>
      <c r="E127" t="s">
        <v>413</v>
      </c>
      <c r="F127" t="s">
        <v>414</v>
      </c>
      <c r="G127">
        <v>618</v>
      </c>
      <c r="H127">
        <v>618</v>
      </c>
      <c r="I127">
        <v>618</v>
      </c>
      <c r="J127">
        <v>618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880</v>
      </c>
      <c r="S127" s="3">
        <v>0</v>
      </c>
      <c r="T127" s="3">
        <v>0</v>
      </c>
      <c r="U127" s="82">
        <f>+Tabla3[[#This Row],[EX SERVICE]]</f>
        <v>880</v>
      </c>
      <c r="V127" t="s">
        <v>70</v>
      </c>
    </row>
    <row r="128" spans="1:22" hidden="1" x14ac:dyDescent="0.25">
      <c r="A128" t="s">
        <v>535</v>
      </c>
      <c r="B128" s="1" t="s">
        <v>540</v>
      </c>
      <c r="C128" t="s">
        <v>1</v>
      </c>
      <c r="D128" t="s">
        <v>390</v>
      </c>
      <c r="E128" t="s">
        <v>413</v>
      </c>
      <c r="F128" t="s">
        <v>414</v>
      </c>
      <c r="G128">
        <v>619</v>
      </c>
      <c r="H128">
        <v>619</v>
      </c>
      <c r="I128">
        <v>619</v>
      </c>
      <c r="J128">
        <v>619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673.55</v>
      </c>
      <c r="S128" s="3">
        <v>0</v>
      </c>
      <c r="T128" s="3">
        <v>0</v>
      </c>
      <c r="U128" s="82">
        <f>+Tabla3[[#This Row],[EX SERVICE]]</f>
        <v>673.55</v>
      </c>
      <c r="V128" t="s">
        <v>70</v>
      </c>
    </row>
    <row r="129" spans="1:22" hidden="1" x14ac:dyDescent="0.25">
      <c r="A129" t="s">
        <v>535</v>
      </c>
      <c r="B129" s="1" t="s">
        <v>541</v>
      </c>
      <c r="C129" t="s">
        <v>1</v>
      </c>
      <c r="D129" t="s">
        <v>390</v>
      </c>
      <c r="E129" t="s">
        <v>413</v>
      </c>
      <c r="F129" t="s">
        <v>414</v>
      </c>
      <c r="G129">
        <v>620</v>
      </c>
      <c r="H129">
        <v>620</v>
      </c>
      <c r="I129">
        <v>620</v>
      </c>
      <c r="J129">
        <v>620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715</v>
      </c>
      <c r="S129" s="3">
        <v>0</v>
      </c>
      <c r="T129" s="3">
        <v>0</v>
      </c>
      <c r="U129" s="82">
        <f>+Tabla3[[#This Row],[EX SERVICE]]</f>
        <v>715</v>
      </c>
      <c r="V129" t="s">
        <v>70</v>
      </c>
    </row>
    <row r="130" spans="1:22" hidden="1" x14ac:dyDescent="0.25">
      <c r="A130" t="s">
        <v>535</v>
      </c>
      <c r="B130" s="1" t="s">
        <v>541</v>
      </c>
      <c r="C130" t="s">
        <v>1</v>
      </c>
      <c r="D130" t="s">
        <v>390</v>
      </c>
      <c r="E130" t="s">
        <v>413</v>
      </c>
      <c r="F130" t="s">
        <v>414</v>
      </c>
      <c r="G130">
        <v>621</v>
      </c>
      <c r="H130">
        <v>621</v>
      </c>
      <c r="I130">
        <v>621</v>
      </c>
      <c r="J130">
        <v>621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250</v>
      </c>
      <c r="S130" s="3">
        <v>0</v>
      </c>
      <c r="T130" s="3">
        <v>0</v>
      </c>
      <c r="U130" s="82">
        <f>+Tabla3[[#This Row],[EX SERVICE]]</f>
        <v>250</v>
      </c>
      <c r="V130" t="s">
        <v>70</v>
      </c>
    </row>
    <row r="131" spans="1:22" hidden="1" x14ac:dyDescent="0.25">
      <c r="A131" t="s">
        <v>535</v>
      </c>
      <c r="B131" s="1" t="s">
        <v>541</v>
      </c>
      <c r="C131" t="s">
        <v>1</v>
      </c>
      <c r="D131" t="s">
        <v>390</v>
      </c>
      <c r="E131" t="s">
        <v>413</v>
      </c>
      <c r="F131" t="s">
        <v>414</v>
      </c>
      <c r="G131">
        <v>622</v>
      </c>
      <c r="H131">
        <v>622</v>
      </c>
      <c r="I131">
        <v>622</v>
      </c>
      <c r="J131">
        <v>622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100</v>
      </c>
      <c r="S131" s="3">
        <v>0</v>
      </c>
      <c r="T131" s="3">
        <v>0</v>
      </c>
      <c r="U131" s="82">
        <f>+Tabla3[[#This Row],[EX SERVICE]]</f>
        <v>100</v>
      </c>
      <c r="V131" t="s">
        <v>70</v>
      </c>
    </row>
    <row r="132" spans="1:22" hidden="1" x14ac:dyDescent="0.25">
      <c r="A132" t="s">
        <v>535</v>
      </c>
      <c r="B132" s="1" t="s">
        <v>542</v>
      </c>
      <c r="C132" t="s">
        <v>1</v>
      </c>
      <c r="D132" t="s">
        <v>390</v>
      </c>
      <c r="E132" t="s">
        <v>413</v>
      </c>
      <c r="F132" t="s">
        <v>414</v>
      </c>
      <c r="G132">
        <v>623</v>
      </c>
      <c r="H132">
        <v>623</v>
      </c>
      <c r="I132">
        <v>623</v>
      </c>
      <c r="J132">
        <v>623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2">
        <f>+Tabla3[[#This Row],[EX SERVICE]]</f>
        <v>0</v>
      </c>
      <c r="V132" t="s">
        <v>70</v>
      </c>
    </row>
    <row r="133" spans="1:22" hidden="1" x14ac:dyDescent="0.25">
      <c r="A133" t="s">
        <v>535</v>
      </c>
      <c r="B133" s="1" t="s">
        <v>542</v>
      </c>
      <c r="C133" t="s">
        <v>1</v>
      </c>
      <c r="D133" t="s">
        <v>390</v>
      </c>
      <c r="E133" t="s">
        <v>413</v>
      </c>
      <c r="F133" t="s">
        <v>414</v>
      </c>
      <c r="G133">
        <v>624</v>
      </c>
      <c r="H133">
        <v>624</v>
      </c>
      <c r="I133">
        <v>624</v>
      </c>
      <c r="J133">
        <v>624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200</v>
      </c>
      <c r="S133" s="3">
        <v>0</v>
      </c>
      <c r="T133" s="3">
        <v>0</v>
      </c>
      <c r="U133" s="82">
        <f>+Tabla3[[#This Row],[EX SERVICE]]</f>
        <v>200</v>
      </c>
      <c r="V133" t="s">
        <v>70</v>
      </c>
    </row>
    <row r="134" spans="1:22" hidden="1" x14ac:dyDescent="0.25">
      <c r="A134" t="s">
        <v>535</v>
      </c>
      <c r="B134" s="1" t="s">
        <v>542</v>
      </c>
      <c r="C134" t="s">
        <v>1</v>
      </c>
      <c r="D134" t="s">
        <v>390</v>
      </c>
      <c r="E134" t="s">
        <v>413</v>
      </c>
      <c r="F134" t="s">
        <v>414</v>
      </c>
      <c r="G134">
        <v>625</v>
      </c>
      <c r="H134">
        <v>625</v>
      </c>
      <c r="I134">
        <v>625</v>
      </c>
      <c r="J134">
        <v>625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315</v>
      </c>
      <c r="S134" s="3">
        <v>0</v>
      </c>
      <c r="T134" s="3">
        <v>0</v>
      </c>
      <c r="U134" s="82">
        <f>+Tabla3[[#This Row],[EX SERVICE]]</f>
        <v>315</v>
      </c>
      <c r="V134" t="s">
        <v>70</v>
      </c>
    </row>
    <row r="135" spans="1:22" hidden="1" x14ac:dyDescent="0.25">
      <c r="A135" t="s">
        <v>535</v>
      </c>
      <c r="B135" s="1" t="s">
        <v>542</v>
      </c>
      <c r="C135" t="s">
        <v>1</v>
      </c>
      <c r="D135" t="s">
        <v>390</v>
      </c>
      <c r="E135" t="s">
        <v>413</v>
      </c>
      <c r="F135" t="s">
        <v>414</v>
      </c>
      <c r="G135">
        <v>626</v>
      </c>
      <c r="H135">
        <v>626</v>
      </c>
      <c r="I135">
        <v>626</v>
      </c>
      <c r="J135">
        <v>626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600</v>
      </c>
      <c r="S135" s="3">
        <v>0</v>
      </c>
      <c r="T135" s="3">
        <v>0</v>
      </c>
      <c r="U135" s="82">
        <f>+Tabla3[[#This Row],[EX SERVICE]]</f>
        <v>600</v>
      </c>
      <c r="V135" t="s">
        <v>70</v>
      </c>
    </row>
    <row r="136" spans="1:22" hidden="1" x14ac:dyDescent="0.25">
      <c r="A136" t="s">
        <v>535</v>
      </c>
      <c r="B136" s="1" t="s">
        <v>543</v>
      </c>
      <c r="C136" t="s">
        <v>1</v>
      </c>
      <c r="D136" t="s">
        <v>390</v>
      </c>
      <c r="E136" t="s">
        <v>413</v>
      </c>
      <c r="F136" t="s">
        <v>414</v>
      </c>
      <c r="G136">
        <v>627</v>
      </c>
      <c r="H136">
        <v>627</v>
      </c>
      <c r="I136">
        <v>627</v>
      </c>
      <c r="J136">
        <v>627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985.47</v>
      </c>
      <c r="S136" s="3">
        <v>0</v>
      </c>
      <c r="T136" s="3">
        <v>0</v>
      </c>
      <c r="U136" s="82">
        <f>+Tabla3[[#This Row],[EX SERVICE]]</f>
        <v>985.47</v>
      </c>
      <c r="V136" t="s">
        <v>70</v>
      </c>
    </row>
    <row r="137" spans="1:22" hidden="1" x14ac:dyDescent="0.25">
      <c r="A137" t="s">
        <v>535</v>
      </c>
      <c r="B137" s="1" t="s">
        <v>543</v>
      </c>
      <c r="C137" t="s">
        <v>1</v>
      </c>
      <c r="D137" t="s">
        <v>390</v>
      </c>
      <c r="E137" t="s">
        <v>413</v>
      </c>
      <c r="F137" t="s">
        <v>414</v>
      </c>
      <c r="G137">
        <v>628</v>
      </c>
      <c r="H137">
        <v>628</v>
      </c>
      <c r="I137">
        <v>628</v>
      </c>
      <c r="J137">
        <v>628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888.07</v>
      </c>
      <c r="S137" s="3">
        <v>0</v>
      </c>
      <c r="T137" s="3">
        <v>0</v>
      </c>
      <c r="U137" s="82">
        <f>+Tabla3[[#This Row],[EX SERVICE]]</f>
        <v>888.07</v>
      </c>
      <c r="V137" t="s">
        <v>70</v>
      </c>
    </row>
    <row r="138" spans="1:22" hidden="1" x14ac:dyDescent="0.25">
      <c r="A138" t="s">
        <v>535</v>
      </c>
      <c r="B138" s="1" t="s">
        <v>543</v>
      </c>
      <c r="C138" t="s">
        <v>1</v>
      </c>
      <c r="D138" t="s">
        <v>390</v>
      </c>
      <c r="E138" t="s">
        <v>413</v>
      </c>
      <c r="F138" t="s">
        <v>414</v>
      </c>
      <c r="G138">
        <v>629</v>
      </c>
      <c r="H138">
        <v>629</v>
      </c>
      <c r="I138">
        <v>629</v>
      </c>
      <c r="J138">
        <v>629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617.25</v>
      </c>
      <c r="S138" s="3">
        <v>0</v>
      </c>
      <c r="T138" s="3">
        <v>0</v>
      </c>
      <c r="U138" s="82">
        <f>+Tabla3[[#This Row],[EX SERVICE]]</f>
        <v>617.25</v>
      </c>
      <c r="V138" t="s">
        <v>70</v>
      </c>
    </row>
    <row r="139" spans="1:22" hidden="1" x14ac:dyDescent="0.25">
      <c r="A139" t="s">
        <v>535</v>
      </c>
      <c r="B139" s="1" t="s">
        <v>543</v>
      </c>
      <c r="C139" t="s">
        <v>1</v>
      </c>
      <c r="D139" t="s">
        <v>390</v>
      </c>
      <c r="E139" t="s">
        <v>413</v>
      </c>
      <c r="F139" t="s">
        <v>414</v>
      </c>
      <c r="G139">
        <v>630</v>
      </c>
      <c r="H139">
        <v>630</v>
      </c>
      <c r="I139">
        <v>630</v>
      </c>
      <c r="J139">
        <v>630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250</v>
      </c>
      <c r="S139" s="3">
        <v>0</v>
      </c>
      <c r="T139" s="3">
        <v>0</v>
      </c>
      <c r="U139" s="82">
        <f>+Tabla3[[#This Row],[EX SERVICE]]</f>
        <v>250</v>
      </c>
      <c r="V139" t="s">
        <v>70</v>
      </c>
    </row>
    <row r="140" spans="1:22" hidden="1" x14ac:dyDescent="0.25">
      <c r="A140" t="s">
        <v>535</v>
      </c>
      <c r="B140" s="1" t="s">
        <v>543</v>
      </c>
      <c r="C140" t="s">
        <v>1</v>
      </c>
      <c r="D140" t="s">
        <v>390</v>
      </c>
      <c r="E140" t="s">
        <v>413</v>
      </c>
      <c r="F140" t="s">
        <v>414</v>
      </c>
      <c r="G140">
        <v>631</v>
      </c>
      <c r="H140">
        <v>631</v>
      </c>
      <c r="I140">
        <v>631</v>
      </c>
      <c r="J140">
        <v>631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2">
        <f>+Tabla3[[#This Row],[EX SERVICE]]</f>
        <v>0</v>
      </c>
      <c r="V140" t="s">
        <v>70</v>
      </c>
    </row>
    <row r="141" spans="1:22" hidden="1" x14ac:dyDescent="0.25">
      <c r="A141" t="s">
        <v>535</v>
      </c>
      <c r="B141" s="1" t="s">
        <v>543</v>
      </c>
      <c r="C141" t="s">
        <v>1</v>
      </c>
      <c r="D141" t="s">
        <v>390</v>
      </c>
      <c r="E141" t="s">
        <v>413</v>
      </c>
      <c r="F141" t="s">
        <v>414</v>
      </c>
      <c r="G141">
        <v>632</v>
      </c>
      <c r="H141">
        <v>632</v>
      </c>
      <c r="I141">
        <v>632</v>
      </c>
      <c r="J141">
        <v>632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1279.6500000000001</v>
      </c>
      <c r="S141" s="3">
        <v>0</v>
      </c>
      <c r="T141" s="3">
        <v>0</v>
      </c>
      <c r="U141" s="82">
        <f>+Tabla3[[#This Row],[EX SERVICE]]</f>
        <v>1279.6500000000001</v>
      </c>
      <c r="V141" t="s">
        <v>70</v>
      </c>
    </row>
    <row r="142" spans="1:22" hidden="1" x14ac:dyDescent="0.25">
      <c r="A142" t="s">
        <v>535</v>
      </c>
      <c r="B142" s="1" t="s">
        <v>544</v>
      </c>
      <c r="C142" t="s">
        <v>1</v>
      </c>
      <c r="D142" t="s">
        <v>390</v>
      </c>
      <c r="E142" t="s">
        <v>413</v>
      </c>
      <c r="F142" t="s">
        <v>414</v>
      </c>
      <c r="G142">
        <v>633</v>
      </c>
      <c r="H142">
        <v>633</v>
      </c>
      <c r="I142">
        <v>633</v>
      </c>
      <c r="J142">
        <v>633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700</v>
      </c>
      <c r="S142" s="3">
        <v>0</v>
      </c>
      <c r="T142" s="3">
        <v>0</v>
      </c>
      <c r="U142" s="82">
        <f>+Tabla3[[#This Row],[EX SERVICE]]</f>
        <v>700</v>
      </c>
      <c r="V142" t="s">
        <v>70</v>
      </c>
    </row>
    <row r="143" spans="1:22" hidden="1" x14ac:dyDescent="0.25">
      <c r="A143" t="s">
        <v>535</v>
      </c>
      <c r="B143" s="1" t="s">
        <v>544</v>
      </c>
      <c r="C143" t="s">
        <v>1</v>
      </c>
      <c r="D143" t="s">
        <v>390</v>
      </c>
      <c r="E143" t="s">
        <v>413</v>
      </c>
      <c r="F143" t="s">
        <v>414</v>
      </c>
      <c r="G143">
        <v>634</v>
      </c>
      <c r="H143">
        <v>634</v>
      </c>
      <c r="I143">
        <v>634</v>
      </c>
      <c r="J143">
        <v>634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850</v>
      </c>
      <c r="S143" s="3">
        <v>0</v>
      </c>
      <c r="T143" s="3">
        <v>0</v>
      </c>
      <c r="U143" s="82">
        <f>+Tabla3[[#This Row],[EX SERVICE]]</f>
        <v>850</v>
      </c>
      <c r="V143" t="s">
        <v>70</v>
      </c>
    </row>
    <row r="144" spans="1:22" hidden="1" x14ac:dyDescent="0.25">
      <c r="A144" t="s">
        <v>535</v>
      </c>
      <c r="B144" s="1" t="s">
        <v>544</v>
      </c>
      <c r="C144" t="s">
        <v>1</v>
      </c>
      <c r="D144" t="s">
        <v>390</v>
      </c>
      <c r="E144" t="s">
        <v>413</v>
      </c>
      <c r="F144" t="s">
        <v>414</v>
      </c>
      <c r="G144">
        <v>635</v>
      </c>
      <c r="H144">
        <v>635</v>
      </c>
      <c r="I144">
        <v>635</v>
      </c>
      <c r="J144">
        <v>635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945</v>
      </c>
      <c r="S144" s="3">
        <v>0</v>
      </c>
      <c r="T144" s="3">
        <v>0</v>
      </c>
      <c r="U144" s="82">
        <f>+Tabla3[[#This Row],[EX SERVICE]]</f>
        <v>945</v>
      </c>
      <c r="V144" t="s">
        <v>70</v>
      </c>
    </row>
    <row r="145" spans="1:22" hidden="1" x14ac:dyDescent="0.25">
      <c r="A145" t="s">
        <v>535</v>
      </c>
      <c r="B145" s="1" t="s">
        <v>544</v>
      </c>
      <c r="C145" t="s">
        <v>1</v>
      </c>
      <c r="D145" t="s">
        <v>390</v>
      </c>
      <c r="E145" t="s">
        <v>413</v>
      </c>
      <c r="F145" t="s">
        <v>414</v>
      </c>
      <c r="G145">
        <v>636</v>
      </c>
      <c r="H145">
        <v>636</v>
      </c>
      <c r="I145">
        <v>636</v>
      </c>
      <c r="J145">
        <v>636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420</v>
      </c>
      <c r="S145" s="3">
        <v>0</v>
      </c>
      <c r="T145" s="3">
        <v>0</v>
      </c>
      <c r="U145" s="82">
        <f>+Tabla3[[#This Row],[EX SERVICE]]</f>
        <v>420</v>
      </c>
      <c r="V145" t="s">
        <v>70</v>
      </c>
    </row>
    <row r="146" spans="1:22" hidden="1" x14ac:dyDescent="0.25">
      <c r="A146" t="s">
        <v>535</v>
      </c>
      <c r="B146" s="1" t="s">
        <v>544</v>
      </c>
      <c r="C146" t="s">
        <v>1</v>
      </c>
      <c r="D146" t="s">
        <v>390</v>
      </c>
      <c r="E146" t="s">
        <v>413</v>
      </c>
      <c r="F146" t="s">
        <v>414</v>
      </c>
      <c r="G146">
        <v>637</v>
      </c>
      <c r="H146">
        <v>637</v>
      </c>
      <c r="I146">
        <v>637</v>
      </c>
      <c r="J146">
        <v>637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664.07</v>
      </c>
      <c r="S146" s="3">
        <v>0</v>
      </c>
      <c r="T146" s="3">
        <v>0</v>
      </c>
      <c r="U146" s="82">
        <f>+Tabla3[[#This Row],[EX SERVICE]]</f>
        <v>664.07</v>
      </c>
      <c r="V146" t="s">
        <v>70</v>
      </c>
    </row>
    <row r="147" spans="1:22" hidden="1" x14ac:dyDescent="0.25">
      <c r="A147" t="s">
        <v>535</v>
      </c>
      <c r="B147" s="1" t="s">
        <v>544</v>
      </c>
      <c r="C147" t="s">
        <v>1</v>
      </c>
      <c r="D147" t="s">
        <v>390</v>
      </c>
      <c r="E147" t="s">
        <v>413</v>
      </c>
      <c r="F147" t="s">
        <v>414</v>
      </c>
      <c r="G147">
        <v>638</v>
      </c>
      <c r="H147">
        <v>638</v>
      </c>
      <c r="I147">
        <v>638</v>
      </c>
      <c r="J147">
        <v>638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735</v>
      </c>
      <c r="S147" s="3">
        <v>0</v>
      </c>
      <c r="T147" s="3">
        <v>0</v>
      </c>
      <c r="U147" s="82">
        <f>+Tabla3[[#This Row],[EX SERVICE]]</f>
        <v>735</v>
      </c>
      <c r="V147" t="s">
        <v>70</v>
      </c>
    </row>
    <row r="148" spans="1:22" hidden="1" x14ac:dyDescent="0.25">
      <c r="A148" t="s">
        <v>535</v>
      </c>
      <c r="B148" s="1" t="s">
        <v>544</v>
      </c>
      <c r="C148" t="s">
        <v>1</v>
      </c>
      <c r="D148" t="s">
        <v>390</v>
      </c>
      <c r="E148" t="s">
        <v>413</v>
      </c>
      <c r="F148" t="s">
        <v>414</v>
      </c>
      <c r="G148">
        <v>639</v>
      </c>
      <c r="H148">
        <v>639</v>
      </c>
      <c r="I148">
        <v>639</v>
      </c>
      <c r="J148">
        <v>639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949.65</v>
      </c>
      <c r="S148" s="3">
        <v>0</v>
      </c>
      <c r="T148" s="3">
        <v>0</v>
      </c>
      <c r="U148" s="82">
        <f>+Tabla3[[#This Row],[EX SERVICE]]</f>
        <v>949.65</v>
      </c>
      <c r="V148" t="s">
        <v>70</v>
      </c>
    </row>
    <row r="149" spans="1:22" hidden="1" x14ac:dyDescent="0.25">
      <c r="A149" t="s">
        <v>535</v>
      </c>
      <c r="B149" s="1" t="s">
        <v>544</v>
      </c>
      <c r="C149" t="s">
        <v>1</v>
      </c>
      <c r="D149" t="s">
        <v>390</v>
      </c>
      <c r="E149" t="s">
        <v>413</v>
      </c>
      <c r="F149" t="s">
        <v>414</v>
      </c>
      <c r="G149">
        <v>640</v>
      </c>
      <c r="H149">
        <v>640</v>
      </c>
      <c r="I149">
        <v>640</v>
      </c>
      <c r="J149">
        <v>640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850</v>
      </c>
      <c r="S149" s="3">
        <v>0</v>
      </c>
      <c r="T149" s="3">
        <v>0</v>
      </c>
      <c r="U149" s="82">
        <f>+Tabla3[[#This Row],[EX SERVICE]]</f>
        <v>850</v>
      </c>
      <c r="V149" t="s">
        <v>70</v>
      </c>
    </row>
    <row r="150" spans="1:22" hidden="1" x14ac:dyDescent="0.25">
      <c r="A150" t="s">
        <v>535</v>
      </c>
      <c r="B150" s="1" t="s">
        <v>545</v>
      </c>
      <c r="C150" t="s">
        <v>1</v>
      </c>
      <c r="D150" t="s">
        <v>390</v>
      </c>
      <c r="E150" t="s">
        <v>413</v>
      </c>
      <c r="F150" t="s">
        <v>414</v>
      </c>
      <c r="G150">
        <v>641</v>
      </c>
      <c r="H150">
        <v>641</v>
      </c>
      <c r="I150">
        <v>641</v>
      </c>
      <c r="J150">
        <v>641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200</v>
      </c>
      <c r="S150" s="3">
        <v>0</v>
      </c>
      <c r="T150" s="3">
        <v>0</v>
      </c>
      <c r="U150" s="82">
        <f>+Tabla3[[#This Row],[EX SERVICE]]</f>
        <v>200</v>
      </c>
      <c r="V150" t="s">
        <v>70</v>
      </c>
    </row>
    <row r="151" spans="1:22" hidden="1" x14ac:dyDescent="0.25">
      <c r="A151" t="s">
        <v>535</v>
      </c>
      <c r="B151" s="1" t="s">
        <v>545</v>
      </c>
      <c r="C151" t="s">
        <v>1</v>
      </c>
      <c r="D151" t="s">
        <v>390</v>
      </c>
      <c r="E151" t="s">
        <v>413</v>
      </c>
      <c r="F151" t="s">
        <v>414</v>
      </c>
      <c r="G151">
        <v>642</v>
      </c>
      <c r="H151">
        <v>642</v>
      </c>
      <c r="I151">
        <v>642</v>
      </c>
      <c r="J151">
        <v>642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700</v>
      </c>
      <c r="S151" s="3">
        <v>0</v>
      </c>
      <c r="T151" s="3">
        <v>0</v>
      </c>
      <c r="U151" s="82">
        <f>+Tabla3[[#This Row],[EX SERVICE]]</f>
        <v>700</v>
      </c>
      <c r="V151" t="s">
        <v>70</v>
      </c>
    </row>
    <row r="152" spans="1:22" hidden="1" x14ac:dyDescent="0.25">
      <c r="A152" t="s">
        <v>535</v>
      </c>
      <c r="B152" s="1" t="s">
        <v>545</v>
      </c>
      <c r="C152" t="s">
        <v>1</v>
      </c>
      <c r="D152" t="s">
        <v>390</v>
      </c>
      <c r="E152" t="s">
        <v>413</v>
      </c>
      <c r="F152" t="s">
        <v>414</v>
      </c>
      <c r="G152">
        <v>643</v>
      </c>
      <c r="H152">
        <v>643</v>
      </c>
      <c r="I152">
        <v>643</v>
      </c>
      <c r="J152">
        <v>643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800</v>
      </c>
      <c r="S152" s="3">
        <v>0</v>
      </c>
      <c r="T152" s="3">
        <v>0</v>
      </c>
      <c r="U152" s="82">
        <f>+Tabla3[[#This Row],[EX SERVICE]]</f>
        <v>800</v>
      </c>
      <c r="V152" t="s">
        <v>70</v>
      </c>
    </row>
    <row r="153" spans="1:22" hidden="1" x14ac:dyDescent="0.25">
      <c r="A153" t="s">
        <v>535</v>
      </c>
      <c r="B153" s="1" t="s">
        <v>546</v>
      </c>
      <c r="C153" t="s">
        <v>1</v>
      </c>
      <c r="D153" t="s">
        <v>390</v>
      </c>
      <c r="E153" t="s">
        <v>413</v>
      </c>
      <c r="F153" t="s">
        <v>414</v>
      </c>
      <c r="G153">
        <v>644</v>
      </c>
      <c r="H153">
        <v>644</v>
      </c>
      <c r="I153">
        <v>644</v>
      </c>
      <c r="J153">
        <v>644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632.5</v>
      </c>
      <c r="S153" s="3">
        <v>0</v>
      </c>
      <c r="T153" s="3">
        <v>0</v>
      </c>
      <c r="U153" s="82">
        <f>+Tabla3[[#This Row],[EX SERVICE]]</f>
        <v>632.5</v>
      </c>
      <c r="V153" t="s">
        <v>70</v>
      </c>
    </row>
    <row r="154" spans="1:22" hidden="1" x14ac:dyDescent="0.25">
      <c r="A154" t="s">
        <v>535</v>
      </c>
      <c r="B154" s="1" t="s">
        <v>546</v>
      </c>
      <c r="C154" t="s">
        <v>1</v>
      </c>
      <c r="D154" t="s">
        <v>390</v>
      </c>
      <c r="E154" t="s">
        <v>413</v>
      </c>
      <c r="F154" t="s">
        <v>414</v>
      </c>
      <c r="G154">
        <v>645</v>
      </c>
      <c r="H154">
        <v>645</v>
      </c>
      <c r="I154">
        <v>645</v>
      </c>
      <c r="J154">
        <v>645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886.82</v>
      </c>
      <c r="S154" s="3">
        <v>0</v>
      </c>
      <c r="T154" s="3">
        <v>0</v>
      </c>
      <c r="U154" s="82">
        <f>+Tabla3[[#This Row],[EX SERVICE]]</f>
        <v>886.82</v>
      </c>
      <c r="V154" t="s">
        <v>70</v>
      </c>
    </row>
    <row r="155" spans="1:22" hidden="1" x14ac:dyDescent="0.25">
      <c r="A155" t="s">
        <v>535</v>
      </c>
      <c r="B155" s="1" t="s">
        <v>546</v>
      </c>
      <c r="C155" t="s">
        <v>1</v>
      </c>
      <c r="D155" t="s">
        <v>390</v>
      </c>
      <c r="E155" t="s">
        <v>413</v>
      </c>
      <c r="F155" t="s">
        <v>414</v>
      </c>
      <c r="G155">
        <v>646</v>
      </c>
      <c r="H155">
        <v>646</v>
      </c>
      <c r="I155">
        <v>646</v>
      </c>
      <c r="J155">
        <v>646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90</v>
      </c>
      <c r="S155" s="3">
        <v>0</v>
      </c>
      <c r="T155" s="3">
        <v>0</v>
      </c>
      <c r="U155" s="82">
        <f>+Tabla3[[#This Row],[EX SERVICE]]</f>
        <v>90</v>
      </c>
      <c r="V155" t="s">
        <v>70</v>
      </c>
    </row>
    <row r="156" spans="1:22" hidden="1" x14ac:dyDescent="0.25">
      <c r="A156" t="s">
        <v>535</v>
      </c>
      <c r="B156" s="1" t="s">
        <v>546</v>
      </c>
      <c r="C156" t="s">
        <v>1</v>
      </c>
      <c r="D156" t="s">
        <v>390</v>
      </c>
      <c r="E156" t="s">
        <v>413</v>
      </c>
      <c r="F156" t="s">
        <v>414</v>
      </c>
      <c r="G156">
        <v>647</v>
      </c>
      <c r="H156">
        <v>647</v>
      </c>
      <c r="I156">
        <v>647</v>
      </c>
      <c r="J156">
        <v>647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888.14</v>
      </c>
      <c r="S156" s="3">
        <v>0</v>
      </c>
      <c r="T156" s="3">
        <v>0</v>
      </c>
      <c r="U156" s="82">
        <f>+Tabla3[[#This Row],[EX SERVICE]]</f>
        <v>888.14</v>
      </c>
      <c r="V156" t="s">
        <v>70</v>
      </c>
    </row>
    <row r="157" spans="1:22" hidden="1" x14ac:dyDescent="0.25">
      <c r="A157" t="s">
        <v>535</v>
      </c>
      <c r="B157" s="1" t="s">
        <v>546</v>
      </c>
      <c r="C157" t="s">
        <v>1</v>
      </c>
      <c r="D157" t="s">
        <v>390</v>
      </c>
      <c r="E157" t="s">
        <v>413</v>
      </c>
      <c r="F157" t="s">
        <v>414</v>
      </c>
      <c r="G157">
        <v>648</v>
      </c>
      <c r="H157">
        <v>648</v>
      </c>
      <c r="I157">
        <v>648</v>
      </c>
      <c r="J157">
        <v>648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1058.2</v>
      </c>
      <c r="S157" s="3">
        <v>0</v>
      </c>
      <c r="T157" s="3">
        <v>0</v>
      </c>
      <c r="U157" s="82">
        <f>+Tabla3[[#This Row],[EX SERVICE]]</f>
        <v>1058.2</v>
      </c>
      <c r="V157" t="s">
        <v>70</v>
      </c>
    </row>
    <row r="158" spans="1:22" hidden="1" x14ac:dyDescent="0.25">
      <c r="A158" t="s">
        <v>535</v>
      </c>
      <c r="B158" s="1" t="s">
        <v>547</v>
      </c>
      <c r="C158" t="s">
        <v>1</v>
      </c>
      <c r="D158" t="s">
        <v>390</v>
      </c>
      <c r="E158" t="s">
        <v>413</v>
      </c>
      <c r="F158" t="s">
        <v>414</v>
      </c>
      <c r="G158">
        <v>649</v>
      </c>
      <c r="H158">
        <v>649</v>
      </c>
      <c r="I158">
        <v>649</v>
      </c>
      <c r="J158">
        <v>649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412.5</v>
      </c>
      <c r="S158" s="3">
        <v>0</v>
      </c>
      <c r="T158" s="3">
        <v>0</v>
      </c>
      <c r="U158" s="82">
        <f>+Tabla3[[#This Row],[EX SERVICE]]</f>
        <v>412.5</v>
      </c>
      <c r="V158" t="s">
        <v>70</v>
      </c>
    </row>
    <row r="159" spans="1:22" hidden="1" x14ac:dyDescent="0.25">
      <c r="A159" t="s">
        <v>535</v>
      </c>
      <c r="B159" s="1" t="s">
        <v>548</v>
      </c>
      <c r="C159" t="s">
        <v>1</v>
      </c>
      <c r="D159" t="s">
        <v>390</v>
      </c>
      <c r="E159" t="s">
        <v>413</v>
      </c>
      <c r="F159" t="s">
        <v>414</v>
      </c>
      <c r="G159">
        <v>650</v>
      </c>
      <c r="H159">
        <v>650</v>
      </c>
      <c r="I159">
        <v>650</v>
      </c>
      <c r="J159">
        <v>650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267.3</v>
      </c>
      <c r="S159" s="3">
        <v>0</v>
      </c>
      <c r="T159" s="3">
        <v>0</v>
      </c>
      <c r="U159" s="82">
        <f>+Tabla3[[#This Row],[EX SERVICE]]</f>
        <v>267.3</v>
      </c>
      <c r="V159" t="s">
        <v>70</v>
      </c>
    </row>
    <row r="160" spans="1:22" hidden="1" x14ac:dyDescent="0.25">
      <c r="A160" t="s">
        <v>535</v>
      </c>
      <c r="B160" s="1" t="s">
        <v>548</v>
      </c>
      <c r="C160" t="s">
        <v>1</v>
      </c>
      <c r="D160" t="s">
        <v>390</v>
      </c>
      <c r="E160" t="s">
        <v>413</v>
      </c>
      <c r="F160" t="s">
        <v>414</v>
      </c>
      <c r="G160">
        <v>651</v>
      </c>
      <c r="H160">
        <v>651</v>
      </c>
      <c r="I160">
        <v>651</v>
      </c>
      <c r="J160">
        <v>651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420</v>
      </c>
      <c r="S160" s="3">
        <v>0</v>
      </c>
      <c r="T160" s="3">
        <v>0</v>
      </c>
      <c r="U160" s="82">
        <f>+Tabla3[[#This Row],[EX SERVICE]]</f>
        <v>420</v>
      </c>
      <c r="V160" t="s">
        <v>70</v>
      </c>
    </row>
    <row r="161" spans="1:22" hidden="1" x14ac:dyDescent="0.25">
      <c r="A161" t="s">
        <v>535</v>
      </c>
      <c r="B161" s="1" t="s">
        <v>548</v>
      </c>
      <c r="C161" t="s">
        <v>1</v>
      </c>
      <c r="D161" t="s">
        <v>390</v>
      </c>
      <c r="E161" t="s">
        <v>413</v>
      </c>
      <c r="F161" t="s">
        <v>414</v>
      </c>
      <c r="G161">
        <v>652</v>
      </c>
      <c r="H161">
        <v>652</v>
      </c>
      <c r="I161">
        <v>652</v>
      </c>
      <c r="J161">
        <v>652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849</v>
      </c>
      <c r="S161" s="3">
        <v>0</v>
      </c>
      <c r="T161" s="3">
        <v>0</v>
      </c>
      <c r="U161" s="82">
        <f>+Tabla3[[#This Row],[EX SERVICE]]</f>
        <v>849</v>
      </c>
      <c r="V161" t="s">
        <v>70</v>
      </c>
    </row>
    <row r="162" spans="1:22" hidden="1" x14ac:dyDescent="0.25">
      <c r="A162" t="s">
        <v>535</v>
      </c>
      <c r="B162" s="1" t="s">
        <v>549</v>
      </c>
      <c r="C162" t="s">
        <v>1</v>
      </c>
      <c r="D162" t="s">
        <v>390</v>
      </c>
      <c r="E162" t="s">
        <v>413</v>
      </c>
      <c r="F162" t="s">
        <v>414</v>
      </c>
      <c r="G162">
        <v>653</v>
      </c>
      <c r="H162">
        <v>653</v>
      </c>
      <c r="I162">
        <v>653</v>
      </c>
      <c r="J162">
        <v>653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600</v>
      </c>
      <c r="S162" s="3">
        <v>0</v>
      </c>
      <c r="T162" s="3">
        <v>0</v>
      </c>
      <c r="U162" s="82">
        <f>+Tabla3[[#This Row],[EX SERVICE]]</f>
        <v>600</v>
      </c>
      <c r="V162" t="s">
        <v>70</v>
      </c>
    </row>
    <row r="163" spans="1:22" hidden="1" x14ac:dyDescent="0.25">
      <c r="A163" t="s">
        <v>535</v>
      </c>
      <c r="B163" s="1" t="s">
        <v>549</v>
      </c>
      <c r="C163" t="s">
        <v>1</v>
      </c>
      <c r="D163" t="s">
        <v>390</v>
      </c>
      <c r="E163" t="s">
        <v>413</v>
      </c>
      <c r="F163" t="s">
        <v>414</v>
      </c>
      <c r="G163">
        <v>654</v>
      </c>
      <c r="H163">
        <v>654</v>
      </c>
      <c r="I163">
        <v>654</v>
      </c>
      <c r="J163">
        <v>654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50</v>
      </c>
      <c r="S163" s="3">
        <v>0</v>
      </c>
      <c r="T163" s="3">
        <v>0</v>
      </c>
      <c r="U163" s="82">
        <f>+Tabla3[[#This Row],[EX SERVICE]]</f>
        <v>50</v>
      </c>
      <c r="V163" t="s">
        <v>70</v>
      </c>
    </row>
    <row r="164" spans="1:22" hidden="1" x14ac:dyDescent="0.25">
      <c r="A164" t="s">
        <v>535</v>
      </c>
      <c r="B164" s="1" t="s">
        <v>549</v>
      </c>
      <c r="C164" t="s">
        <v>1</v>
      </c>
      <c r="D164" t="s">
        <v>390</v>
      </c>
      <c r="E164" t="s">
        <v>413</v>
      </c>
      <c r="F164" t="s">
        <v>414</v>
      </c>
      <c r="G164">
        <v>655</v>
      </c>
      <c r="H164">
        <v>655</v>
      </c>
      <c r="I164">
        <v>655</v>
      </c>
      <c r="J164">
        <v>655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880</v>
      </c>
      <c r="S164" s="3">
        <v>0</v>
      </c>
      <c r="T164" s="3">
        <v>0</v>
      </c>
      <c r="U164" s="82">
        <f>+Tabla3[[#This Row],[EX SERVICE]]</f>
        <v>880</v>
      </c>
      <c r="V164" t="s">
        <v>70</v>
      </c>
    </row>
    <row r="165" spans="1:22" hidden="1" x14ac:dyDescent="0.25">
      <c r="A165" t="s">
        <v>535</v>
      </c>
      <c r="B165" s="1" t="s">
        <v>549</v>
      </c>
      <c r="C165" t="s">
        <v>1</v>
      </c>
      <c r="D165" t="s">
        <v>390</v>
      </c>
      <c r="E165" t="s">
        <v>413</v>
      </c>
      <c r="F165" t="s">
        <v>414</v>
      </c>
      <c r="G165">
        <v>656</v>
      </c>
      <c r="H165">
        <v>656</v>
      </c>
      <c r="I165">
        <v>656</v>
      </c>
      <c r="J165">
        <v>656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2">
        <f>+Tabla3[[#This Row],[EX SERVICE]]</f>
        <v>0</v>
      </c>
      <c r="V165" t="s">
        <v>70</v>
      </c>
    </row>
    <row r="166" spans="1:22" hidden="1" x14ac:dyDescent="0.25">
      <c r="A166" t="s">
        <v>535</v>
      </c>
      <c r="B166" s="1" t="s">
        <v>549</v>
      </c>
      <c r="C166" t="s">
        <v>1</v>
      </c>
      <c r="D166" t="s">
        <v>390</v>
      </c>
      <c r="E166" t="s">
        <v>413</v>
      </c>
      <c r="F166" t="s">
        <v>414</v>
      </c>
      <c r="G166">
        <v>657</v>
      </c>
      <c r="H166">
        <v>657</v>
      </c>
      <c r="I166">
        <v>657</v>
      </c>
      <c r="J166">
        <v>657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700</v>
      </c>
      <c r="S166" s="3">
        <v>0</v>
      </c>
      <c r="T166" s="3">
        <v>0</v>
      </c>
      <c r="U166" s="82">
        <f>+Tabla3[[#This Row],[EX SERVICE]]</f>
        <v>700</v>
      </c>
      <c r="V166" t="s">
        <v>70</v>
      </c>
    </row>
    <row r="167" spans="1:22" hidden="1" x14ac:dyDescent="0.25">
      <c r="A167" t="s">
        <v>535</v>
      </c>
      <c r="B167" s="1" t="s">
        <v>549</v>
      </c>
      <c r="C167" t="s">
        <v>1</v>
      </c>
      <c r="D167" t="s">
        <v>390</v>
      </c>
      <c r="E167" t="s">
        <v>413</v>
      </c>
      <c r="F167" t="s">
        <v>414</v>
      </c>
      <c r="G167">
        <v>658</v>
      </c>
      <c r="H167">
        <v>658</v>
      </c>
      <c r="I167">
        <v>658</v>
      </c>
      <c r="J167">
        <v>658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739.8</v>
      </c>
      <c r="S167" s="3">
        <v>0</v>
      </c>
      <c r="T167" s="3">
        <v>0</v>
      </c>
      <c r="U167" s="82">
        <f>+Tabla3[[#This Row],[EX SERVICE]]</f>
        <v>739.8</v>
      </c>
      <c r="V167" t="s">
        <v>70</v>
      </c>
    </row>
    <row r="168" spans="1:22" hidden="1" x14ac:dyDescent="0.25">
      <c r="A168" t="s">
        <v>535</v>
      </c>
      <c r="B168" s="1" t="s">
        <v>549</v>
      </c>
      <c r="C168" t="s">
        <v>1</v>
      </c>
      <c r="D168" t="s">
        <v>390</v>
      </c>
      <c r="E168" t="s">
        <v>413</v>
      </c>
      <c r="F168" t="s">
        <v>414</v>
      </c>
      <c r="G168">
        <v>659</v>
      </c>
      <c r="H168">
        <v>659</v>
      </c>
      <c r="I168">
        <v>659</v>
      </c>
      <c r="J168">
        <v>659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1028.55</v>
      </c>
      <c r="S168" s="3">
        <v>0</v>
      </c>
      <c r="T168" s="3">
        <v>0</v>
      </c>
      <c r="U168" s="82">
        <f>+Tabla3[[#This Row],[EX SERVICE]]</f>
        <v>1028.55</v>
      </c>
      <c r="V168" t="s">
        <v>70</v>
      </c>
    </row>
    <row r="169" spans="1:22" hidden="1" x14ac:dyDescent="0.25">
      <c r="A169" t="s">
        <v>535</v>
      </c>
      <c r="B169" s="1" t="s">
        <v>549</v>
      </c>
      <c r="C169" t="s">
        <v>1</v>
      </c>
      <c r="D169" t="s">
        <v>390</v>
      </c>
      <c r="E169" t="s">
        <v>413</v>
      </c>
      <c r="F169" t="s">
        <v>414</v>
      </c>
      <c r="G169">
        <v>660</v>
      </c>
      <c r="H169">
        <v>660</v>
      </c>
      <c r="I169">
        <v>660</v>
      </c>
      <c r="J169">
        <v>660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1684.8</v>
      </c>
      <c r="S169" s="3">
        <v>0</v>
      </c>
      <c r="T169" s="3">
        <v>0</v>
      </c>
      <c r="U169" s="82">
        <f>+Tabla3[[#This Row],[EX SERVICE]]</f>
        <v>1684.8</v>
      </c>
      <c r="V169" t="s">
        <v>70</v>
      </c>
    </row>
    <row r="170" spans="1:22" hidden="1" x14ac:dyDescent="0.25">
      <c r="A170" t="s">
        <v>535</v>
      </c>
      <c r="B170" s="1" t="s">
        <v>549</v>
      </c>
      <c r="C170" t="s">
        <v>1</v>
      </c>
      <c r="D170" t="s">
        <v>390</v>
      </c>
      <c r="E170" t="s">
        <v>413</v>
      </c>
      <c r="F170" t="s">
        <v>414</v>
      </c>
      <c r="G170">
        <v>661</v>
      </c>
      <c r="H170">
        <v>661</v>
      </c>
      <c r="I170">
        <v>661</v>
      </c>
      <c r="J170">
        <v>661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880</v>
      </c>
      <c r="S170" s="3">
        <v>0</v>
      </c>
      <c r="T170" s="3">
        <v>0</v>
      </c>
      <c r="U170" s="82">
        <f>+Tabla3[[#This Row],[EX SERVICE]]</f>
        <v>880</v>
      </c>
      <c r="V170" t="s">
        <v>70</v>
      </c>
    </row>
    <row r="171" spans="1:22" hidden="1" x14ac:dyDescent="0.25">
      <c r="A171" t="s">
        <v>535</v>
      </c>
      <c r="B171" s="1" t="s">
        <v>550</v>
      </c>
      <c r="C171" t="s">
        <v>1</v>
      </c>
      <c r="D171" t="s">
        <v>390</v>
      </c>
      <c r="E171" t="s">
        <v>413</v>
      </c>
      <c r="F171" t="s">
        <v>414</v>
      </c>
      <c r="G171">
        <v>662</v>
      </c>
      <c r="H171">
        <v>662</v>
      </c>
      <c r="I171">
        <v>662</v>
      </c>
      <c r="J171">
        <v>662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800</v>
      </c>
      <c r="S171" s="3">
        <v>0</v>
      </c>
      <c r="T171" s="3">
        <v>0</v>
      </c>
      <c r="U171" s="82">
        <f>+Tabla3[[#This Row],[EX SERVICE]]</f>
        <v>800</v>
      </c>
      <c r="V171" t="s">
        <v>70</v>
      </c>
    </row>
    <row r="172" spans="1:22" hidden="1" x14ac:dyDescent="0.25">
      <c r="A172" t="s">
        <v>535</v>
      </c>
      <c r="B172" s="1" t="s">
        <v>550</v>
      </c>
      <c r="C172" t="s">
        <v>1</v>
      </c>
      <c r="D172" t="s">
        <v>390</v>
      </c>
      <c r="E172" t="s">
        <v>413</v>
      </c>
      <c r="F172" t="s">
        <v>414</v>
      </c>
      <c r="G172">
        <v>663</v>
      </c>
      <c r="H172">
        <v>663</v>
      </c>
      <c r="I172">
        <v>663</v>
      </c>
      <c r="J172">
        <v>663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350</v>
      </c>
      <c r="S172" s="3">
        <v>0</v>
      </c>
      <c r="T172" s="3">
        <v>0</v>
      </c>
      <c r="U172" s="82">
        <f>+Tabla3[[#This Row],[EX SERVICE]]</f>
        <v>350</v>
      </c>
      <c r="V172" t="s">
        <v>70</v>
      </c>
    </row>
    <row r="173" spans="1:22" hidden="1" x14ac:dyDescent="0.25">
      <c r="A173" t="s">
        <v>535</v>
      </c>
      <c r="B173" s="1" t="s">
        <v>550</v>
      </c>
      <c r="C173" t="s">
        <v>1</v>
      </c>
      <c r="D173" t="s">
        <v>390</v>
      </c>
      <c r="E173" t="s">
        <v>413</v>
      </c>
      <c r="F173" t="s">
        <v>414</v>
      </c>
      <c r="G173">
        <v>664</v>
      </c>
      <c r="H173">
        <v>664</v>
      </c>
      <c r="I173">
        <v>664</v>
      </c>
      <c r="J173">
        <v>664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100</v>
      </c>
      <c r="S173" s="3">
        <v>0</v>
      </c>
      <c r="T173" s="3">
        <v>0</v>
      </c>
      <c r="U173" s="82">
        <f>+Tabla3[[#This Row],[EX SERVICE]]</f>
        <v>100</v>
      </c>
      <c r="V173" t="s">
        <v>70</v>
      </c>
    </row>
    <row r="174" spans="1:22" hidden="1" x14ac:dyDescent="0.25">
      <c r="A174" t="s">
        <v>535</v>
      </c>
      <c r="B174" s="1" t="s">
        <v>550</v>
      </c>
      <c r="C174" t="s">
        <v>1</v>
      </c>
      <c r="D174" t="s">
        <v>390</v>
      </c>
      <c r="E174" t="s">
        <v>413</v>
      </c>
      <c r="F174" t="s">
        <v>414</v>
      </c>
      <c r="G174">
        <v>665</v>
      </c>
      <c r="H174">
        <v>665</v>
      </c>
      <c r="I174">
        <v>665</v>
      </c>
      <c r="J174">
        <v>665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350</v>
      </c>
      <c r="S174" s="3">
        <v>0</v>
      </c>
      <c r="T174" s="3">
        <v>0</v>
      </c>
      <c r="U174" s="82">
        <f>+Tabla3[[#This Row],[EX SERVICE]]</f>
        <v>350</v>
      </c>
      <c r="V174" t="s">
        <v>70</v>
      </c>
    </row>
    <row r="175" spans="1:22" hidden="1" x14ac:dyDescent="0.25">
      <c r="A175" t="s">
        <v>535</v>
      </c>
      <c r="B175" s="1" t="s">
        <v>550</v>
      </c>
      <c r="C175" t="s">
        <v>1</v>
      </c>
      <c r="D175" t="s">
        <v>390</v>
      </c>
      <c r="E175" t="s">
        <v>413</v>
      </c>
      <c r="F175" t="s">
        <v>414</v>
      </c>
      <c r="G175">
        <v>666</v>
      </c>
      <c r="H175">
        <v>666</v>
      </c>
      <c r="I175">
        <v>666</v>
      </c>
      <c r="J175">
        <v>666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150</v>
      </c>
      <c r="S175" s="3">
        <v>0</v>
      </c>
      <c r="T175" s="3">
        <v>0</v>
      </c>
      <c r="U175" s="82">
        <f>+Tabla3[[#This Row],[EX SERVICE]]</f>
        <v>150</v>
      </c>
      <c r="V175" t="s">
        <v>70</v>
      </c>
    </row>
    <row r="176" spans="1:22" hidden="1" x14ac:dyDescent="0.25">
      <c r="A176" t="s">
        <v>535</v>
      </c>
      <c r="B176" s="1" t="s">
        <v>551</v>
      </c>
      <c r="C176" t="s">
        <v>1</v>
      </c>
      <c r="D176" t="s">
        <v>390</v>
      </c>
      <c r="E176" t="s">
        <v>413</v>
      </c>
      <c r="F176" t="s">
        <v>414</v>
      </c>
      <c r="G176">
        <v>667</v>
      </c>
      <c r="H176">
        <v>667</v>
      </c>
      <c r="I176">
        <v>667</v>
      </c>
      <c r="J176">
        <v>667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940.5</v>
      </c>
      <c r="S176" s="3">
        <v>0</v>
      </c>
      <c r="T176" s="3">
        <v>0</v>
      </c>
      <c r="U176" s="82">
        <f>+Tabla3[[#This Row],[EX SERVICE]]</f>
        <v>940.5</v>
      </c>
      <c r="V176" t="s">
        <v>70</v>
      </c>
    </row>
    <row r="177" spans="1:22" hidden="1" x14ac:dyDescent="0.25">
      <c r="A177" t="s">
        <v>535</v>
      </c>
      <c r="B177" s="1" t="s">
        <v>551</v>
      </c>
      <c r="C177" t="s">
        <v>1</v>
      </c>
      <c r="D177" t="s">
        <v>390</v>
      </c>
      <c r="E177" t="s">
        <v>413</v>
      </c>
      <c r="F177" t="s">
        <v>414</v>
      </c>
      <c r="G177">
        <v>668</v>
      </c>
      <c r="H177">
        <v>668</v>
      </c>
      <c r="I177">
        <v>668</v>
      </c>
      <c r="J177">
        <v>668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302.5</v>
      </c>
      <c r="S177" s="3">
        <v>0</v>
      </c>
      <c r="T177" s="3">
        <v>0</v>
      </c>
      <c r="U177" s="82">
        <f>+Tabla3[[#This Row],[EX SERVICE]]</f>
        <v>302.5</v>
      </c>
      <c r="V177" t="s">
        <v>70</v>
      </c>
    </row>
    <row r="178" spans="1:22" hidden="1" x14ac:dyDescent="0.25">
      <c r="A178" t="s">
        <v>535</v>
      </c>
      <c r="B178" s="1" t="s">
        <v>552</v>
      </c>
      <c r="C178" t="s">
        <v>1</v>
      </c>
      <c r="D178" t="s">
        <v>390</v>
      </c>
      <c r="E178" t="s">
        <v>413</v>
      </c>
      <c r="F178" t="s">
        <v>414</v>
      </c>
      <c r="G178">
        <v>669</v>
      </c>
      <c r="H178">
        <v>669</v>
      </c>
      <c r="I178">
        <v>669</v>
      </c>
      <c r="J178">
        <v>669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150</v>
      </c>
      <c r="S178" s="3">
        <v>0</v>
      </c>
      <c r="T178" s="3">
        <v>0</v>
      </c>
      <c r="U178" s="82">
        <f>+Tabla3[[#This Row],[EX SERVICE]]</f>
        <v>150</v>
      </c>
      <c r="V178" t="s">
        <v>70</v>
      </c>
    </row>
    <row r="179" spans="1:22" hidden="1" x14ac:dyDescent="0.25">
      <c r="A179" t="s">
        <v>535</v>
      </c>
      <c r="B179" s="1" t="s">
        <v>552</v>
      </c>
      <c r="C179" t="s">
        <v>1</v>
      </c>
      <c r="D179" t="s">
        <v>390</v>
      </c>
      <c r="E179" t="s">
        <v>413</v>
      </c>
      <c r="F179" t="s">
        <v>414</v>
      </c>
      <c r="G179">
        <v>670</v>
      </c>
      <c r="H179">
        <v>670</v>
      </c>
      <c r="I179">
        <v>670</v>
      </c>
      <c r="J179">
        <v>670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610.5</v>
      </c>
      <c r="S179" s="3">
        <v>0</v>
      </c>
      <c r="T179" s="3">
        <v>0</v>
      </c>
      <c r="U179" s="82">
        <f>+Tabla3[[#This Row],[EX SERVICE]]</f>
        <v>610.5</v>
      </c>
      <c r="V179" t="s">
        <v>70</v>
      </c>
    </row>
    <row r="180" spans="1:22" hidden="1" x14ac:dyDescent="0.25">
      <c r="A180" t="s">
        <v>535</v>
      </c>
      <c r="B180" s="1" t="s">
        <v>552</v>
      </c>
      <c r="C180" t="s">
        <v>1</v>
      </c>
      <c r="D180" t="s">
        <v>390</v>
      </c>
      <c r="E180" t="s">
        <v>413</v>
      </c>
      <c r="F180" t="s">
        <v>414</v>
      </c>
      <c r="G180">
        <v>671</v>
      </c>
      <c r="H180">
        <v>671</v>
      </c>
      <c r="I180">
        <v>671</v>
      </c>
      <c r="J180">
        <v>671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990</v>
      </c>
      <c r="S180" s="3">
        <v>0</v>
      </c>
      <c r="T180" s="3">
        <v>0</v>
      </c>
      <c r="U180" s="82">
        <f>+Tabla3[[#This Row],[EX SERVICE]]</f>
        <v>990</v>
      </c>
      <c r="V180" t="s">
        <v>70</v>
      </c>
    </row>
    <row r="181" spans="1:22" hidden="1" x14ac:dyDescent="0.25">
      <c r="A181" t="s">
        <v>535</v>
      </c>
      <c r="B181" s="1" t="s">
        <v>553</v>
      </c>
      <c r="C181" t="s">
        <v>1</v>
      </c>
      <c r="D181" t="s">
        <v>390</v>
      </c>
      <c r="E181" t="s">
        <v>413</v>
      </c>
      <c r="F181" t="s">
        <v>414</v>
      </c>
      <c r="G181">
        <v>672</v>
      </c>
      <c r="H181">
        <v>672</v>
      </c>
      <c r="I181">
        <v>672</v>
      </c>
      <c r="J181">
        <v>672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2">
        <f>+Tabla3[[#This Row],[EX SERVICE]]</f>
        <v>0</v>
      </c>
      <c r="V181" t="s">
        <v>70</v>
      </c>
    </row>
    <row r="182" spans="1:22" hidden="1" x14ac:dyDescent="0.25">
      <c r="A182" t="s">
        <v>535</v>
      </c>
      <c r="B182" s="1" t="s">
        <v>553</v>
      </c>
      <c r="C182" t="s">
        <v>1</v>
      </c>
      <c r="D182" t="s">
        <v>390</v>
      </c>
      <c r="E182" t="s">
        <v>413</v>
      </c>
      <c r="F182" t="s">
        <v>414</v>
      </c>
      <c r="G182">
        <v>673</v>
      </c>
      <c r="H182">
        <v>673</v>
      </c>
      <c r="I182">
        <v>673</v>
      </c>
      <c r="J182">
        <v>673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660</v>
      </c>
      <c r="S182" s="3">
        <v>0</v>
      </c>
      <c r="T182" s="3">
        <v>0</v>
      </c>
      <c r="U182" s="82">
        <f>+Tabla3[[#This Row],[EX SERVICE]]</f>
        <v>660</v>
      </c>
      <c r="V182" t="s">
        <v>70</v>
      </c>
    </row>
    <row r="183" spans="1:22" hidden="1" x14ac:dyDescent="0.25">
      <c r="A183" t="s">
        <v>535</v>
      </c>
      <c r="B183" s="1" t="s">
        <v>553</v>
      </c>
      <c r="C183" t="s">
        <v>1</v>
      </c>
      <c r="D183" t="s">
        <v>390</v>
      </c>
      <c r="E183" t="s">
        <v>413</v>
      </c>
      <c r="F183" t="s">
        <v>414</v>
      </c>
      <c r="G183">
        <v>674</v>
      </c>
      <c r="H183">
        <v>674</v>
      </c>
      <c r="I183">
        <v>674</v>
      </c>
      <c r="J183">
        <v>674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1072.5</v>
      </c>
      <c r="S183" s="3">
        <v>0</v>
      </c>
      <c r="T183" s="3">
        <v>0</v>
      </c>
      <c r="U183" s="82">
        <f>+Tabla3[[#This Row],[EX SERVICE]]</f>
        <v>1072.5</v>
      </c>
      <c r="V183" t="s">
        <v>70</v>
      </c>
    </row>
    <row r="184" spans="1:22" hidden="1" x14ac:dyDescent="0.25">
      <c r="A184" t="s">
        <v>535</v>
      </c>
      <c r="B184" s="1" t="s">
        <v>554</v>
      </c>
      <c r="C184" t="s">
        <v>1</v>
      </c>
      <c r="D184" t="s">
        <v>390</v>
      </c>
      <c r="E184" t="s">
        <v>413</v>
      </c>
      <c r="F184" t="s">
        <v>414</v>
      </c>
      <c r="G184">
        <v>675</v>
      </c>
      <c r="H184">
        <v>675</v>
      </c>
      <c r="I184">
        <v>675</v>
      </c>
      <c r="J184">
        <v>675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420</v>
      </c>
      <c r="S184" s="3">
        <v>0</v>
      </c>
      <c r="T184" s="3">
        <v>0</v>
      </c>
      <c r="U184" s="82">
        <f>+Tabla3[[#This Row],[EX SERVICE]]</f>
        <v>420</v>
      </c>
      <c r="V184" t="s">
        <v>70</v>
      </c>
    </row>
    <row r="185" spans="1:22" hidden="1" x14ac:dyDescent="0.25">
      <c r="A185" t="s">
        <v>535</v>
      </c>
      <c r="B185" s="1" t="s">
        <v>554</v>
      </c>
      <c r="C185" t="s">
        <v>1</v>
      </c>
      <c r="D185" t="s">
        <v>390</v>
      </c>
      <c r="E185" t="s">
        <v>413</v>
      </c>
      <c r="F185" t="s">
        <v>414</v>
      </c>
      <c r="G185">
        <v>676</v>
      </c>
      <c r="H185">
        <v>676</v>
      </c>
      <c r="I185">
        <v>676</v>
      </c>
      <c r="J185">
        <v>676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739.8</v>
      </c>
      <c r="S185" s="3">
        <v>0</v>
      </c>
      <c r="T185" s="3">
        <v>0</v>
      </c>
      <c r="U185" s="82">
        <f>+Tabla3[[#This Row],[EX SERVICE]]</f>
        <v>739.8</v>
      </c>
      <c r="V185" t="s">
        <v>70</v>
      </c>
    </row>
    <row r="186" spans="1:22" hidden="1" x14ac:dyDescent="0.25">
      <c r="A186" t="s">
        <v>535</v>
      </c>
      <c r="B186" s="1" t="s">
        <v>554</v>
      </c>
      <c r="C186" t="s">
        <v>1</v>
      </c>
      <c r="D186" t="s">
        <v>390</v>
      </c>
      <c r="E186" t="s">
        <v>413</v>
      </c>
      <c r="F186" t="s">
        <v>414</v>
      </c>
      <c r="G186">
        <v>677</v>
      </c>
      <c r="H186">
        <v>677</v>
      </c>
      <c r="I186">
        <v>677</v>
      </c>
      <c r="J186">
        <v>677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550</v>
      </c>
      <c r="S186" s="3">
        <v>0</v>
      </c>
      <c r="T186" s="3">
        <v>0</v>
      </c>
      <c r="U186" s="82">
        <f>+Tabla3[[#This Row],[EX SERVICE]]</f>
        <v>550</v>
      </c>
      <c r="V186" t="s">
        <v>70</v>
      </c>
    </row>
    <row r="187" spans="1:22" hidden="1" x14ac:dyDescent="0.25">
      <c r="A187" t="s">
        <v>535</v>
      </c>
      <c r="B187" s="1" t="s">
        <v>554</v>
      </c>
      <c r="C187" t="s">
        <v>1</v>
      </c>
      <c r="D187" t="s">
        <v>390</v>
      </c>
      <c r="E187" t="s">
        <v>413</v>
      </c>
      <c r="F187" t="s">
        <v>414</v>
      </c>
      <c r="G187">
        <v>678</v>
      </c>
      <c r="H187">
        <v>678</v>
      </c>
      <c r="I187">
        <v>678</v>
      </c>
      <c r="J187">
        <v>678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700</v>
      </c>
      <c r="S187" s="3">
        <v>0</v>
      </c>
      <c r="T187" s="3">
        <v>0</v>
      </c>
      <c r="U187" s="82">
        <f>+Tabla3[[#This Row],[EX SERVICE]]</f>
        <v>700</v>
      </c>
      <c r="V187" t="s">
        <v>70</v>
      </c>
    </row>
    <row r="188" spans="1:22" hidden="1" x14ac:dyDescent="0.25">
      <c r="A188" t="s">
        <v>535</v>
      </c>
      <c r="B188" s="1" t="s">
        <v>554</v>
      </c>
      <c r="C188" t="s">
        <v>1</v>
      </c>
      <c r="D188" t="s">
        <v>390</v>
      </c>
      <c r="E188" t="s">
        <v>413</v>
      </c>
      <c r="F188" t="s">
        <v>414</v>
      </c>
      <c r="G188">
        <v>679</v>
      </c>
      <c r="H188">
        <v>679</v>
      </c>
      <c r="I188">
        <v>679</v>
      </c>
      <c r="J188">
        <v>679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65</v>
      </c>
      <c r="S188" s="3">
        <v>0</v>
      </c>
      <c r="T188" s="3">
        <v>0</v>
      </c>
      <c r="U188" s="82">
        <f>+Tabla3[[#This Row],[EX SERVICE]]</f>
        <v>65</v>
      </c>
      <c r="V188" t="s">
        <v>70</v>
      </c>
    </row>
    <row r="189" spans="1:22" hidden="1" x14ac:dyDescent="0.25">
      <c r="A189" t="s">
        <v>535</v>
      </c>
      <c r="B189" s="1" t="s">
        <v>554</v>
      </c>
      <c r="C189" t="s">
        <v>1</v>
      </c>
      <c r="D189" t="s">
        <v>390</v>
      </c>
      <c r="E189" t="s">
        <v>413</v>
      </c>
      <c r="F189" t="s">
        <v>414</v>
      </c>
      <c r="G189">
        <v>680</v>
      </c>
      <c r="H189">
        <v>680</v>
      </c>
      <c r="I189">
        <v>680</v>
      </c>
      <c r="J189">
        <v>680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499.95</v>
      </c>
      <c r="S189" s="3">
        <v>0</v>
      </c>
      <c r="T189" s="3">
        <v>0</v>
      </c>
      <c r="U189" s="82">
        <f>+Tabla3[[#This Row],[EX SERVICE]]</f>
        <v>499.95</v>
      </c>
      <c r="V189" t="s">
        <v>70</v>
      </c>
    </row>
    <row r="190" spans="1:22" hidden="1" x14ac:dyDescent="0.25">
      <c r="A190" t="s">
        <v>535</v>
      </c>
      <c r="B190" s="1" t="s">
        <v>555</v>
      </c>
      <c r="C190" t="s">
        <v>1</v>
      </c>
      <c r="D190" t="s">
        <v>390</v>
      </c>
      <c r="E190" t="s">
        <v>413</v>
      </c>
      <c r="F190" t="s">
        <v>414</v>
      </c>
      <c r="G190">
        <v>681</v>
      </c>
      <c r="H190">
        <v>681</v>
      </c>
      <c r="I190">
        <v>681</v>
      </c>
      <c r="J190">
        <v>681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412.5</v>
      </c>
      <c r="S190" s="3">
        <v>0</v>
      </c>
      <c r="T190" s="3">
        <v>0</v>
      </c>
      <c r="U190" s="82">
        <f>+Tabla3[[#This Row],[EX SERVICE]]</f>
        <v>412.5</v>
      </c>
      <c r="V190" t="s">
        <v>70</v>
      </c>
    </row>
    <row r="191" spans="1:22" hidden="1" x14ac:dyDescent="0.25">
      <c r="A191" t="s">
        <v>535</v>
      </c>
      <c r="B191" s="1" t="s">
        <v>555</v>
      </c>
      <c r="C191" t="s">
        <v>1</v>
      </c>
      <c r="D191" t="s">
        <v>390</v>
      </c>
      <c r="E191" t="s">
        <v>413</v>
      </c>
      <c r="F191" t="s">
        <v>414</v>
      </c>
      <c r="G191">
        <v>682</v>
      </c>
      <c r="H191">
        <v>682</v>
      </c>
      <c r="I191">
        <v>682</v>
      </c>
      <c r="J191">
        <v>682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1300</v>
      </c>
      <c r="S191" s="3">
        <v>0</v>
      </c>
      <c r="T191" s="3">
        <v>0</v>
      </c>
      <c r="U191" s="82">
        <f>+Tabla3[[#This Row],[EX SERVICE]]</f>
        <v>1300</v>
      </c>
      <c r="V191" t="s">
        <v>70</v>
      </c>
    </row>
    <row r="192" spans="1:22" x14ac:dyDescent="0.25">
      <c r="A192" t="s">
        <v>569</v>
      </c>
      <c r="B192" s="1" t="s">
        <v>571</v>
      </c>
      <c r="C192" t="s">
        <v>1</v>
      </c>
      <c r="D192" t="s">
        <v>390</v>
      </c>
      <c r="E192" t="s">
        <v>413</v>
      </c>
      <c r="F192" t="s">
        <v>414</v>
      </c>
      <c r="G192">
        <v>683</v>
      </c>
      <c r="H192">
        <v>683</v>
      </c>
      <c r="I192">
        <v>683</v>
      </c>
      <c r="J192">
        <v>683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883.63</v>
      </c>
      <c r="S192" s="3">
        <v>0</v>
      </c>
      <c r="T192" s="3">
        <v>0</v>
      </c>
      <c r="U192" s="82">
        <f>+Tabla3[[#This Row],[EX SERVICE]]</f>
        <v>883.63</v>
      </c>
      <c r="V192" t="s">
        <v>70</v>
      </c>
    </row>
    <row r="193" spans="1:22" x14ac:dyDescent="0.25">
      <c r="A193" t="s">
        <v>569</v>
      </c>
      <c r="B193" s="1" t="s">
        <v>571</v>
      </c>
      <c r="C193" t="s">
        <v>1</v>
      </c>
      <c r="D193" t="s">
        <v>390</v>
      </c>
      <c r="E193" t="s">
        <v>413</v>
      </c>
      <c r="F193" t="s">
        <v>414</v>
      </c>
      <c r="G193">
        <v>684</v>
      </c>
      <c r="H193">
        <v>684</v>
      </c>
      <c r="I193">
        <v>684</v>
      </c>
      <c r="J193">
        <v>684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350</v>
      </c>
      <c r="S193" s="3">
        <v>0</v>
      </c>
      <c r="T193" s="3">
        <v>0</v>
      </c>
      <c r="U193" s="82">
        <f>+Tabla3[[#This Row],[EX SERVICE]]</f>
        <v>350</v>
      </c>
      <c r="V193" t="s">
        <v>70</v>
      </c>
    </row>
    <row r="194" spans="1:22" x14ac:dyDescent="0.25">
      <c r="A194" t="s">
        <v>569</v>
      </c>
      <c r="B194" s="1" t="s">
        <v>571</v>
      </c>
      <c r="C194" t="s">
        <v>1</v>
      </c>
      <c r="D194" t="s">
        <v>390</v>
      </c>
      <c r="E194" t="s">
        <v>413</v>
      </c>
      <c r="F194" t="s">
        <v>414</v>
      </c>
      <c r="G194">
        <v>685</v>
      </c>
      <c r="H194">
        <v>685</v>
      </c>
      <c r="I194">
        <v>685</v>
      </c>
      <c r="J194">
        <v>685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250</v>
      </c>
      <c r="S194" s="3">
        <v>0</v>
      </c>
      <c r="T194" s="3">
        <v>0</v>
      </c>
      <c r="U194" s="82">
        <f>+Tabla3[[#This Row],[EX SERVICE]]</f>
        <v>250</v>
      </c>
      <c r="V194" t="s">
        <v>70</v>
      </c>
    </row>
    <row r="195" spans="1:22" x14ac:dyDescent="0.25">
      <c r="A195" t="s">
        <v>569</v>
      </c>
      <c r="B195" s="1" t="s">
        <v>571</v>
      </c>
      <c r="C195" t="s">
        <v>1</v>
      </c>
      <c r="D195" t="s">
        <v>390</v>
      </c>
      <c r="E195" t="s">
        <v>413</v>
      </c>
      <c r="F195" t="s">
        <v>414</v>
      </c>
      <c r="G195">
        <v>686</v>
      </c>
      <c r="H195">
        <v>686</v>
      </c>
      <c r="I195">
        <v>686</v>
      </c>
      <c r="J195">
        <v>686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638</v>
      </c>
      <c r="S195" s="3">
        <v>0</v>
      </c>
      <c r="T195" s="3">
        <v>0</v>
      </c>
      <c r="U195" s="82">
        <f>+Tabla3[[#This Row],[EX SERVICE]]</f>
        <v>638</v>
      </c>
      <c r="V195" t="s">
        <v>70</v>
      </c>
    </row>
    <row r="196" spans="1:22" x14ac:dyDescent="0.25">
      <c r="A196" t="s">
        <v>569</v>
      </c>
      <c r="B196" s="1" t="s">
        <v>571</v>
      </c>
      <c r="C196" t="s">
        <v>1</v>
      </c>
      <c r="D196" t="s">
        <v>390</v>
      </c>
      <c r="E196" t="s">
        <v>413</v>
      </c>
      <c r="F196" t="s">
        <v>414</v>
      </c>
      <c r="G196">
        <v>687</v>
      </c>
      <c r="H196">
        <v>687</v>
      </c>
      <c r="I196">
        <v>687</v>
      </c>
      <c r="J196">
        <v>687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65</v>
      </c>
      <c r="S196" s="3">
        <v>0</v>
      </c>
      <c r="T196" s="3">
        <v>0</v>
      </c>
      <c r="U196" s="82">
        <f>+Tabla3[[#This Row],[EX SERVICE]]</f>
        <v>65</v>
      </c>
      <c r="V196" t="s">
        <v>70</v>
      </c>
    </row>
    <row r="197" spans="1:22" x14ac:dyDescent="0.25">
      <c r="A197" t="s">
        <v>569</v>
      </c>
      <c r="B197" s="1" t="s">
        <v>571</v>
      </c>
      <c r="C197" t="s">
        <v>1</v>
      </c>
      <c r="D197" t="s">
        <v>390</v>
      </c>
      <c r="E197" t="s">
        <v>413</v>
      </c>
      <c r="F197" t="s">
        <v>414</v>
      </c>
      <c r="G197">
        <v>688</v>
      </c>
      <c r="H197">
        <v>688</v>
      </c>
      <c r="I197">
        <v>688</v>
      </c>
      <c r="J197">
        <v>688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350</v>
      </c>
      <c r="S197" s="3">
        <v>0</v>
      </c>
      <c r="T197" s="3">
        <v>0</v>
      </c>
      <c r="U197" s="82">
        <f>+Tabla3[[#This Row],[EX SERVICE]]</f>
        <v>350</v>
      </c>
      <c r="V197" t="s">
        <v>70</v>
      </c>
    </row>
    <row r="198" spans="1:22" x14ac:dyDescent="0.25">
      <c r="A198" t="s">
        <v>569</v>
      </c>
      <c r="B198" s="1" t="s">
        <v>571</v>
      </c>
      <c r="C198" t="s">
        <v>1</v>
      </c>
      <c r="D198" t="s">
        <v>390</v>
      </c>
      <c r="E198" t="s">
        <v>413</v>
      </c>
      <c r="F198" t="s">
        <v>414</v>
      </c>
      <c r="G198">
        <v>689</v>
      </c>
      <c r="H198">
        <v>689</v>
      </c>
      <c r="I198">
        <v>689</v>
      </c>
      <c r="J198">
        <v>689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534</v>
      </c>
      <c r="S198" s="3">
        <v>0</v>
      </c>
      <c r="T198" s="3">
        <v>0</v>
      </c>
      <c r="U198" s="82">
        <f>+Tabla3[[#This Row],[EX SERVICE]]</f>
        <v>534</v>
      </c>
      <c r="V198" t="s">
        <v>70</v>
      </c>
    </row>
    <row r="199" spans="1:22" x14ac:dyDescent="0.25">
      <c r="A199" t="s">
        <v>569</v>
      </c>
      <c r="B199" s="1" t="s">
        <v>571</v>
      </c>
      <c r="C199" t="s">
        <v>1</v>
      </c>
      <c r="D199" t="s">
        <v>390</v>
      </c>
      <c r="E199" t="s">
        <v>413</v>
      </c>
      <c r="F199" t="s">
        <v>414</v>
      </c>
      <c r="G199">
        <v>690</v>
      </c>
      <c r="H199">
        <v>690</v>
      </c>
      <c r="I199">
        <v>690</v>
      </c>
      <c r="J199">
        <v>690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550</v>
      </c>
      <c r="S199" s="3">
        <v>0</v>
      </c>
      <c r="T199" s="3">
        <v>0</v>
      </c>
      <c r="U199" s="82">
        <f>+Tabla3[[#This Row],[EX SERVICE]]</f>
        <v>550</v>
      </c>
      <c r="V199" t="s">
        <v>70</v>
      </c>
    </row>
    <row r="200" spans="1:22" x14ac:dyDescent="0.25">
      <c r="A200" t="s">
        <v>569</v>
      </c>
      <c r="B200" s="1" t="s">
        <v>571</v>
      </c>
      <c r="C200" t="s">
        <v>1</v>
      </c>
      <c r="D200" t="s">
        <v>390</v>
      </c>
      <c r="E200" t="s">
        <v>413</v>
      </c>
      <c r="F200" t="s">
        <v>414</v>
      </c>
      <c r="G200">
        <v>691</v>
      </c>
      <c r="H200">
        <v>691</v>
      </c>
      <c r="I200">
        <v>691</v>
      </c>
      <c r="J200">
        <v>691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787.5</v>
      </c>
      <c r="S200" s="3">
        <v>0</v>
      </c>
      <c r="T200" s="3">
        <v>0</v>
      </c>
      <c r="U200" s="82">
        <f>+Tabla3[[#This Row],[EX SERVICE]]</f>
        <v>787.5</v>
      </c>
      <c r="V200" t="s">
        <v>70</v>
      </c>
    </row>
    <row r="201" spans="1:22" hidden="1" x14ac:dyDescent="0.25">
      <c r="A201" t="s">
        <v>569</v>
      </c>
      <c r="B201" s="1" t="s">
        <v>571</v>
      </c>
      <c r="C201" t="s">
        <v>1</v>
      </c>
      <c r="D201" t="s">
        <v>390</v>
      </c>
      <c r="E201" t="s">
        <v>413</v>
      </c>
      <c r="F201" t="s">
        <v>414</v>
      </c>
      <c r="G201">
        <v>692</v>
      </c>
      <c r="H201">
        <v>692</v>
      </c>
      <c r="I201">
        <v>692</v>
      </c>
      <c r="J201">
        <v>692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2">
        <f>+Tabla3[[#This Row],[EX SERVICE]]</f>
        <v>0</v>
      </c>
      <c r="V201" t="s">
        <v>70</v>
      </c>
    </row>
    <row r="202" spans="1:22" hidden="1" x14ac:dyDescent="0.25">
      <c r="A202" t="s">
        <v>569</v>
      </c>
      <c r="B202" s="1" t="s">
        <v>571</v>
      </c>
      <c r="C202" t="s">
        <v>1</v>
      </c>
      <c r="D202" t="s">
        <v>390</v>
      </c>
      <c r="E202" t="s">
        <v>413</v>
      </c>
      <c r="F202" t="s">
        <v>414</v>
      </c>
      <c r="G202">
        <v>693</v>
      </c>
      <c r="H202">
        <v>693</v>
      </c>
      <c r="I202">
        <v>693</v>
      </c>
      <c r="J202">
        <v>693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2">
        <f>+Tabla3[[#This Row],[EX SERVICE]]</f>
        <v>0</v>
      </c>
      <c r="V202" t="s">
        <v>70</v>
      </c>
    </row>
    <row r="203" spans="1:22" x14ac:dyDescent="0.25">
      <c r="A203" t="s">
        <v>569</v>
      </c>
      <c r="B203" s="1" t="s">
        <v>578</v>
      </c>
      <c r="C203" t="s">
        <v>1</v>
      </c>
      <c r="D203" t="s">
        <v>390</v>
      </c>
      <c r="E203" t="s">
        <v>413</v>
      </c>
      <c r="F203" t="s">
        <v>414</v>
      </c>
      <c r="G203">
        <v>694</v>
      </c>
      <c r="H203">
        <v>694</v>
      </c>
      <c r="I203">
        <v>694</v>
      </c>
      <c r="J203">
        <v>694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525</v>
      </c>
      <c r="S203" s="3">
        <v>0</v>
      </c>
      <c r="T203" s="3">
        <v>0</v>
      </c>
      <c r="U203" s="82">
        <f>+Tabla3[[#This Row],[EX SERVICE]]</f>
        <v>525</v>
      </c>
      <c r="V203" t="s">
        <v>70</v>
      </c>
    </row>
    <row r="204" spans="1:22" x14ac:dyDescent="0.25">
      <c r="A204" t="s">
        <v>569</v>
      </c>
      <c r="B204" s="1" t="s">
        <v>578</v>
      </c>
      <c r="C204" t="s">
        <v>1</v>
      </c>
      <c r="D204" t="s">
        <v>390</v>
      </c>
      <c r="E204" t="s">
        <v>413</v>
      </c>
      <c r="F204" t="s">
        <v>414</v>
      </c>
      <c r="G204">
        <v>695</v>
      </c>
      <c r="H204">
        <v>695</v>
      </c>
      <c r="I204">
        <v>695</v>
      </c>
      <c r="J204">
        <v>695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150</v>
      </c>
      <c r="S204" s="3">
        <v>0</v>
      </c>
      <c r="T204" s="3">
        <v>0</v>
      </c>
      <c r="U204" s="82">
        <f>+Tabla3[[#This Row],[EX SERVICE]]</f>
        <v>150</v>
      </c>
      <c r="V204" t="s">
        <v>70</v>
      </c>
    </row>
    <row r="205" spans="1:22" hidden="1" x14ac:dyDescent="0.25">
      <c r="A205" t="s">
        <v>569</v>
      </c>
      <c r="B205" s="1" t="s">
        <v>578</v>
      </c>
      <c r="C205" t="s">
        <v>1</v>
      </c>
      <c r="D205" t="s">
        <v>390</v>
      </c>
      <c r="E205" t="s">
        <v>413</v>
      </c>
      <c r="F205" t="s">
        <v>414</v>
      </c>
      <c r="G205">
        <v>696</v>
      </c>
      <c r="H205">
        <v>696</v>
      </c>
      <c r="I205">
        <v>696</v>
      </c>
      <c r="J205">
        <v>696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2">
        <f>+Tabla3[[#This Row],[EX SERVICE]]</f>
        <v>0</v>
      </c>
      <c r="V205" t="s">
        <v>70</v>
      </c>
    </row>
    <row r="206" spans="1:22" x14ac:dyDescent="0.25">
      <c r="A206" t="s">
        <v>569</v>
      </c>
      <c r="B206" s="1" t="s">
        <v>578</v>
      </c>
      <c r="C206" t="s">
        <v>1</v>
      </c>
      <c r="D206" t="s">
        <v>390</v>
      </c>
      <c r="E206" t="s">
        <v>413</v>
      </c>
      <c r="F206" t="s">
        <v>414</v>
      </c>
      <c r="G206">
        <v>697</v>
      </c>
      <c r="H206">
        <v>697</v>
      </c>
      <c r="I206">
        <v>697</v>
      </c>
      <c r="J206">
        <v>697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700</v>
      </c>
      <c r="S206" s="3">
        <v>0</v>
      </c>
      <c r="T206" s="3">
        <v>0</v>
      </c>
      <c r="U206" s="82">
        <f>+Tabla3[[#This Row],[EX SERVICE]]</f>
        <v>700</v>
      </c>
      <c r="V206" t="s">
        <v>70</v>
      </c>
    </row>
    <row r="207" spans="1:22" hidden="1" x14ac:dyDescent="0.25">
      <c r="A207" t="s">
        <v>569</v>
      </c>
      <c r="B207" s="1" t="s">
        <v>578</v>
      </c>
      <c r="C207" t="s">
        <v>1</v>
      </c>
      <c r="D207" t="s">
        <v>390</v>
      </c>
      <c r="E207" t="s">
        <v>413</v>
      </c>
      <c r="F207" t="s">
        <v>414</v>
      </c>
      <c r="G207">
        <v>698</v>
      </c>
      <c r="H207">
        <v>698</v>
      </c>
      <c r="I207">
        <v>698</v>
      </c>
      <c r="J207">
        <v>698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2">
        <f>+Tabla3[[#This Row],[EX SERVICE]]</f>
        <v>0</v>
      </c>
      <c r="V207" t="s">
        <v>70</v>
      </c>
    </row>
    <row r="208" spans="1:22" hidden="1" x14ac:dyDescent="0.25">
      <c r="A208" t="s">
        <v>569</v>
      </c>
      <c r="B208" s="1" t="s">
        <v>578</v>
      </c>
      <c r="C208" t="s">
        <v>1</v>
      </c>
      <c r="D208" t="s">
        <v>390</v>
      </c>
      <c r="E208" t="s">
        <v>413</v>
      </c>
      <c r="F208" t="s">
        <v>414</v>
      </c>
      <c r="G208">
        <v>699</v>
      </c>
      <c r="H208">
        <v>699</v>
      </c>
      <c r="I208">
        <v>699</v>
      </c>
      <c r="J208">
        <v>699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2">
        <f>+Tabla3[[#This Row],[EX SERVICE]]</f>
        <v>0</v>
      </c>
      <c r="V208" t="s">
        <v>70</v>
      </c>
    </row>
    <row r="209" spans="1:22" x14ac:dyDescent="0.25">
      <c r="A209" t="s">
        <v>569</v>
      </c>
      <c r="B209" s="1" t="s">
        <v>583</v>
      </c>
      <c r="C209" t="s">
        <v>1</v>
      </c>
      <c r="D209" t="s">
        <v>390</v>
      </c>
      <c r="E209" t="s">
        <v>413</v>
      </c>
      <c r="F209" t="s">
        <v>414</v>
      </c>
      <c r="G209">
        <v>700</v>
      </c>
      <c r="H209">
        <v>700</v>
      </c>
      <c r="I209">
        <v>700</v>
      </c>
      <c r="J209">
        <v>700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1004.65</v>
      </c>
      <c r="S209" s="3">
        <v>0</v>
      </c>
      <c r="T209" s="3">
        <v>0</v>
      </c>
      <c r="U209" s="82">
        <f>+Tabla3[[#This Row],[EX SERVICE]]</f>
        <v>1004.65</v>
      </c>
      <c r="V209" t="s">
        <v>70</v>
      </c>
    </row>
    <row r="210" spans="1:22" x14ac:dyDescent="0.25">
      <c r="A210" t="s">
        <v>569</v>
      </c>
      <c r="B210" s="1" t="s">
        <v>583</v>
      </c>
      <c r="C210" t="s">
        <v>1</v>
      </c>
      <c r="D210" t="s">
        <v>390</v>
      </c>
      <c r="E210" t="s">
        <v>413</v>
      </c>
      <c r="F210" t="s">
        <v>414</v>
      </c>
      <c r="G210">
        <v>701</v>
      </c>
      <c r="H210">
        <v>701</v>
      </c>
      <c r="I210">
        <v>701</v>
      </c>
      <c r="J210">
        <v>701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800</v>
      </c>
      <c r="S210" s="3">
        <v>0</v>
      </c>
      <c r="T210" s="3">
        <v>0</v>
      </c>
      <c r="U210" s="82">
        <f>+Tabla3[[#This Row],[EX SERVICE]]</f>
        <v>800</v>
      </c>
      <c r="V210" t="s">
        <v>70</v>
      </c>
    </row>
    <row r="211" spans="1:22" x14ac:dyDescent="0.25">
      <c r="A211" t="s">
        <v>569</v>
      </c>
      <c r="B211" s="1" t="s">
        <v>583</v>
      </c>
      <c r="C211" t="s">
        <v>1</v>
      </c>
      <c r="D211" t="s">
        <v>390</v>
      </c>
      <c r="E211" t="s">
        <v>413</v>
      </c>
      <c r="F211" t="s">
        <v>414</v>
      </c>
      <c r="G211">
        <v>702</v>
      </c>
      <c r="H211">
        <v>702</v>
      </c>
      <c r="I211">
        <v>702</v>
      </c>
      <c r="J211">
        <v>702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250</v>
      </c>
      <c r="S211" s="3">
        <v>0</v>
      </c>
      <c r="T211" s="3">
        <v>0</v>
      </c>
      <c r="U211" s="82">
        <f>+Tabla3[[#This Row],[EX SERVICE]]</f>
        <v>250</v>
      </c>
      <c r="V211" t="s">
        <v>70</v>
      </c>
    </row>
    <row r="212" spans="1:22" x14ac:dyDescent="0.25">
      <c r="A212" t="s">
        <v>569</v>
      </c>
      <c r="B212" s="1" t="s">
        <v>583</v>
      </c>
      <c r="C212" t="s">
        <v>1</v>
      </c>
      <c r="D212" t="s">
        <v>390</v>
      </c>
      <c r="E212" t="s">
        <v>413</v>
      </c>
      <c r="F212" t="s">
        <v>414</v>
      </c>
      <c r="G212">
        <v>703</v>
      </c>
      <c r="H212">
        <v>703</v>
      </c>
      <c r="I212">
        <v>703</v>
      </c>
      <c r="J212">
        <v>703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900</v>
      </c>
      <c r="S212" s="3">
        <v>0</v>
      </c>
      <c r="T212" s="3">
        <v>0</v>
      </c>
      <c r="U212" s="82">
        <f>+Tabla3[[#This Row],[EX SERVICE]]</f>
        <v>900</v>
      </c>
      <c r="V212" t="s">
        <v>70</v>
      </c>
    </row>
    <row r="213" spans="1:22" x14ac:dyDescent="0.25">
      <c r="A213" t="s">
        <v>569</v>
      </c>
      <c r="B213" s="1" t="s">
        <v>583</v>
      </c>
      <c r="C213" t="s">
        <v>1</v>
      </c>
      <c r="D213" t="s">
        <v>390</v>
      </c>
      <c r="E213" t="s">
        <v>413</v>
      </c>
      <c r="F213" t="s">
        <v>414</v>
      </c>
      <c r="G213">
        <v>704</v>
      </c>
      <c r="H213">
        <v>704</v>
      </c>
      <c r="I213">
        <v>704</v>
      </c>
      <c r="J213">
        <v>704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250</v>
      </c>
      <c r="S213" s="3">
        <v>0</v>
      </c>
      <c r="T213" s="3">
        <v>0</v>
      </c>
      <c r="U213" s="82">
        <f>+Tabla3[[#This Row],[EX SERVICE]]</f>
        <v>250</v>
      </c>
      <c r="V213" t="s">
        <v>70</v>
      </c>
    </row>
    <row r="214" spans="1:22" x14ac:dyDescent="0.25">
      <c r="A214" t="s">
        <v>569</v>
      </c>
      <c r="B214" s="1" t="s">
        <v>583</v>
      </c>
      <c r="C214" t="s">
        <v>1</v>
      </c>
      <c r="D214" t="s">
        <v>390</v>
      </c>
      <c r="E214" t="s">
        <v>413</v>
      </c>
      <c r="F214" t="s">
        <v>414</v>
      </c>
      <c r="G214">
        <v>705</v>
      </c>
      <c r="H214">
        <v>705</v>
      </c>
      <c r="I214">
        <v>705</v>
      </c>
      <c r="J214">
        <v>705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897.3</v>
      </c>
      <c r="S214" s="3">
        <v>0</v>
      </c>
      <c r="T214" s="3">
        <v>0</v>
      </c>
      <c r="U214" s="82">
        <f>+Tabla3[[#This Row],[EX SERVICE]]</f>
        <v>897.3</v>
      </c>
      <c r="V214" t="s">
        <v>70</v>
      </c>
    </row>
    <row r="215" spans="1:22" x14ac:dyDescent="0.25">
      <c r="A215" t="s">
        <v>569</v>
      </c>
      <c r="B215" s="1" t="s">
        <v>583</v>
      </c>
      <c r="C215" t="s">
        <v>1</v>
      </c>
      <c r="D215" t="s">
        <v>390</v>
      </c>
      <c r="E215" t="s">
        <v>413</v>
      </c>
      <c r="F215" t="s">
        <v>414</v>
      </c>
      <c r="G215">
        <v>706</v>
      </c>
      <c r="H215">
        <v>706</v>
      </c>
      <c r="I215">
        <v>706</v>
      </c>
      <c r="J215">
        <v>706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420</v>
      </c>
      <c r="S215" s="3">
        <v>0</v>
      </c>
      <c r="T215" s="3">
        <v>0</v>
      </c>
      <c r="U215" s="82">
        <f>+Tabla3[[#This Row],[EX SERVICE]]</f>
        <v>420</v>
      </c>
      <c r="V215" t="s">
        <v>70</v>
      </c>
    </row>
    <row r="216" spans="1:22" hidden="1" x14ac:dyDescent="0.25">
      <c r="A216" t="s">
        <v>569</v>
      </c>
      <c r="B216" s="1" t="s">
        <v>583</v>
      </c>
      <c r="C216" t="s">
        <v>1</v>
      </c>
      <c r="D216" t="s">
        <v>390</v>
      </c>
      <c r="E216" t="s">
        <v>413</v>
      </c>
      <c r="F216" t="s">
        <v>414</v>
      </c>
      <c r="G216">
        <v>707</v>
      </c>
      <c r="H216">
        <v>707</v>
      </c>
      <c r="I216">
        <v>707</v>
      </c>
      <c r="J216">
        <v>707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2">
        <f>+Tabla3[[#This Row],[EX SERVICE]]</f>
        <v>0</v>
      </c>
      <c r="V216" t="s">
        <v>70</v>
      </c>
    </row>
    <row r="217" spans="1:22" x14ac:dyDescent="0.25">
      <c r="A217" t="s">
        <v>569</v>
      </c>
      <c r="B217" s="1" t="s">
        <v>583</v>
      </c>
      <c r="C217" t="s">
        <v>1</v>
      </c>
      <c r="D217" t="s">
        <v>390</v>
      </c>
      <c r="E217" t="s">
        <v>413</v>
      </c>
      <c r="F217" t="s">
        <v>414</v>
      </c>
      <c r="G217">
        <v>708</v>
      </c>
      <c r="H217">
        <v>708</v>
      </c>
      <c r="I217">
        <v>708</v>
      </c>
      <c r="J217">
        <v>708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739.8</v>
      </c>
      <c r="S217" s="3">
        <v>0</v>
      </c>
      <c r="T217" s="3">
        <v>0</v>
      </c>
      <c r="U217" s="82">
        <f>+Tabla3[[#This Row],[EX SERVICE]]</f>
        <v>739.8</v>
      </c>
      <c r="V217" t="s">
        <v>70</v>
      </c>
    </row>
    <row r="218" spans="1:22" x14ac:dyDescent="0.25">
      <c r="A218" t="s">
        <v>569</v>
      </c>
      <c r="B218" s="1" t="s">
        <v>583</v>
      </c>
      <c r="C218" t="s">
        <v>1</v>
      </c>
      <c r="D218" t="s">
        <v>390</v>
      </c>
      <c r="E218" t="s">
        <v>413</v>
      </c>
      <c r="F218" t="s">
        <v>414</v>
      </c>
      <c r="G218">
        <v>709</v>
      </c>
      <c r="H218">
        <v>709</v>
      </c>
      <c r="I218">
        <v>709</v>
      </c>
      <c r="J218">
        <v>709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330</v>
      </c>
      <c r="S218" s="3">
        <v>0</v>
      </c>
      <c r="T218" s="3">
        <v>0</v>
      </c>
      <c r="U218" s="82">
        <f>+Tabla3[[#This Row],[EX SERVICE]]</f>
        <v>330</v>
      </c>
      <c r="V218" t="s">
        <v>70</v>
      </c>
    </row>
    <row r="219" spans="1:22" x14ac:dyDescent="0.25">
      <c r="A219" t="s">
        <v>569</v>
      </c>
      <c r="B219" s="1" t="s">
        <v>583</v>
      </c>
      <c r="C219" t="s">
        <v>1</v>
      </c>
      <c r="D219" t="s">
        <v>390</v>
      </c>
      <c r="E219" t="s">
        <v>413</v>
      </c>
      <c r="F219" t="s">
        <v>414</v>
      </c>
      <c r="G219">
        <v>710</v>
      </c>
      <c r="H219">
        <v>710</v>
      </c>
      <c r="I219">
        <v>710</v>
      </c>
      <c r="J219">
        <v>710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664.51</v>
      </c>
      <c r="S219" s="3">
        <v>0</v>
      </c>
      <c r="T219" s="3">
        <v>0</v>
      </c>
      <c r="U219" s="82">
        <f>+Tabla3[[#This Row],[EX SERVICE]]</f>
        <v>664.51</v>
      </c>
      <c r="V219" t="s">
        <v>70</v>
      </c>
    </row>
    <row r="220" spans="1:22" x14ac:dyDescent="0.25">
      <c r="A220" t="s">
        <v>569</v>
      </c>
      <c r="B220" s="1" t="s">
        <v>583</v>
      </c>
      <c r="C220" t="s">
        <v>1</v>
      </c>
      <c r="D220" t="s">
        <v>390</v>
      </c>
      <c r="E220" t="s">
        <v>413</v>
      </c>
      <c r="F220" t="s">
        <v>414</v>
      </c>
      <c r="G220">
        <v>711</v>
      </c>
      <c r="H220">
        <v>711</v>
      </c>
      <c r="I220">
        <v>711</v>
      </c>
      <c r="J220">
        <v>711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1334.85</v>
      </c>
      <c r="S220" s="3">
        <v>0</v>
      </c>
      <c r="T220" s="3">
        <v>0</v>
      </c>
      <c r="U220" s="82">
        <f>+Tabla3[[#This Row],[EX SERVICE]]</f>
        <v>1334.85</v>
      </c>
      <c r="V220" t="s">
        <v>70</v>
      </c>
    </row>
    <row r="221" spans="1:22" x14ac:dyDescent="0.25">
      <c r="A221" t="s">
        <v>569</v>
      </c>
      <c r="B221" s="1" t="s">
        <v>583</v>
      </c>
      <c r="C221" t="s">
        <v>1</v>
      </c>
      <c r="D221" t="s">
        <v>390</v>
      </c>
      <c r="E221" t="s">
        <v>413</v>
      </c>
      <c r="F221" t="s">
        <v>414</v>
      </c>
      <c r="G221">
        <v>712</v>
      </c>
      <c r="H221">
        <v>712</v>
      </c>
      <c r="I221">
        <v>712</v>
      </c>
      <c r="J221">
        <v>712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600</v>
      </c>
      <c r="S221" s="3">
        <v>0</v>
      </c>
      <c r="T221" s="3">
        <v>0</v>
      </c>
      <c r="U221" s="82">
        <f>+Tabla3[[#This Row],[EX SERVICE]]</f>
        <v>600</v>
      </c>
      <c r="V221" t="s">
        <v>70</v>
      </c>
    </row>
    <row r="222" spans="1:22" x14ac:dyDescent="0.25">
      <c r="A222" t="s">
        <v>569</v>
      </c>
      <c r="B222" s="1" t="s">
        <v>583</v>
      </c>
      <c r="C222" t="s">
        <v>1</v>
      </c>
      <c r="D222" t="s">
        <v>390</v>
      </c>
      <c r="E222" t="s">
        <v>413</v>
      </c>
      <c r="F222" t="s">
        <v>414</v>
      </c>
      <c r="G222">
        <v>713</v>
      </c>
      <c r="H222">
        <v>713</v>
      </c>
      <c r="I222">
        <v>713</v>
      </c>
      <c r="J222">
        <v>713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700</v>
      </c>
      <c r="S222" s="3">
        <v>0</v>
      </c>
      <c r="T222" s="3">
        <v>0</v>
      </c>
      <c r="U222" s="82">
        <f>+Tabla3[[#This Row],[EX SERVICE]]</f>
        <v>700</v>
      </c>
      <c r="V222" t="s">
        <v>70</v>
      </c>
    </row>
    <row r="223" spans="1:22" x14ac:dyDescent="0.25">
      <c r="A223" t="s">
        <v>569</v>
      </c>
      <c r="B223" s="1" t="s">
        <v>583</v>
      </c>
      <c r="C223" t="s">
        <v>1</v>
      </c>
      <c r="D223" t="s">
        <v>390</v>
      </c>
      <c r="E223" t="s">
        <v>413</v>
      </c>
      <c r="F223" t="s">
        <v>414</v>
      </c>
      <c r="G223">
        <v>714</v>
      </c>
      <c r="H223">
        <v>714</v>
      </c>
      <c r="I223">
        <v>714</v>
      </c>
      <c r="J223">
        <v>714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854.57</v>
      </c>
      <c r="S223" s="3">
        <v>0</v>
      </c>
      <c r="T223" s="3">
        <v>0</v>
      </c>
      <c r="U223" s="82">
        <f>+Tabla3[[#This Row],[EX SERVICE]]</f>
        <v>854.57</v>
      </c>
      <c r="V223" t="s">
        <v>70</v>
      </c>
    </row>
    <row r="224" spans="1:22" x14ac:dyDescent="0.25">
      <c r="A224" t="s">
        <v>569</v>
      </c>
      <c r="B224" s="1" t="s">
        <v>583</v>
      </c>
      <c r="C224" t="s">
        <v>1</v>
      </c>
      <c r="D224" t="s">
        <v>390</v>
      </c>
      <c r="E224" t="s">
        <v>413</v>
      </c>
      <c r="F224" t="s">
        <v>414</v>
      </c>
      <c r="G224">
        <v>715</v>
      </c>
      <c r="H224">
        <v>715</v>
      </c>
      <c r="I224">
        <v>715</v>
      </c>
      <c r="J224">
        <v>715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262.5</v>
      </c>
      <c r="S224" s="3">
        <v>0</v>
      </c>
      <c r="T224" s="3">
        <v>0</v>
      </c>
      <c r="U224" s="82">
        <f>+Tabla3[[#This Row],[EX SERVICE]]</f>
        <v>262.5</v>
      </c>
      <c r="V224" t="s">
        <v>70</v>
      </c>
    </row>
    <row r="225" spans="1:22" x14ac:dyDescent="0.25">
      <c r="A225" t="s">
        <v>569</v>
      </c>
      <c r="B225" s="1" t="s">
        <v>583</v>
      </c>
      <c r="C225" t="s">
        <v>1</v>
      </c>
      <c r="D225" t="s">
        <v>390</v>
      </c>
      <c r="E225" t="s">
        <v>413</v>
      </c>
      <c r="F225" t="s">
        <v>414</v>
      </c>
      <c r="G225">
        <v>716</v>
      </c>
      <c r="H225">
        <v>716</v>
      </c>
      <c r="I225">
        <v>716</v>
      </c>
      <c r="J225">
        <v>716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605</v>
      </c>
      <c r="S225" s="3">
        <v>0</v>
      </c>
      <c r="T225" s="3">
        <v>0</v>
      </c>
      <c r="U225" s="82">
        <f>+Tabla3[[#This Row],[EX SERVICE]]</f>
        <v>605</v>
      </c>
      <c r="V225" t="s">
        <v>70</v>
      </c>
    </row>
    <row r="226" spans="1:22" hidden="1" x14ac:dyDescent="0.25">
      <c r="A226" t="s">
        <v>569</v>
      </c>
      <c r="B226" s="1" t="s">
        <v>584</v>
      </c>
      <c r="C226" t="s">
        <v>1</v>
      </c>
      <c r="D226" t="s">
        <v>390</v>
      </c>
      <c r="E226" t="s">
        <v>413</v>
      </c>
      <c r="F226" t="s">
        <v>414</v>
      </c>
      <c r="G226">
        <v>717</v>
      </c>
      <c r="H226">
        <v>717</v>
      </c>
      <c r="I226">
        <v>717</v>
      </c>
      <c r="J226">
        <v>717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82">
        <f>+Tabla3[[#This Row],[EX SERVICE]]</f>
        <v>0</v>
      </c>
      <c r="V226" t="s">
        <v>70</v>
      </c>
    </row>
    <row r="227" spans="1:22" x14ac:dyDescent="0.25">
      <c r="A227" t="s">
        <v>569</v>
      </c>
      <c r="B227" s="1" t="s">
        <v>584</v>
      </c>
      <c r="C227" t="s">
        <v>1</v>
      </c>
      <c r="D227" t="s">
        <v>390</v>
      </c>
      <c r="E227" t="s">
        <v>413</v>
      </c>
      <c r="F227" t="s">
        <v>414</v>
      </c>
      <c r="G227">
        <v>718</v>
      </c>
      <c r="H227">
        <v>718</v>
      </c>
      <c r="I227">
        <v>718</v>
      </c>
      <c r="J227">
        <v>718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450</v>
      </c>
      <c r="S227" s="3">
        <v>0</v>
      </c>
      <c r="T227" s="3">
        <v>0</v>
      </c>
      <c r="U227" s="82">
        <f>+Tabla3[[#This Row],[EX SERVICE]]</f>
        <v>450</v>
      </c>
      <c r="V227" t="s">
        <v>70</v>
      </c>
    </row>
    <row r="228" spans="1:22" x14ac:dyDescent="0.25">
      <c r="A228" t="s">
        <v>569</v>
      </c>
      <c r="B228" s="1" t="s">
        <v>584</v>
      </c>
      <c r="C228" t="s">
        <v>1</v>
      </c>
      <c r="D228" t="s">
        <v>390</v>
      </c>
      <c r="E228" t="s">
        <v>413</v>
      </c>
      <c r="F228" t="s">
        <v>414</v>
      </c>
      <c r="G228">
        <v>719</v>
      </c>
      <c r="H228">
        <v>719</v>
      </c>
      <c r="I228">
        <v>719</v>
      </c>
      <c r="J228">
        <v>719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100</v>
      </c>
      <c r="S228" s="3">
        <v>0</v>
      </c>
      <c r="T228" s="3">
        <v>0</v>
      </c>
      <c r="U228" s="82">
        <f>+Tabla3[[#This Row],[EX SERVICE]]</f>
        <v>100</v>
      </c>
      <c r="V228" t="s">
        <v>70</v>
      </c>
    </row>
    <row r="229" spans="1:22" x14ac:dyDescent="0.25">
      <c r="A229" t="s">
        <v>569</v>
      </c>
      <c r="B229" s="1" t="s">
        <v>584</v>
      </c>
      <c r="C229" t="s">
        <v>1</v>
      </c>
      <c r="D229" t="s">
        <v>390</v>
      </c>
      <c r="E229" t="s">
        <v>413</v>
      </c>
      <c r="F229" t="s">
        <v>414</v>
      </c>
      <c r="G229">
        <v>720</v>
      </c>
      <c r="H229">
        <v>720</v>
      </c>
      <c r="I229">
        <v>720</v>
      </c>
      <c r="J229">
        <v>720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302.5</v>
      </c>
      <c r="S229" s="3">
        <v>0</v>
      </c>
      <c r="T229" s="3">
        <v>0</v>
      </c>
      <c r="U229" s="82">
        <f>+Tabla3[[#This Row],[EX SERVICE]]</f>
        <v>302.5</v>
      </c>
      <c r="V229" t="s">
        <v>70</v>
      </c>
    </row>
    <row r="230" spans="1:22" x14ac:dyDescent="0.25">
      <c r="A230" t="s">
        <v>569</v>
      </c>
      <c r="B230" s="1" t="s">
        <v>585</v>
      </c>
      <c r="C230" t="s">
        <v>1</v>
      </c>
      <c r="D230" t="s">
        <v>390</v>
      </c>
      <c r="E230" t="s">
        <v>413</v>
      </c>
      <c r="F230" t="s">
        <v>414</v>
      </c>
      <c r="G230">
        <v>721</v>
      </c>
      <c r="H230">
        <v>721</v>
      </c>
      <c r="I230">
        <v>721</v>
      </c>
      <c r="J230">
        <v>721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90</v>
      </c>
      <c r="S230" s="3">
        <v>0</v>
      </c>
      <c r="T230" s="3">
        <v>0</v>
      </c>
      <c r="U230" s="82">
        <f>+Tabla3[[#This Row],[EX SERVICE]]</f>
        <v>90</v>
      </c>
      <c r="V230" t="s">
        <v>70</v>
      </c>
    </row>
    <row r="231" spans="1:22" x14ac:dyDescent="0.25">
      <c r="A231" t="s">
        <v>569</v>
      </c>
      <c r="B231" s="1" t="s">
        <v>585</v>
      </c>
      <c r="C231" t="s">
        <v>1</v>
      </c>
      <c r="D231" t="s">
        <v>390</v>
      </c>
      <c r="E231" t="s">
        <v>413</v>
      </c>
      <c r="F231" t="s">
        <v>414</v>
      </c>
      <c r="G231">
        <v>722</v>
      </c>
      <c r="H231">
        <v>722</v>
      </c>
      <c r="I231">
        <v>722</v>
      </c>
      <c r="J231">
        <v>722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975</v>
      </c>
      <c r="S231" s="3">
        <v>0</v>
      </c>
      <c r="T231" s="3">
        <v>0</v>
      </c>
      <c r="U231" s="82">
        <f>+Tabla3[[#This Row],[EX SERVICE]]</f>
        <v>975</v>
      </c>
      <c r="V231" t="s">
        <v>70</v>
      </c>
    </row>
    <row r="232" spans="1:22" x14ac:dyDescent="0.25">
      <c r="A232" t="s">
        <v>569</v>
      </c>
      <c r="B232" s="1" t="s">
        <v>585</v>
      </c>
      <c r="C232" t="s">
        <v>1</v>
      </c>
      <c r="D232" t="s">
        <v>390</v>
      </c>
      <c r="E232" t="s">
        <v>413</v>
      </c>
      <c r="F232" t="s">
        <v>414</v>
      </c>
      <c r="G232">
        <v>723</v>
      </c>
      <c r="H232">
        <v>723</v>
      </c>
      <c r="I232">
        <v>723</v>
      </c>
      <c r="J232">
        <v>723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1139.95</v>
      </c>
      <c r="S232" s="3">
        <v>0</v>
      </c>
      <c r="T232" s="3">
        <v>0</v>
      </c>
      <c r="U232" s="82">
        <f>+Tabla3[[#This Row],[EX SERVICE]]</f>
        <v>1139.95</v>
      </c>
      <c r="V232" t="s">
        <v>70</v>
      </c>
    </row>
    <row r="233" spans="1:22" x14ac:dyDescent="0.25">
      <c r="A233" t="s">
        <v>569</v>
      </c>
      <c r="B233" s="1" t="s">
        <v>585</v>
      </c>
      <c r="C233" t="s">
        <v>1</v>
      </c>
      <c r="D233" t="s">
        <v>390</v>
      </c>
      <c r="E233" t="s">
        <v>413</v>
      </c>
      <c r="F233" t="s">
        <v>414</v>
      </c>
      <c r="G233">
        <v>724</v>
      </c>
      <c r="H233">
        <v>724</v>
      </c>
      <c r="I233">
        <v>724</v>
      </c>
      <c r="J233">
        <v>724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797.5</v>
      </c>
      <c r="S233" s="3">
        <v>0</v>
      </c>
      <c r="T233" s="3">
        <v>0</v>
      </c>
      <c r="U233" s="82">
        <f>+Tabla3[[#This Row],[EX SERVICE]]</f>
        <v>797.5</v>
      </c>
      <c r="V233" t="s">
        <v>70</v>
      </c>
    </row>
    <row r="234" spans="1:22" hidden="1" x14ac:dyDescent="0.25">
      <c r="A234" t="s">
        <v>569</v>
      </c>
      <c r="B234" s="1" t="s">
        <v>581</v>
      </c>
      <c r="C234" t="s">
        <v>1</v>
      </c>
      <c r="D234" t="s">
        <v>390</v>
      </c>
      <c r="E234" t="s">
        <v>413</v>
      </c>
      <c r="F234" t="s">
        <v>414</v>
      </c>
      <c r="G234">
        <v>725</v>
      </c>
      <c r="H234">
        <v>725</v>
      </c>
      <c r="I234">
        <v>725</v>
      </c>
      <c r="J234">
        <v>725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82">
        <f>+Tabla3[[#This Row],[EX SERVICE]]</f>
        <v>0</v>
      </c>
      <c r="V234" t="s">
        <v>70</v>
      </c>
    </row>
    <row r="235" spans="1:22" hidden="1" x14ac:dyDescent="0.25">
      <c r="A235" t="s">
        <v>569</v>
      </c>
      <c r="B235" s="1" t="s">
        <v>581</v>
      </c>
      <c r="C235" t="s">
        <v>1</v>
      </c>
      <c r="D235" t="s">
        <v>390</v>
      </c>
      <c r="E235" t="s">
        <v>413</v>
      </c>
      <c r="F235" t="s">
        <v>414</v>
      </c>
      <c r="G235">
        <v>726</v>
      </c>
      <c r="H235">
        <v>726</v>
      </c>
      <c r="I235">
        <v>726</v>
      </c>
      <c r="J235">
        <v>726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82">
        <f>+Tabla3[[#This Row],[EX SERVICE]]</f>
        <v>0</v>
      </c>
      <c r="V235" t="s">
        <v>70</v>
      </c>
    </row>
    <row r="236" spans="1:22" hidden="1" x14ac:dyDescent="0.25">
      <c r="A236" t="s">
        <v>569</v>
      </c>
      <c r="B236" s="1" t="s">
        <v>581</v>
      </c>
      <c r="C236" t="s">
        <v>1</v>
      </c>
      <c r="D236" t="s">
        <v>390</v>
      </c>
      <c r="E236" t="s">
        <v>413</v>
      </c>
      <c r="F236" t="s">
        <v>414</v>
      </c>
      <c r="G236">
        <v>727</v>
      </c>
      <c r="H236">
        <v>727</v>
      </c>
      <c r="I236">
        <v>727</v>
      </c>
      <c r="J236">
        <v>727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82">
        <f>+Tabla3[[#This Row],[EX SERVICE]]</f>
        <v>0</v>
      </c>
      <c r="V236" t="s">
        <v>70</v>
      </c>
    </row>
    <row r="237" spans="1:22" x14ac:dyDescent="0.25">
      <c r="A237" t="s">
        <v>569</v>
      </c>
      <c r="B237" s="1" t="s">
        <v>581</v>
      </c>
      <c r="C237" t="s">
        <v>1</v>
      </c>
      <c r="D237" t="s">
        <v>390</v>
      </c>
      <c r="E237" t="s">
        <v>413</v>
      </c>
      <c r="F237" t="s">
        <v>414</v>
      </c>
      <c r="G237">
        <v>728</v>
      </c>
      <c r="H237">
        <v>728</v>
      </c>
      <c r="I237">
        <v>728</v>
      </c>
      <c r="J237">
        <v>728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939.18</v>
      </c>
      <c r="S237" s="3">
        <v>0</v>
      </c>
      <c r="T237" s="3">
        <v>0</v>
      </c>
      <c r="U237" s="82">
        <f>+Tabla3[[#This Row],[EX SERVICE]]</f>
        <v>939.18</v>
      </c>
      <c r="V237" t="s">
        <v>70</v>
      </c>
    </row>
    <row r="238" spans="1:22" x14ac:dyDescent="0.25">
      <c r="A238" t="s">
        <v>569</v>
      </c>
      <c r="B238" s="1" t="s">
        <v>581</v>
      </c>
      <c r="C238" t="s">
        <v>1</v>
      </c>
      <c r="D238" t="s">
        <v>390</v>
      </c>
      <c r="E238" t="s">
        <v>413</v>
      </c>
      <c r="F238" t="s">
        <v>414</v>
      </c>
      <c r="G238">
        <v>729</v>
      </c>
      <c r="H238">
        <v>729</v>
      </c>
      <c r="I238">
        <v>729</v>
      </c>
      <c r="J238">
        <v>729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525</v>
      </c>
      <c r="S238" s="3">
        <v>0</v>
      </c>
      <c r="T238" s="3">
        <v>0</v>
      </c>
      <c r="U238" s="82">
        <f>+Tabla3[[#This Row],[EX SERVICE]]</f>
        <v>525</v>
      </c>
      <c r="V238" t="s">
        <v>70</v>
      </c>
    </row>
    <row r="239" spans="1:22" x14ac:dyDescent="0.25">
      <c r="A239" t="s">
        <v>569</v>
      </c>
      <c r="B239" s="1" t="s">
        <v>581</v>
      </c>
      <c r="C239" t="s">
        <v>1</v>
      </c>
      <c r="D239" t="s">
        <v>390</v>
      </c>
      <c r="E239" t="s">
        <v>413</v>
      </c>
      <c r="F239" t="s">
        <v>414</v>
      </c>
      <c r="G239">
        <v>730</v>
      </c>
      <c r="H239">
        <v>730</v>
      </c>
      <c r="I239">
        <v>730</v>
      </c>
      <c r="J239">
        <v>730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90</v>
      </c>
      <c r="S239" s="3">
        <v>0</v>
      </c>
      <c r="T239" s="3">
        <v>0</v>
      </c>
      <c r="U239" s="82">
        <f>+Tabla3[[#This Row],[EX SERVICE]]</f>
        <v>90</v>
      </c>
      <c r="V239" t="s">
        <v>70</v>
      </c>
    </row>
    <row r="240" spans="1:22" x14ac:dyDescent="0.25">
      <c r="A240" t="s">
        <v>569</v>
      </c>
      <c r="B240" s="1" t="s">
        <v>581</v>
      </c>
      <c r="C240" t="s">
        <v>1</v>
      </c>
      <c r="D240" t="s">
        <v>390</v>
      </c>
      <c r="E240" t="s">
        <v>413</v>
      </c>
      <c r="F240" t="s">
        <v>414</v>
      </c>
      <c r="G240">
        <v>731</v>
      </c>
      <c r="H240">
        <v>731</v>
      </c>
      <c r="I240">
        <v>731</v>
      </c>
      <c r="J240">
        <v>731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1315.57</v>
      </c>
      <c r="S240" s="3">
        <v>0</v>
      </c>
      <c r="T240" s="3">
        <v>0</v>
      </c>
      <c r="U240" s="82">
        <f>+Tabla3[[#This Row],[EX SERVICE]]</f>
        <v>1315.57</v>
      </c>
      <c r="V240" t="s">
        <v>70</v>
      </c>
    </row>
    <row r="241" spans="1:22" x14ac:dyDescent="0.25">
      <c r="A241" t="s">
        <v>569</v>
      </c>
      <c r="B241" s="1" t="s">
        <v>570</v>
      </c>
      <c r="C241" t="s">
        <v>1</v>
      </c>
      <c r="D241" t="s">
        <v>390</v>
      </c>
      <c r="E241" t="s">
        <v>413</v>
      </c>
      <c r="F241" t="s">
        <v>414</v>
      </c>
      <c r="G241">
        <v>732</v>
      </c>
      <c r="H241">
        <v>732</v>
      </c>
      <c r="I241">
        <v>732</v>
      </c>
      <c r="J241">
        <v>732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767.23</v>
      </c>
      <c r="S241" s="3">
        <v>0</v>
      </c>
      <c r="T241" s="3">
        <v>0</v>
      </c>
      <c r="U241" s="82">
        <f>+Tabla3[[#This Row],[EX SERVICE]]</f>
        <v>767.23</v>
      </c>
      <c r="V241" t="s">
        <v>70</v>
      </c>
    </row>
    <row r="242" spans="1:22" x14ac:dyDescent="0.25">
      <c r="A242" t="s">
        <v>569</v>
      </c>
      <c r="B242" s="1" t="s">
        <v>570</v>
      </c>
      <c r="C242" t="s">
        <v>1</v>
      </c>
      <c r="D242" t="s">
        <v>390</v>
      </c>
      <c r="E242" t="s">
        <v>413</v>
      </c>
      <c r="F242" t="s">
        <v>414</v>
      </c>
      <c r="G242">
        <v>733</v>
      </c>
      <c r="H242">
        <v>733</v>
      </c>
      <c r="I242">
        <v>733</v>
      </c>
      <c r="J242">
        <v>733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605</v>
      </c>
      <c r="S242" s="3">
        <v>0</v>
      </c>
      <c r="T242" s="3">
        <v>0</v>
      </c>
      <c r="U242" s="82">
        <f>+Tabla3[[#This Row],[EX SERVICE]]</f>
        <v>605</v>
      </c>
      <c r="V242" t="s">
        <v>70</v>
      </c>
    </row>
    <row r="243" spans="1:22" x14ac:dyDescent="0.25">
      <c r="A243" t="s">
        <v>569</v>
      </c>
      <c r="B243" s="1" t="s">
        <v>570</v>
      </c>
      <c r="C243" t="s">
        <v>1</v>
      </c>
      <c r="D243" t="s">
        <v>390</v>
      </c>
      <c r="E243" t="s">
        <v>413</v>
      </c>
      <c r="F243" t="s">
        <v>414</v>
      </c>
      <c r="G243">
        <v>734</v>
      </c>
      <c r="H243">
        <v>734</v>
      </c>
      <c r="I243">
        <v>734</v>
      </c>
      <c r="J243">
        <v>734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1260</v>
      </c>
      <c r="S243" s="3">
        <v>0</v>
      </c>
      <c r="T243" s="3">
        <v>0</v>
      </c>
      <c r="U243" s="82">
        <f>+Tabla3[[#This Row],[EX SERVICE]]</f>
        <v>1260</v>
      </c>
      <c r="V243" t="s">
        <v>70</v>
      </c>
    </row>
    <row r="244" spans="1:22" x14ac:dyDescent="0.25">
      <c r="A244" t="s">
        <v>569</v>
      </c>
      <c r="B244" s="1" t="s">
        <v>570</v>
      </c>
      <c r="C244" t="s">
        <v>1</v>
      </c>
      <c r="D244" t="s">
        <v>390</v>
      </c>
      <c r="E244" t="s">
        <v>413</v>
      </c>
      <c r="F244" t="s">
        <v>414</v>
      </c>
      <c r="G244">
        <v>735</v>
      </c>
      <c r="H244">
        <v>735</v>
      </c>
      <c r="I244">
        <v>735</v>
      </c>
      <c r="J244">
        <v>735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267.3</v>
      </c>
      <c r="S244" s="3">
        <v>0</v>
      </c>
      <c r="T244" s="3">
        <v>0</v>
      </c>
      <c r="U244" s="82">
        <f>+Tabla3[[#This Row],[EX SERVICE]]</f>
        <v>267.3</v>
      </c>
      <c r="V244" t="s">
        <v>70</v>
      </c>
    </row>
    <row r="245" spans="1:22" x14ac:dyDescent="0.25">
      <c r="A245" t="s">
        <v>569</v>
      </c>
      <c r="B245" s="1" t="s">
        <v>570</v>
      </c>
      <c r="C245" t="s">
        <v>1</v>
      </c>
      <c r="D245" t="s">
        <v>390</v>
      </c>
      <c r="E245" t="s">
        <v>413</v>
      </c>
      <c r="F245" t="s">
        <v>414</v>
      </c>
      <c r="G245">
        <v>736</v>
      </c>
      <c r="H245">
        <v>736</v>
      </c>
      <c r="I245">
        <v>736</v>
      </c>
      <c r="J245">
        <v>736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1365</v>
      </c>
      <c r="S245" s="3">
        <v>0</v>
      </c>
      <c r="T245" s="3">
        <v>0</v>
      </c>
      <c r="U245" s="82">
        <f>+Tabla3[[#This Row],[EX SERVICE]]</f>
        <v>1365</v>
      </c>
      <c r="V245" t="s">
        <v>70</v>
      </c>
    </row>
    <row r="246" spans="1:22" x14ac:dyDescent="0.25">
      <c r="A246" t="s">
        <v>569</v>
      </c>
      <c r="B246" s="1" t="s">
        <v>570</v>
      </c>
      <c r="C246" t="s">
        <v>1</v>
      </c>
      <c r="D246" t="s">
        <v>390</v>
      </c>
      <c r="E246" t="s">
        <v>413</v>
      </c>
      <c r="F246" t="s">
        <v>414</v>
      </c>
      <c r="G246">
        <v>737</v>
      </c>
      <c r="H246">
        <v>737</v>
      </c>
      <c r="I246">
        <v>737</v>
      </c>
      <c r="J246">
        <v>737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880</v>
      </c>
      <c r="S246" s="3">
        <v>0</v>
      </c>
      <c r="T246" s="3">
        <v>0</v>
      </c>
      <c r="U246" s="82">
        <f>+Tabla3[[#This Row],[EX SERVICE]]</f>
        <v>880</v>
      </c>
      <c r="V246" t="s">
        <v>70</v>
      </c>
    </row>
    <row r="247" spans="1:22" x14ac:dyDescent="0.25">
      <c r="A247" t="s">
        <v>569</v>
      </c>
      <c r="B247" s="1" t="s">
        <v>570</v>
      </c>
      <c r="C247" t="s">
        <v>1</v>
      </c>
      <c r="D247" t="s">
        <v>390</v>
      </c>
      <c r="E247" t="s">
        <v>413</v>
      </c>
      <c r="F247" t="s">
        <v>414</v>
      </c>
      <c r="G247">
        <v>738</v>
      </c>
      <c r="H247">
        <v>738</v>
      </c>
      <c r="I247">
        <v>738</v>
      </c>
      <c r="J247">
        <v>738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302.5</v>
      </c>
      <c r="S247" s="3">
        <v>0</v>
      </c>
      <c r="T247" s="3">
        <v>0</v>
      </c>
      <c r="U247" s="82">
        <f>+Tabla3[[#This Row],[EX SERVICE]]</f>
        <v>302.5</v>
      </c>
      <c r="V247" t="s">
        <v>70</v>
      </c>
    </row>
    <row r="248" spans="1:22" x14ac:dyDescent="0.25">
      <c r="A248" t="s">
        <v>569</v>
      </c>
      <c r="B248" s="1" t="s">
        <v>570</v>
      </c>
      <c r="C248" t="s">
        <v>1</v>
      </c>
      <c r="D248" t="s">
        <v>390</v>
      </c>
      <c r="E248" t="s">
        <v>413</v>
      </c>
      <c r="F248" t="s">
        <v>414</v>
      </c>
      <c r="G248">
        <v>739</v>
      </c>
      <c r="H248">
        <v>739</v>
      </c>
      <c r="I248">
        <v>739</v>
      </c>
      <c r="J248">
        <v>739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436</v>
      </c>
      <c r="S248" s="3">
        <v>0</v>
      </c>
      <c r="T248" s="3">
        <v>0</v>
      </c>
      <c r="U248" s="82">
        <f>+Tabla3[[#This Row],[EX SERVICE]]</f>
        <v>436</v>
      </c>
      <c r="V248" t="s">
        <v>70</v>
      </c>
    </row>
    <row r="249" spans="1:22" hidden="1" x14ac:dyDescent="0.25">
      <c r="A249" t="s">
        <v>569</v>
      </c>
      <c r="B249" s="1" t="s">
        <v>570</v>
      </c>
      <c r="C249" t="s">
        <v>1</v>
      </c>
      <c r="D249" t="s">
        <v>390</v>
      </c>
      <c r="E249" t="s">
        <v>413</v>
      </c>
      <c r="F249" t="s">
        <v>414</v>
      </c>
      <c r="G249">
        <v>740</v>
      </c>
      <c r="H249">
        <v>740</v>
      </c>
      <c r="I249">
        <v>740</v>
      </c>
      <c r="J249">
        <v>740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82">
        <f>+Tabla3[[#This Row],[EX SERVICE]]</f>
        <v>0</v>
      </c>
      <c r="V249" t="s">
        <v>70</v>
      </c>
    </row>
    <row r="250" spans="1:22" x14ac:dyDescent="0.25">
      <c r="A250" t="s">
        <v>569</v>
      </c>
      <c r="B250" s="1" t="s">
        <v>586</v>
      </c>
      <c r="C250" t="s">
        <v>1</v>
      </c>
      <c r="D250" t="s">
        <v>390</v>
      </c>
      <c r="E250" t="s">
        <v>413</v>
      </c>
      <c r="F250" t="s">
        <v>414</v>
      </c>
      <c r="G250">
        <v>741</v>
      </c>
      <c r="H250">
        <v>741</v>
      </c>
      <c r="I250">
        <v>741</v>
      </c>
      <c r="J250">
        <v>741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325</v>
      </c>
      <c r="S250" s="3">
        <v>0</v>
      </c>
      <c r="T250" s="3">
        <v>0</v>
      </c>
      <c r="U250" s="82">
        <f>+Tabla3[[#This Row],[EX SERVICE]]</f>
        <v>325</v>
      </c>
      <c r="V250" t="s">
        <v>70</v>
      </c>
    </row>
    <row r="251" spans="1:22" x14ac:dyDescent="0.25">
      <c r="A251" t="s">
        <v>569</v>
      </c>
      <c r="B251" s="1" t="s">
        <v>586</v>
      </c>
      <c r="C251" t="s">
        <v>1</v>
      </c>
      <c r="D251" t="s">
        <v>390</v>
      </c>
      <c r="E251" t="s">
        <v>413</v>
      </c>
      <c r="F251" t="s">
        <v>414</v>
      </c>
      <c r="G251">
        <v>742</v>
      </c>
      <c r="H251">
        <v>742</v>
      </c>
      <c r="I251">
        <v>742</v>
      </c>
      <c r="J251">
        <v>742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367.5</v>
      </c>
      <c r="S251" s="3">
        <v>0</v>
      </c>
      <c r="T251" s="3">
        <v>0</v>
      </c>
      <c r="U251" s="82">
        <f>+Tabla3[[#This Row],[EX SERVICE]]</f>
        <v>367.5</v>
      </c>
      <c r="V251" t="s">
        <v>70</v>
      </c>
    </row>
    <row r="252" spans="1:22" x14ac:dyDescent="0.25">
      <c r="A252" t="s">
        <v>569</v>
      </c>
      <c r="B252" s="1" t="s">
        <v>586</v>
      </c>
      <c r="C252" t="s">
        <v>1</v>
      </c>
      <c r="D252" t="s">
        <v>390</v>
      </c>
      <c r="E252" t="s">
        <v>413</v>
      </c>
      <c r="F252" t="s">
        <v>414</v>
      </c>
      <c r="G252">
        <v>743</v>
      </c>
      <c r="H252">
        <v>743</v>
      </c>
      <c r="I252">
        <v>743</v>
      </c>
      <c r="J252">
        <v>743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812.92</v>
      </c>
      <c r="S252" s="3">
        <v>0</v>
      </c>
      <c r="T252" s="3">
        <v>0</v>
      </c>
      <c r="U252" s="82">
        <f>+Tabla3[[#This Row],[EX SERVICE]]</f>
        <v>812.92</v>
      </c>
      <c r="V252" t="s">
        <v>70</v>
      </c>
    </row>
    <row r="253" spans="1:22" x14ac:dyDescent="0.25">
      <c r="A253" t="s">
        <v>569</v>
      </c>
      <c r="B253" s="1" t="s">
        <v>586</v>
      </c>
      <c r="C253" t="s">
        <v>1</v>
      </c>
      <c r="D253" t="s">
        <v>390</v>
      </c>
      <c r="E253" t="s">
        <v>413</v>
      </c>
      <c r="F253" t="s">
        <v>414</v>
      </c>
      <c r="G253">
        <v>744</v>
      </c>
      <c r="H253">
        <v>744</v>
      </c>
      <c r="I253">
        <v>744</v>
      </c>
      <c r="J253">
        <v>744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90</v>
      </c>
      <c r="S253" s="3">
        <v>0</v>
      </c>
      <c r="T253" s="3">
        <v>0</v>
      </c>
      <c r="U253" s="82">
        <f>+Tabla3[[#This Row],[EX SERVICE]]</f>
        <v>90</v>
      </c>
      <c r="V253" t="s">
        <v>70</v>
      </c>
    </row>
    <row r="254" spans="1:22" x14ac:dyDescent="0.25">
      <c r="A254" t="s">
        <v>569</v>
      </c>
      <c r="B254" s="1" t="s">
        <v>587</v>
      </c>
      <c r="C254" t="s">
        <v>1</v>
      </c>
      <c r="D254" t="s">
        <v>390</v>
      </c>
      <c r="E254" t="s">
        <v>413</v>
      </c>
      <c r="F254" t="s">
        <v>414</v>
      </c>
      <c r="G254">
        <v>745</v>
      </c>
      <c r="H254">
        <v>745</v>
      </c>
      <c r="I254">
        <v>745</v>
      </c>
      <c r="J254">
        <v>745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804.57</v>
      </c>
      <c r="S254" s="3">
        <v>0</v>
      </c>
      <c r="T254" s="3">
        <v>0</v>
      </c>
      <c r="U254" s="82">
        <f>+Tabla3[[#This Row],[EX SERVICE]]</f>
        <v>804.57</v>
      </c>
      <c r="V254" t="s">
        <v>70</v>
      </c>
    </row>
    <row r="255" spans="1:22" x14ac:dyDescent="0.25">
      <c r="A255" t="s">
        <v>569</v>
      </c>
      <c r="B255" s="1" t="s">
        <v>587</v>
      </c>
      <c r="C255" t="s">
        <v>1</v>
      </c>
      <c r="D255" t="s">
        <v>390</v>
      </c>
      <c r="E255" t="s">
        <v>413</v>
      </c>
      <c r="F255" t="s">
        <v>414</v>
      </c>
      <c r="G255">
        <v>746</v>
      </c>
      <c r="H255">
        <v>746</v>
      </c>
      <c r="I255">
        <v>746</v>
      </c>
      <c r="J255">
        <v>746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854.57</v>
      </c>
      <c r="S255" s="3">
        <v>0</v>
      </c>
      <c r="T255" s="3">
        <v>0</v>
      </c>
      <c r="U255" s="82">
        <f>+Tabla3[[#This Row],[EX SERVICE]]</f>
        <v>854.57</v>
      </c>
      <c r="V255" t="s">
        <v>70</v>
      </c>
    </row>
    <row r="256" spans="1:22" x14ac:dyDescent="0.25">
      <c r="A256" t="s">
        <v>569</v>
      </c>
      <c r="B256" s="1" t="s">
        <v>587</v>
      </c>
      <c r="C256" t="s">
        <v>1</v>
      </c>
      <c r="D256" t="s">
        <v>390</v>
      </c>
      <c r="E256" t="s">
        <v>413</v>
      </c>
      <c r="F256" t="s">
        <v>414</v>
      </c>
      <c r="G256">
        <v>747</v>
      </c>
      <c r="H256">
        <v>747</v>
      </c>
      <c r="I256">
        <v>747</v>
      </c>
      <c r="J256">
        <v>747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412.5</v>
      </c>
      <c r="S256" s="3">
        <v>0</v>
      </c>
      <c r="T256" s="3">
        <v>0</v>
      </c>
      <c r="U256" s="82">
        <f>+Tabla3[[#This Row],[EX SERVICE]]</f>
        <v>412.5</v>
      </c>
      <c r="V256" t="s">
        <v>70</v>
      </c>
    </row>
    <row r="257" spans="1:22" x14ac:dyDescent="0.25">
      <c r="A257" t="s">
        <v>569</v>
      </c>
      <c r="B257" s="1" t="s">
        <v>587</v>
      </c>
      <c r="C257" t="s">
        <v>1</v>
      </c>
      <c r="D257" t="s">
        <v>390</v>
      </c>
      <c r="E257" t="s">
        <v>413</v>
      </c>
      <c r="F257" t="s">
        <v>414</v>
      </c>
      <c r="G257">
        <v>748</v>
      </c>
      <c r="H257">
        <v>748</v>
      </c>
      <c r="I257">
        <v>748</v>
      </c>
      <c r="J257">
        <v>748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125</v>
      </c>
      <c r="S257" s="3">
        <v>0</v>
      </c>
      <c r="T257" s="3">
        <v>0</v>
      </c>
      <c r="U257" s="82">
        <f>+Tabla3[[#This Row],[EX SERVICE]]</f>
        <v>125</v>
      </c>
      <c r="V257" t="s">
        <v>70</v>
      </c>
    </row>
    <row r="258" spans="1:22" x14ac:dyDescent="0.25">
      <c r="A258" t="s">
        <v>569</v>
      </c>
      <c r="B258" s="1" t="s">
        <v>587</v>
      </c>
      <c r="C258" t="s">
        <v>1</v>
      </c>
      <c r="D258" t="s">
        <v>390</v>
      </c>
      <c r="E258" t="s">
        <v>413</v>
      </c>
      <c r="F258" t="s">
        <v>414</v>
      </c>
      <c r="G258">
        <v>749</v>
      </c>
      <c r="H258">
        <v>749</v>
      </c>
      <c r="I258">
        <v>749</v>
      </c>
      <c r="J258">
        <v>749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450</v>
      </c>
      <c r="S258" s="3">
        <v>0</v>
      </c>
      <c r="T258" s="3">
        <v>0</v>
      </c>
      <c r="U258" s="82">
        <f>+Tabla3[[#This Row],[EX SERVICE]]</f>
        <v>450</v>
      </c>
      <c r="V258" t="s">
        <v>70</v>
      </c>
    </row>
    <row r="259" spans="1:22" x14ac:dyDescent="0.25">
      <c r="A259" t="s">
        <v>569</v>
      </c>
      <c r="B259" s="1" t="s">
        <v>588</v>
      </c>
      <c r="C259" t="s">
        <v>1</v>
      </c>
      <c r="D259" t="s">
        <v>390</v>
      </c>
      <c r="E259" t="s">
        <v>413</v>
      </c>
      <c r="F259" t="s">
        <v>414</v>
      </c>
      <c r="G259">
        <v>750</v>
      </c>
      <c r="H259">
        <v>750</v>
      </c>
      <c r="I259">
        <v>750</v>
      </c>
      <c r="J259">
        <v>750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800</v>
      </c>
      <c r="S259" s="3">
        <v>0</v>
      </c>
      <c r="T259" s="3">
        <v>0</v>
      </c>
      <c r="U259" s="82">
        <f>+Tabla3[[#This Row],[EX SERVICE]]</f>
        <v>800</v>
      </c>
      <c r="V259" t="s">
        <v>70</v>
      </c>
    </row>
    <row r="260" spans="1:22" x14ac:dyDescent="0.25">
      <c r="A260" t="s">
        <v>569</v>
      </c>
      <c r="B260" s="1" t="s">
        <v>588</v>
      </c>
      <c r="C260" t="s">
        <v>1</v>
      </c>
      <c r="D260" t="s">
        <v>390</v>
      </c>
      <c r="E260" t="s">
        <v>413</v>
      </c>
      <c r="F260" t="s">
        <v>414</v>
      </c>
      <c r="G260">
        <v>751</v>
      </c>
      <c r="H260">
        <v>751</v>
      </c>
      <c r="I260">
        <v>751</v>
      </c>
      <c r="J260">
        <v>751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50</v>
      </c>
      <c r="S260" s="3">
        <v>0</v>
      </c>
      <c r="T260" s="3">
        <v>0</v>
      </c>
      <c r="U260" s="82">
        <f>+Tabla3[[#This Row],[EX SERVICE]]</f>
        <v>50</v>
      </c>
      <c r="V260" t="s">
        <v>70</v>
      </c>
    </row>
    <row r="261" spans="1:22" x14ac:dyDescent="0.25">
      <c r="A261" t="s">
        <v>569</v>
      </c>
      <c r="B261" s="1" t="s">
        <v>588</v>
      </c>
      <c r="C261" t="s">
        <v>1</v>
      </c>
      <c r="D261" t="s">
        <v>390</v>
      </c>
      <c r="E261" t="s">
        <v>413</v>
      </c>
      <c r="F261" t="s">
        <v>414</v>
      </c>
      <c r="G261">
        <v>752</v>
      </c>
      <c r="H261">
        <v>752</v>
      </c>
      <c r="I261">
        <v>752</v>
      </c>
      <c r="J261">
        <v>752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612.5</v>
      </c>
      <c r="S261" s="3">
        <v>0</v>
      </c>
      <c r="T261" s="3">
        <v>0</v>
      </c>
      <c r="U261" s="82">
        <f>+Tabla3[[#This Row],[EX SERVICE]]</f>
        <v>612.5</v>
      </c>
      <c r="V261" t="s">
        <v>70</v>
      </c>
    </row>
    <row r="262" spans="1:22" x14ac:dyDescent="0.25">
      <c r="A262" t="s">
        <v>569</v>
      </c>
      <c r="B262" s="1" t="s">
        <v>588</v>
      </c>
      <c r="C262" t="s">
        <v>1</v>
      </c>
      <c r="D262" t="s">
        <v>390</v>
      </c>
      <c r="E262" t="s">
        <v>413</v>
      </c>
      <c r="F262" t="s">
        <v>414</v>
      </c>
      <c r="G262">
        <v>753</v>
      </c>
      <c r="H262">
        <v>753</v>
      </c>
      <c r="I262">
        <v>753</v>
      </c>
      <c r="J262">
        <v>753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600</v>
      </c>
      <c r="S262" s="3">
        <v>0</v>
      </c>
      <c r="T262" s="3">
        <v>0</v>
      </c>
      <c r="U262" s="82">
        <f>+Tabla3[[#This Row],[EX SERVICE]]</f>
        <v>600</v>
      </c>
      <c r="V262" t="s">
        <v>70</v>
      </c>
    </row>
    <row r="263" spans="1:22" x14ac:dyDescent="0.25">
      <c r="A263" t="s">
        <v>569</v>
      </c>
      <c r="B263" s="1" t="s">
        <v>589</v>
      </c>
      <c r="C263" t="s">
        <v>1</v>
      </c>
      <c r="D263" t="s">
        <v>390</v>
      </c>
      <c r="E263" t="s">
        <v>413</v>
      </c>
      <c r="F263" t="s">
        <v>414</v>
      </c>
      <c r="G263">
        <v>754</v>
      </c>
      <c r="H263">
        <v>754</v>
      </c>
      <c r="I263">
        <v>754</v>
      </c>
      <c r="J263">
        <v>754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660</v>
      </c>
      <c r="S263" s="3">
        <v>0</v>
      </c>
      <c r="T263" s="3">
        <v>0</v>
      </c>
      <c r="U263" s="82">
        <f>+Tabla3[[#This Row],[EX SERVICE]]</f>
        <v>660</v>
      </c>
      <c r="V263" t="s">
        <v>70</v>
      </c>
    </row>
    <row r="264" spans="1:22" x14ac:dyDescent="0.25">
      <c r="A264" t="s">
        <v>569</v>
      </c>
      <c r="B264" s="1" t="s">
        <v>590</v>
      </c>
      <c r="C264" t="s">
        <v>1</v>
      </c>
      <c r="D264" t="s">
        <v>390</v>
      </c>
      <c r="E264" t="s">
        <v>413</v>
      </c>
      <c r="F264" t="s">
        <v>414</v>
      </c>
      <c r="G264">
        <v>755</v>
      </c>
      <c r="H264">
        <v>755</v>
      </c>
      <c r="I264">
        <v>755</v>
      </c>
      <c r="J264">
        <v>755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600</v>
      </c>
      <c r="S264" s="3">
        <v>0</v>
      </c>
      <c r="T264" s="3">
        <v>0</v>
      </c>
      <c r="U264" s="82">
        <f>+Tabla3[[#This Row],[EX SERVICE]]</f>
        <v>600</v>
      </c>
      <c r="V264" t="s">
        <v>70</v>
      </c>
    </row>
    <row r="265" spans="1:22" x14ac:dyDescent="0.25">
      <c r="A265" t="s">
        <v>569</v>
      </c>
      <c r="B265" s="1" t="s">
        <v>590</v>
      </c>
      <c r="C265" t="s">
        <v>1</v>
      </c>
      <c r="D265" t="s">
        <v>390</v>
      </c>
      <c r="E265" t="s">
        <v>413</v>
      </c>
      <c r="F265" t="s">
        <v>414</v>
      </c>
      <c r="G265">
        <v>756</v>
      </c>
      <c r="H265">
        <v>756</v>
      </c>
      <c r="I265">
        <v>756</v>
      </c>
      <c r="J265">
        <v>756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739.8</v>
      </c>
      <c r="S265" s="3">
        <v>0</v>
      </c>
      <c r="T265" s="3">
        <v>0</v>
      </c>
      <c r="U265" s="82">
        <f>+Tabla3[[#This Row],[EX SERVICE]]</f>
        <v>739.8</v>
      </c>
      <c r="V265" t="s">
        <v>70</v>
      </c>
    </row>
    <row r="266" spans="1:22" x14ac:dyDescent="0.25">
      <c r="A266" t="s">
        <v>569</v>
      </c>
      <c r="B266" s="1" t="s">
        <v>590</v>
      </c>
      <c r="C266" t="s">
        <v>1</v>
      </c>
      <c r="D266" t="s">
        <v>390</v>
      </c>
      <c r="E266" t="s">
        <v>413</v>
      </c>
      <c r="F266" t="s">
        <v>414</v>
      </c>
      <c r="G266">
        <v>757</v>
      </c>
      <c r="H266">
        <v>757</v>
      </c>
      <c r="I266">
        <v>757</v>
      </c>
      <c r="J266">
        <v>757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700</v>
      </c>
      <c r="S266" s="3">
        <v>0</v>
      </c>
      <c r="T266" s="3">
        <v>0</v>
      </c>
      <c r="U266" s="82">
        <f>+Tabla3[[#This Row],[EX SERVICE]]</f>
        <v>700</v>
      </c>
      <c r="V266" t="s">
        <v>70</v>
      </c>
    </row>
    <row r="267" spans="1:22" x14ac:dyDescent="0.25">
      <c r="A267" t="s">
        <v>569</v>
      </c>
      <c r="B267" s="1" t="s">
        <v>590</v>
      </c>
      <c r="C267" t="s">
        <v>1</v>
      </c>
      <c r="D267" t="s">
        <v>390</v>
      </c>
      <c r="E267" t="s">
        <v>413</v>
      </c>
      <c r="F267" t="s">
        <v>414</v>
      </c>
      <c r="G267">
        <v>758</v>
      </c>
      <c r="H267">
        <v>758</v>
      </c>
      <c r="I267">
        <v>758</v>
      </c>
      <c r="J267">
        <v>758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862.5</v>
      </c>
      <c r="S267" s="3">
        <v>0</v>
      </c>
      <c r="T267" s="3">
        <v>0</v>
      </c>
      <c r="U267" s="82">
        <f>+Tabla3[[#This Row],[EX SERVICE]]</f>
        <v>862.5</v>
      </c>
      <c r="V267" t="s">
        <v>70</v>
      </c>
    </row>
    <row r="268" spans="1:22" x14ac:dyDescent="0.25">
      <c r="A268" t="s">
        <v>569</v>
      </c>
      <c r="B268" s="1" t="s">
        <v>590</v>
      </c>
      <c r="C268" t="s">
        <v>1</v>
      </c>
      <c r="D268" t="s">
        <v>390</v>
      </c>
      <c r="E268" t="s">
        <v>413</v>
      </c>
      <c r="F268" t="s">
        <v>414</v>
      </c>
      <c r="G268">
        <v>759</v>
      </c>
      <c r="H268">
        <v>759</v>
      </c>
      <c r="I268">
        <v>759</v>
      </c>
      <c r="J268">
        <v>759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950</v>
      </c>
      <c r="S268" s="3">
        <v>0</v>
      </c>
      <c r="T268" s="3">
        <v>0</v>
      </c>
      <c r="U268" s="82">
        <f>+Tabla3[[#This Row],[EX SERVICE]]</f>
        <v>950</v>
      </c>
      <c r="V268" t="s">
        <v>70</v>
      </c>
    </row>
    <row r="269" spans="1:22" x14ac:dyDescent="0.25">
      <c r="A269" t="s">
        <v>569</v>
      </c>
      <c r="B269" s="1" t="s">
        <v>590</v>
      </c>
      <c r="C269" t="s">
        <v>1</v>
      </c>
      <c r="D269" t="s">
        <v>390</v>
      </c>
      <c r="E269" t="s">
        <v>413</v>
      </c>
      <c r="F269" t="s">
        <v>414</v>
      </c>
      <c r="G269">
        <v>760</v>
      </c>
      <c r="H269">
        <v>760</v>
      </c>
      <c r="I269">
        <v>760</v>
      </c>
      <c r="J269">
        <v>760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267.3</v>
      </c>
      <c r="S269" s="3">
        <v>0</v>
      </c>
      <c r="T269" s="3">
        <v>0</v>
      </c>
      <c r="U269" s="82">
        <f>+Tabla3[[#This Row],[EX SERVICE]]</f>
        <v>267.3</v>
      </c>
      <c r="V269" t="s">
        <v>70</v>
      </c>
    </row>
    <row r="270" spans="1:22" x14ac:dyDescent="0.25">
      <c r="A270" t="s">
        <v>569</v>
      </c>
      <c r="B270" s="1" t="s">
        <v>590</v>
      </c>
      <c r="C270" t="s">
        <v>1</v>
      </c>
      <c r="D270" t="s">
        <v>390</v>
      </c>
      <c r="E270" t="s">
        <v>413</v>
      </c>
      <c r="F270" t="s">
        <v>414</v>
      </c>
      <c r="G270">
        <v>761</v>
      </c>
      <c r="H270">
        <v>761</v>
      </c>
      <c r="I270">
        <v>761</v>
      </c>
      <c r="J270">
        <v>761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850</v>
      </c>
      <c r="S270" s="3">
        <v>0</v>
      </c>
      <c r="T270" s="3">
        <v>0</v>
      </c>
      <c r="U270" s="82">
        <f>+Tabla3[[#This Row],[EX SERVICE]]</f>
        <v>850</v>
      </c>
      <c r="V270" t="s">
        <v>70</v>
      </c>
    </row>
    <row r="271" spans="1:22" x14ac:dyDescent="0.25">
      <c r="A271" t="s">
        <v>569</v>
      </c>
      <c r="B271" s="1" t="s">
        <v>590</v>
      </c>
      <c r="C271" t="s">
        <v>1</v>
      </c>
      <c r="D271" t="s">
        <v>390</v>
      </c>
      <c r="E271" t="s">
        <v>413</v>
      </c>
      <c r="F271" t="s">
        <v>414</v>
      </c>
      <c r="G271">
        <v>762</v>
      </c>
      <c r="H271">
        <v>762</v>
      </c>
      <c r="I271">
        <v>762</v>
      </c>
      <c r="J271">
        <v>762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880</v>
      </c>
      <c r="S271" s="3">
        <v>0</v>
      </c>
      <c r="T271" s="3">
        <v>0</v>
      </c>
      <c r="U271" s="82">
        <f>+Tabla3[[#This Row],[EX SERVICE]]</f>
        <v>880</v>
      </c>
      <c r="V271" t="s">
        <v>70</v>
      </c>
    </row>
    <row r="272" spans="1:22" x14ac:dyDescent="0.25">
      <c r="A272" t="s">
        <v>569</v>
      </c>
      <c r="B272" s="1" t="s">
        <v>590</v>
      </c>
      <c r="C272" t="s">
        <v>1</v>
      </c>
      <c r="D272" t="s">
        <v>390</v>
      </c>
      <c r="E272" t="s">
        <v>413</v>
      </c>
      <c r="F272" t="s">
        <v>414</v>
      </c>
      <c r="G272">
        <v>763</v>
      </c>
      <c r="H272">
        <v>763</v>
      </c>
      <c r="I272">
        <v>763</v>
      </c>
      <c r="J272">
        <v>763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871.05</v>
      </c>
      <c r="S272" s="3">
        <v>0</v>
      </c>
      <c r="T272" s="3">
        <v>0</v>
      </c>
      <c r="U272" s="82">
        <f>+Tabla3[[#This Row],[EX SERVICE]]</f>
        <v>871.05</v>
      </c>
      <c r="V272" t="s">
        <v>70</v>
      </c>
    </row>
    <row r="273" spans="1:22" x14ac:dyDescent="0.25">
      <c r="A273" t="s">
        <v>569</v>
      </c>
      <c r="B273" s="1" t="s">
        <v>590</v>
      </c>
      <c r="C273" t="s">
        <v>1</v>
      </c>
      <c r="D273" t="s">
        <v>390</v>
      </c>
      <c r="E273" t="s">
        <v>413</v>
      </c>
      <c r="F273" t="s">
        <v>414</v>
      </c>
      <c r="G273">
        <v>764</v>
      </c>
      <c r="H273">
        <v>764</v>
      </c>
      <c r="I273">
        <v>764</v>
      </c>
      <c r="J273">
        <v>764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700</v>
      </c>
      <c r="S273" s="3">
        <v>0</v>
      </c>
      <c r="T273" s="3">
        <v>0</v>
      </c>
      <c r="U273" s="82">
        <f>+Tabla3[[#This Row],[EX SERVICE]]</f>
        <v>700</v>
      </c>
      <c r="V273" t="s">
        <v>70</v>
      </c>
    </row>
    <row r="274" spans="1:22" x14ac:dyDescent="0.25">
      <c r="A274" t="s">
        <v>569</v>
      </c>
      <c r="B274" s="1" t="s">
        <v>591</v>
      </c>
      <c r="C274" t="s">
        <v>1</v>
      </c>
      <c r="D274" t="s">
        <v>390</v>
      </c>
      <c r="E274" t="s">
        <v>413</v>
      </c>
      <c r="F274" t="s">
        <v>414</v>
      </c>
      <c r="G274">
        <v>765</v>
      </c>
      <c r="H274">
        <v>765</v>
      </c>
      <c r="I274">
        <v>765</v>
      </c>
      <c r="J274">
        <v>765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880</v>
      </c>
      <c r="S274" s="3">
        <v>0</v>
      </c>
      <c r="T274" s="3">
        <v>0</v>
      </c>
      <c r="U274" s="82">
        <f>+Tabla3[[#This Row],[EX SERVICE]]</f>
        <v>880</v>
      </c>
      <c r="V274" t="s">
        <v>70</v>
      </c>
    </row>
    <row r="275" spans="1:22" x14ac:dyDescent="0.25">
      <c r="A275" t="s">
        <v>569</v>
      </c>
      <c r="B275" s="1" t="s">
        <v>591</v>
      </c>
      <c r="C275" t="s">
        <v>1</v>
      </c>
      <c r="D275" t="s">
        <v>390</v>
      </c>
      <c r="E275" t="s">
        <v>413</v>
      </c>
      <c r="F275" t="s">
        <v>414</v>
      </c>
      <c r="G275">
        <v>766</v>
      </c>
      <c r="H275">
        <v>766</v>
      </c>
      <c r="I275">
        <v>766</v>
      </c>
      <c r="J275">
        <v>766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367.5</v>
      </c>
      <c r="S275" s="3">
        <v>0</v>
      </c>
      <c r="T275" s="3">
        <v>0</v>
      </c>
      <c r="U275" s="82">
        <f>+Tabla3[[#This Row],[EX SERVICE]]</f>
        <v>367.5</v>
      </c>
      <c r="V275" t="s">
        <v>70</v>
      </c>
    </row>
    <row r="276" spans="1:22" x14ac:dyDescent="0.25">
      <c r="A276" t="s">
        <v>569</v>
      </c>
      <c r="B276" s="1" t="s">
        <v>592</v>
      </c>
      <c r="C276" t="s">
        <v>1</v>
      </c>
      <c r="D276" t="s">
        <v>390</v>
      </c>
      <c r="E276" t="s">
        <v>413</v>
      </c>
      <c r="F276" t="s">
        <v>414</v>
      </c>
      <c r="G276">
        <v>767</v>
      </c>
      <c r="H276">
        <v>767</v>
      </c>
      <c r="I276">
        <v>767</v>
      </c>
      <c r="J276">
        <v>767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319</v>
      </c>
      <c r="S276" s="3">
        <v>0</v>
      </c>
      <c r="T276" s="3">
        <v>0</v>
      </c>
      <c r="U276" s="82">
        <f>+Tabla3[[#This Row],[EX SERVICE]]</f>
        <v>319</v>
      </c>
      <c r="V276" t="s">
        <v>70</v>
      </c>
    </row>
    <row r="277" spans="1:22" x14ac:dyDescent="0.25">
      <c r="A277" t="s">
        <v>569</v>
      </c>
      <c r="B277" s="1" t="s">
        <v>592</v>
      </c>
      <c r="C277" t="s">
        <v>1</v>
      </c>
      <c r="D277" t="s">
        <v>390</v>
      </c>
      <c r="E277" t="s">
        <v>413</v>
      </c>
      <c r="F277" t="s">
        <v>414</v>
      </c>
      <c r="G277">
        <v>768</v>
      </c>
      <c r="H277">
        <v>768</v>
      </c>
      <c r="I277">
        <v>768</v>
      </c>
      <c r="J277">
        <v>768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412.5</v>
      </c>
      <c r="S277" s="3">
        <v>0</v>
      </c>
      <c r="T277" s="3">
        <v>0</v>
      </c>
      <c r="U277" s="82">
        <f>+Tabla3[[#This Row],[EX SERVICE]]</f>
        <v>412.5</v>
      </c>
      <c r="V277" t="s">
        <v>70</v>
      </c>
    </row>
    <row r="278" spans="1:22" x14ac:dyDescent="0.25">
      <c r="A278" t="s">
        <v>569</v>
      </c>
      <c r="B278" s="1" t="s">
        <v>592</v>
      </c>
      <c r="C278" t="s">
        <v>1</v>
      </c>
      <c r="D278" t="s">
        <v>390</v>
      </c>
      <c r="E278" t="s">
        <v>413</v>
      </c>
      <c r="F278" t="s">
        <v>414</v>
      </c>
      <c r="G278">
        <v>769</v>
      </c>
      <c r="H278">
        <v>769</v>
      </c>
      <c r="I278">
        <v>769</v>
      </c>
      <c r="J278">
        <v>769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440</v>
      </c>
      <c r="S278" s="3">
        <v>0</v>
      </c>
      <c r="T278" s="3">
        <v>0</v>
      </c>
      <c r="U278" s="82">
        <f>+Tabla3[[#This Row],[EX SERVICE]]</f>
        <v>440</v>
      </c>
      <c r="V278" t="s">
        <v>70</v>
      </c>
    </row>
    <row r="279" spans="1:22" x14ac:dyDescent="0.25">
      <c r="A279" t="s">
        <v>569</v>
      </c>
      <c r="B279" s="1" t="s">
        <v>592</v>
      </c>
      <c r="C279" t="s">
        <v>1</v>
      </c>
      <c r="D279" t="s">
        <v>390</v>
      </c>
      <c r="E279" t="s">
        <v>413</v>
      </c>
      <c r="F279" t="s">
        <v>414</v>
      </c>
      <c r="G279">
        <v>770</v>
      </c>
      <c r="H279">
        <v>770</v>
      </c>
      <c r="I279">
        <v>770</v>
      </c>
      <c r="J279">
        <v>770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412.5</v>
      </c>
      <c r="S279" s="3">
        <v>0</v>
      </c>
      <c r="T279" s="3">
        <v>0</v>
      </c>
      <c r="U279" s="82">
        <f>+Tabla3[[#This Row],[EX SERVICE]]</f>
        <v>412.5</v>
      </c>
      <c r="V279" t="s">
        <v>70</v>
      </c>
    </row>
    <row r="280" spans="1:22" x14ac:dyDescent="0.25">
      <c r="A280" t="s">
        <v>569</v>
      </c>
      <c r="B280" s="1" t="s">
        <v>576</v>
      </c>
      <c r="C280" t="s">
        <v>1</v>
      </c>
      <c r="D280" t="s">
        <v>390</v>
      </c>
      <c r="E280" t="s">
        <v>413</v>
      </c>
      <c r="F280" t="s">
        <v>414</v>
      </c>
      <c r="G280">
        <v>771</v>
      </c>
      <c r="H280">
        <v>771</v>
      </c>
      <c r="I280">
        <v>771</v>
      </c>
      <c r="J280">
        <v>771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150</v>
      </c>
      <c r="S280" s="3">
        <v>0</v>
      </c>
      <c r="T280" s="3">
        <v>0</v>
      </c>
      <c r="U280" s="82">
        <f>+Tabla3[[#This Row],[EX SERVICE]]</f>
        <v>150</v>
      </c>
      <c r="V280" t="s">
        <v>70</v>
      </c>
    </row>
    <row r="281" spans="1:22" hidden="1" x14ac:dyDescent="0.25">
      <c r="A281" t="s">
        <v>569</v>
      </c>
      <c r="B281" s="1" t="s">
        <v>576</v>
      </c>
      <c r="C281" t="s">
        <v>1</v>
      </c>
      <c r="D281" t="s">
        <v>390</v>
      </c>
      <c r="E281" t="s">
        <v>413</v>
      </c>
      <c r="F281" t="s">
        <v>414</v>
      </c>
      <c r="G281">
        <v>772</v>
      </c>
      <c r="H281">
        <v>772</v>
      </c>
      <c r="I281">
        <v>772</v>
      </c>
      <c r="J281">
        <v>772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82">
        <f>+Tabla3[[#This Row],[EX SERVICE]]</f>
        <v>0</v>
      </c>
      <c r="V281" t="s">
        <v>70</v>
      </c>
    </row>
    <row r="282" spans="1:22" x14ac:dyDescent="0.25">
      <c r="A282" t="s">
        <v>569</v>
      </c>
      <c r="B282" s="1" t="s">
        <v>576</v>
      </c>
      <c r="C282" t="s">
        <v>1</v>
      </c>
      <c r="D282" t="s">
        <v>390</v>
      </c>
      <c r="E282" t="s">
        <v>413</v>
      </c>
      <c r="F282" t="s">
        <v>414</v>
      </c>
      <c r="G282">
        <v>773</v>
      </c>
      <c r="H282">
        <v>773</v>
      </c>
      <c r="I282">
        <v>773</v>
      </c>
      <c r="J282">
        <v>773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150</v>
      </c>
      <c r="S282" s="3">
        <v>0</v>
      </c>
      <c r="T282" s="3">
        <v>0</v>
      </c>
      <c r="U282" s="82">
        <f>+Tabla3[[#This Row],[EX SERVICE]]</f>
        <v>150</v>
      </c>
      <c r="V282" t="s">
        <v>70</v>
      </c>
    </row>
    <row r="283" spans="1:22" x14ac:dyDescent="0.25">
      <c r="A283" t="s">
        <v>569</v>
      </c>
      <c r="B283" s="1" t="s">
        <v>573</v>
      </c>
      <c r="C283" t="s">
        <v>1</v>
      </c>
      <c r="D283" t="s">
        <v>390</v>
      </c>
      <c r="E283" t="s">
        <v>413</v>
      </c>
      <c r="F283" t="s">
        <v>414</v>
      </c>
      <c r="G283">
        <v>774</v>
      </c>
      <c r="H283">
        <v>774</v>
      </c>
      <c r="I283">
        <v>774</v>
      </c>
      <c r="J283">
        <v>774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375</v>
      </c>
      <c r="S283" s="3">
        <v>0</v>
      </c>
      <c r="T283" s="3">
        <v>0</v>
      </c>
      <c r="U283" s="82">
        <f>+Tabla3[[#This Row],[EX SERVICE]]</f>
        <v>375</v>
      </c>
      <c r="V283" t="s">
        <v>70</v>
      </c>
    </row>
    <row r="284" spans="1:22" x14ac:dyDescent="0.25">
      <c r="A284" t="s">
        <v>569</v>
      </c>
      <c r="B284" s="1" t="s">
        <v>573</v>
      </c>
      <c r="C284" t="s">
        <v>1</v>
      </c>
      <c r="D284" t="s">
        <v>390</v>
      </c>
      <c r="E284" t="s">
        <v>413</v>
      </c>
      <c r="F284" t="s">
        <v>414</v>
      </c>
      <c r="G284">
        <v>775</v>
      </c>
      <c r="H284">
        <v>775</v>
      </c>
      <c r="I284">
        <v>775</v>
      </c>
      <c r="J284">
        <v>775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990</v>
      </c>
      <c r="S284" s="3">
        <v>0</v>
      </c>
      <c r="T284" s="3">
        <v>0</v>
      </c>
      <c r="U284" s="82">
        <f>+Tabla3[[#This Row],[EX SERVICE]]</f>
        <v>990</v>
      </c>
      <c r="V284" t="s">
        <v>70</v>
      </c>
    </row>
    <row r="285" spans="1:22" x14ac:dyDescent="0.25">
      <c r="A285" t="s">
        <v>569</v>
      </c>
      <c r="B285" s="1" t="s">
        <v>573</v>
      </c>
      <c r="C285" t="s">
        <v>1</v>
      </c>
      <c r="D285" t="s">
        <v>390</v>
      </c>
      <c r="E285" t="s">
        <v>413</v>
      </c>
      <c r="F285" t="s">
        <v>414</v>
      </c>
      <c r="G285">
        <v>776</v>
      </c>
      <c r="H285">
        <v>776</v>
      </c>
      <c r="I285">
        <v>776</v>
      </c>
      <c r="J285">
        <v>776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420</v>
      </c>
      <c r="S285" s="3">
        <v>0</v>
      </c>
      <c r="T285" s="3">
        <v>0</v>
      </c>
      <c r="U285" s="82">
        <f>+Tabla3[[#This Row],[EX SERVICE]]</f>
        <v>420</v>
      </c>
      <c r="V285" t="s">
        <v>70</v>
      </c>
    </row>
    <row r="286" spans="1:22" x14ac:dyDescent="0.25">
      <c r="A286" t="s">
        <v>569</v>
      </c>
      <c r="B286" s="1" t="s">
        <v>573</v>
      </c>
      <c r="C286" t="s">
        <v>1</v>
      </c>
      <c r="D286" t="s">
        <v>390</v>
      </c>
      <c r="E286" t="s">
        <v>413</v>
      </c>
      <c r="F286" t="s">
        <v>414</v>
      </c>
      <c r="G286">
        <v>777</v>
      </c>
      <c r="H286">
        <v>777</v>
      </c>
      <c r="I286">
        <v>777</v>
      </c>
      <c r="J286">
        <v>777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894.08</v>
      </c>
      <c r="S286" s="3">
        <v>0</v>
      </c>
      <c r="T286" s="3">
        <v>0</v>
      </c>
      <c r="U286" s="82">
        <f>+Tabla3[[#This Row],[EX SERVICE]]</f>
        <v>894.08</v>
      </c>
      <c r="V286" t="s">
        <v>70</v>
      </c>
    </row>
    <row r="287" spans="1:22" x14ac:dyDescent="0.25">
      <c r="A287" t="s">
        <v>569</v>
      </c>
      <c r="B287" s="1" t="s">
        <v>573</v>
      </c>
      <c r="C287" t="s">
        <v>1</v>
      </c>
      <c r="D287" t="s">
        <v>390</v>
      </c>
      <c r="E287" t="s">
        <v>413</v>
      </c>
      <c r="F287" t="s">
        <v>414</v>
      </c>
      <c r="G287">
        <v>778</v>
      </c>
      <c r="H287">
        <v>778</v>
      </c>
      <c r="I287">
        <v>778</v>
      </c>
      <c r="J287">
        <v>778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739.8</v>
      </c>
      <c r="S287" s="3">
        <v>0</v>
      </c>
      <c r="T287" s="3">
        <v>0</v>
      </c>
      <c r="U287" s="82">
        <f>+Tabla3[[#This Row],[EX SERVICE]]</f>
        <v>739.8</v>
      </c>
      <c r="V287" t="s">
        <v>70</v>
      </c>
    </row>
    <row r="288" spans="1:22" x14ac:dyDescent="0.25">
      <c r="A288" t="s">
        <v>569</v>
      </c>
      <c r="B288" s="1" t="s">
        <v>573</v>
      </c>
      <c r="C288" t="s">
        <v>1</v>
      </c>
      <c r="D288" t="s">
        <v>390</v>
      </c>
      <c r="E288" t="s">
        <v>413</v>
      </c>
      <c r="F288" t="s">
        <v>414</v>
      </c>
      <c r="G288">
        <v>779</v>
      </c>
      <c r="H288">
        <v>779</v>
      </c>
      <c r="I288">
        <v>779</v>
      </c>
      <c r="J288">
        <v>779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150</v>
      </c>
      <c r="S288" s="3">
        <v>0</v>
      </c>
      <c r="T288" s="3">
        <v>0</v>
      </c>
      <c r="U288" s="82">
        <f>+Tabla3[[#This Row],[EX SERVICE]]</f>
        <v>150</v>
      </c>
      <c r="V288" t="s">
        <v>70</v>
      </c>
    </row>
    <row r="289" spans="1:22" hidden="1" x14ac:dyDescent="0.25">
      <c r="A289" t="s">
        <v>569</v>
      </c>
      <c r="B289" s="1" t="s">
        <v>573</v>
      </c>
      <c r="C289" t="s">
        <v>1</v>
      </c>
      <c r="D289" t="s">
        <v>390</v>
      </c>
      <c r="E289" t="s">
        <v>413</v>
      </c>
      <c r="F289" t="s">
        <v>414</v>
      </c>
      <c r="G289">
        <v>780</v>
      </c>
      <c r="H289">
        <v>780</v>
      </c>
      <c r="I289">
        <v>780</v>
      </c>
      <c r="J289">
        <v>780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82">
        <f>+Tabla3[[#This Row],[EX SERVICE]]</f>
        <v>0</v>
      </c>
      <c r="V289" t="s">
        <v>70</v>
      </c>
    </row>
    <row r="290" spans="1:22" x14ac:dyDescent="0.25">
      <c r="A290" t="s">
        <v>569</v>
      </c>
      <c r="B290" s="1" t="s">
        <v>573</v>
      </c>
      <c r="C290" t="s">
        <v>1</v>
      </c>
      <c r="D290" t="s">
        <v>390</v>
      </c>
      <c r="E290" t="s">
        <v>413</v>
      </c>
      <c r="F290" t="s">
        <v>414</v>
      </c>
      <c r="G290">
        <v>781</v>
      </c>
      <c r="H290">
        <v>781</v>
      </c>
      <c r="I290">
        <v>781</v>
      </c>
      <c r="J290">
        <v>781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100</v>
      </c>
      <c r="S290" s="3">
        <v>0</v>
      </c>
      <c r="T290" s="3">
        <v>0</v>
      </c>
      <c r="U290" s="82">
        <f>+Tabla3[[#This Row],[EX SERVICE]]</f>
        <v>100</v>
      </c>
      <c r="V290" t="s">
        <v>70</v>
      </c>
    </row>
    <row r="291" spans="1:22" x14ac:dyDescent="0.25">
      <c r="A291" t="s">
        <v>569</v>
      </c>
      <c r="B291" s="1" t="s">
        <v>573</v>
      </c>
      <c r="C291" t="s">
        <v>1</v>
      </c>
      <c r="D291" t="s">
        <v>390</v>
      </c>
      <c r="E291" t="s">
        <v>413</v>
      </c>
      <c r="F291" t="s">
        <v>414</v>
      </c>
      <c r="G291">
        <v>782</v>
      </c>
      <c r="H291">
        <v>782</v>
      </c>
      <c r="I291">
        <v>782</v>
      </c>
      <c r="J291">
        <v>782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664.95</v>
      </c>
      <c r="S291" s="3">
        <v>0</v>
      </c>
      <c r="T291" s="3">
        <v>0</v>
      </c>
      <c r="U291" s="82">
        <f>+Tabla3[[#This Row],[EX SERVICE]]</f>
        <v>664.95</v>
      </c>
      <c r="V291" t="s">
        <v>70</v>
      </c>
    </row>
    <row r="292" spans="1:22" x14ac:dyDescent="0.25">
      <c r="A292" t="s">
        <v>569</v>
      </c>
      <c r="B292" s="1" t="s">
        <v>573</v>
      </c>
      <c r="C292" t="s">
        <v>1</v>
      </c>
      <c r="D292" t="s">
        <v>390</v>
      </c>
      <c r="E292" t="s">
        <v>413</v>
      </c>
      <c r="F292" t="s">
        <v>414</v>
      </c>
      <c r="G292">
        <v>783</v>
      </c>
      <c r="H292">
        <v>783</v>
      </c>
      <c r="I292">
        <v>783</v>
      </c>
      <c r="J292">
        <v>783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302.5</v>
      </c>
      <c r="S292" s="3">
        <v>0</v>
      </c>
      <c r="T292" s="3">
        <v>0</v>
      </c>
      <c r="U292" s="82">
        <f>+Tabla3[[#This Row],[EX SERVICE]]</f>
        <v>302.5</v>
      </c>
      <c r="V292" t="s">
        <v>70</v>
      </c>
    </row>
    <row r="293" spans="1:22" x14ac:dyDescent="0.25">
      <c r="A293" t="s">
        <v>569</v>
      </c>
      <c r="B293" s="1" t="s">
        <v>593</v>
      </c>
      <c r="C293" t="s">
        <v>1</v>
      </c>
      <c r="D293" t="s">
        <v>390</v>
      </c>
      <c r="E293" t="s">
        <v>413</v>
      </c>
      <c r="F293" t="s">
        <v>414</v>
      </c>
      <c r="G293">
        <v>784</v>
      </c>
      <c r="H293">
        <v>784</v>
      </c>
      <c r="I293">
        <v>784</v>
      </c>
      <c r="J293">
        <v>784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907.5</v>
      </c>
      <c r="S293" s="3">
        <v>0</v>
      </c>
      <c r="T293" s="3">
        <v>0</v>
      </c>
      <c r="U293" s="82">
        <f>+Tabla3[[#This Row],[EX SERVICE]]</f>
        <v>907.5</v>
      </c>
      <c r="V293" t="s">
        <v>70</v>
      </c>
    </row>
    <row r="294" spans="1:22" x14ac:dyDescent="0.25">
      <c r="A294" t="s">
        <v>569</v>
      </c>
      <c r="B294" s="1" t="s">
        <v>594</v>
      </c>
      <c r="C294" t="s">
        <v>1</v>
      </c>
      <c r="D294" t="s">
        <v>390</v>
      </c>
      <c r="E294" t="s">
        <v>413</v>
      </c>
      <c r="F294" t="s">
        <v>414</v>
      </c>
      <c r="G294">
        <v>785</v>
      </c>
      <c r="H294">
        <v>785</v>
      </c>
      <c r="I294">
        <v>785</v>
      </c>
      <c r="J294">
        <v>785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302.5</v>
      </c>
      <c r="S294" s="3">
        <v>0</v>
      </c>
      <c r="T294" s="3">
        <v>0</v>
      </c>
      <c r="U294" s="82">
        <f>+Tabla3[[#This Row],[EX SERVICE]]</f>
        <v>302.5</v>
      </c>
      <c r="V294" t="s">
        <v>70</v>
      </c>
    </row>
    <row r="295" spans="1:22" hidden="1" x14ac:dyDescent="0.25">
      <c r="A295" t="s">
        <v>569</v>
      </c>
      <c r="B295" s="1" t="s">
        <v>594</v>
      </c>
      <c r="C295" t="s">
        <v>1</v>
      </c>
      <c r="D295" t="s">
        <v>390</v>
      </c>
      <c r="E295" t="s">
        <v>413</v>
      </c>
      <c r="F295" t="s">
        <v>414</v>
      </c>
      <c r="G295">
        <v>786</v>
      </c>
      <c r="H295">
        <v>786</v>
      </c>
      <c r="I295">
        <v>786</v>
      </c>
      <c r="J295">
        <v>786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82">
        <f>+Tabla3[[#This Row],[EX SERVICE]]</f>
        <v>0</v>
      </c>
      <c r="V295" t="s">
        <v>70</v>
      </c>
    </row>
    <row r="296" spans="1:22" x14ac:dyDescent="0.25">
      <c r="A296" t="s">
        <v>569</v>
      </c>
      <c r="B296" s="1" t="s">
        <v>594</v>
      </c>
      <c r="C296" t="s">
        <v>1</v>
      </c>
      <c r="D296" t="s">
        <v>390</v>
      </c>
      <c r="E296" t="s">
        <v>413</v>
      </c>
      <c r="F296" t="s">
        <v>414</v>
      </c>
      <c r="G296">
        <v>787</v>
      </c>
      <c r="H296">
        <v>787</v>
      </c>
      <c r="I296">
        <v>787</v>
      </c>
      <c r="J296">
        <v>787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319.8</v>
      </c>
      <c r="S296" s="3">
        <v>0</v>
      </c>
      <c r="T296" s="3">
        <v>0</v>
      </c>
      <c r="U296" s="82">
        <f>+Tabla3[[#This Row],[EX SERVICE]]</f>
        <v>319.8</v>
      </c>
      <c r="V296" t="s">
        <v>70</v>
      </c>
    </row>
    <row r="297" spans="1:22" hidden="1" x14ac:dyDescent="0.25">
      <c r="A297" t="s">
        <v>569</v>
      </c>
      <c r="B297" s="1" t="s">
        <v>594</v>
      </c>
      <c r="C297" t="s">
        <v>1</v>
      </c>
      <c r="D297" t="s">
        <v>390</v>
      </c>
      <c r="E297" t="s">
        <v>413</v>
      </c>
      <c r="F297" t="s">
        <v>414</v>
      </c>
      <c r="G297">
        <v>788</v>
      </c>
      <c r="H297">
        <v>788</v>
      </c>
      <c r="I297">
        <v>788</v>
      </c>
      <c r="J297">
        <v>788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82">
        <f>+Tabla3[[#This Row],[EX SERVICE]]</f>
        <v>0</v>
      </c>
      <c r="V297" t="s">
        <v>70</v>
      </c>
    </row>
    <row r="298" spans="1:22" x14ac:dyDescent="0.25">
      <c r="A298" t="s">
        <v>569</v>
      </c>
      <c r="B298" s="1" t="s">
        <v>594</v>
      </c>
      <c r="C298" t="s">
        <v>1</v>
      </c>
      <c r="D298" t="s">
        <v>390</v>
      </c>
      <c r="E298" t="s">
        <v>413</v>
      </c>
      <c r="F298" t="s">
        <v>414</v>
      </c>
      <c r="G298">
        <v>789</v>
      </c>
      <c r="H298">
        <v>789</v>
      </c>
      <c r="I298">
        <v>789</v>
      </c>
      <c r="J298">
        <v>789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900</v>
      </c>
      <c r="S298" s="3">
        <v>0</v>
      </c>
      <c r="T298" s="3">
        <v>0</v>
      </c>
      <c r="U298" s="82">
        <f>+Tabla3[[#This Row],[EX SERVICE]]</f>
        <v>900</v>
      </c>
      <c r="V298" t="s">
        <v>70</v>
      </c>
    </row>
    <row r="299" spans="1:22" x14ac:dyDescent="0.25">
      <c r="A299" t="s">
        <v>569</v>
      </c>
      <c r="B299" s="1" t="s">
        <v>594</v>
      </c>
      <c r="C299" t="s">
        <v>1</v>
      </c>
      <c r="D299" t="s">
        <v>390</v>
      </c>
      <c r="E299" t="s">
        <v>413</v>
      </c>
      <c r="F299" t="s">
        <v>414</v>
      </c>
      <c r="G299">
        <v>790</v>
      </c>
      <c r="H299">
        <v>790</v>
      </c>
      <c r="I299">
        <v>790</v>
      </c>
      <c r="J299">
        <v>790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600</v>
      </c>
      <c r="S299" s="3">
        <v>0</v>
      </c>
      <c r="T299" s="3">
        <v>0</v>
      </c>
      <c r="U299" s="82">
        <f>+Tabla3[[#This Row],[EX SERVICE]]</f>
        <v>600</v>
      </c>
      <c r="V299" t="s">
        <v>70</v>
      </c>
    </row>
    <row r="300" spans="1:22" x14ac:dyDescent="0.25">
      <c r="A300" t="s">
        <v>569</v>
      </c>
      <c r="B300" s="1" t="s">
        <v>594</v>
      </c>
      <c r="C300" t="s">
        <v>1</v>
      </c>
      <c r="D300" t="s">
        <v>390</v>
      </c>
      <c r="E300" t="s">
        <v>413</v>
      </c>
      <c r="F300" t="s">
        <v>414</v>
      </c>
      <c r="G300">
        <v>791</v>
      </c>
      <c r="H300">
        <v>791</v>
      </c>
      <c r="I300">
        <v>791</v>
      </c>
      <c r="J300">
        <v>791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880</v>
      </c>
      <c r="S300" s="3">
        <v>0</v>
      </c>
      <c r="T300" s="3">
        <v>0</v>
      </c>
      <c r="U300" s="82">
        <f>+Tabla3[[#This Row],[EX SERVICE]]</f>
        <v>880</v>
      </c>
      <c r="V300" t="s">
        <v>70</v>
      </c>
    </row>
    <row r="301" spans="1:22" x14ac:dyDescent="0.25">
      <c r="A301" t="s">
        <v>569</v>
      </c>
      <c r="B301" s="1" t="s">
        <v>595</v>
      </c>
      <c r="C301" t="s">
        <v>1</v>
      </c>
      <c r="D301" t="s">
        <v>390</v>
      </c>
      <c r="E301" t="s">
        <v>413</v>
      </c>
      <c r="F301" t="s">
        <v>414</v>
      </c>
      <c r="G301">
        <v>792</v>
      </c>
      <c r="H301">
        <v>792</v>
      </c>
      <c r="I301">
        <v>792</v>
      </c>
      <c r="J301">
        <v>792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550</v>
      </c>
      <c r="S301" s="3">
        <v>0</v>
      </c>
      <c r="T301" s="3">
        <v>0</v>
      </c>
      <c r="U301" s="82">
        <f>+Tabla3[[#This Row],[EX SERVICE]]</f>
        <v>550</v>
      </c>
      <c r="V301" t="s">
        <v>70</v>
      </c>
    </row>
    <row r="302" spans="1:22" x14ac:dyDescent="0.25">
      <c r="A302" t="s">
        <v>569</v>
      </c>
      <c r="B302" s="1" t="s">
        <v>595</v>
      </c>
      <c r="C302" t="s">
        <v>1</v>
      </c>
      <c r="D302" t="s">
        <v>390</v>
      </c>
      <c r="E302" t="s">
        <v>413</v>
      </c>
      <c r="F302" t="s">
        <v>414</v>
      </c>
      <c r="G302">
        <v>793</v>
      </c>
      <c r="H302">
        <v>793</v>
      </c>
      <c r="I302">
        <v>793</v>
      </c>
      <c r="J302">
        <v>793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200</v>
      </c>
      <c r="S302" s="3">
        <v>0</v>
      </c>
      <c r="T302" s="3">
        <v>0</v>
      </c>
      <c r="U302" s="82">
        <f>+Tabla3[[#This Row],[EX SERVICE]]</f>
        <v>200</v>
      </c>
      <c r="V302" t="s">
        <v>70</v>
      </c>
    </row>
    <row r="303" spans="1:22" hidden="1" x14ac:dyDescent="0.25">
      <c r="A303" t="s">
        <v>569</v>
      </c>
      <c r="B303" s="1" t="s">
        <v>595</v>
      </c>
      <c r="C303" t="s">
        <v>1</v>
      </c>
      <c r="D303" t="s">
        <v>390</v>
      </c>
      <c r="E303" t="s">
        <v>413</v>
      </c>
      <c r="F303" t="s">
        <v>414</v>
      </c>
      <c r="G303">
        <v>794</v>
      </c>
      <c r="H303">
        <v>794</v>
      </c>
      <c r="I303">
        <v>794</v>
      </c>
      <c r="J303">
        <v>794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82">
        <f>+Tabla3[[#This Row],[EX SERVICE]]</f>
        <v>0</v>
      </c>
      <c r="V303" t="s">
        <v>70</v>
      </c>
    </row>
    <row r="304" spans="1:22" x14ac:dyDescent="0.25">
      <c r="A304" t="s">
        <v>569</v>
      </c>
      <c r="B304" s="1" t="s">
        <v>595</v>
      </c>
      <c r="C304" t="s">
        <v>1</v>
      </c>
      <c r="D304" t="s">
        <v>390</v>
      </c>
      <c r="E304" t="s">
        <v>413</v>
      </c>
      <c r="F304" t="s">
        <v>414</v>
      </c>
      <c r="G304">
        <v>795</v>
      </c>
      <c r="H304">
        <v>795</v>
      </c>
      <c r="I304">
        <v>795</v>
      </c>
      <c r="J304">
        <v>795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525</v>
      </c>
      <c r="S304" s="3">
        <v>0</v>
      </c>
      <c r="T304" s="3">
        <v>0</v>
      </c>
      <c r="U304" s="82">
        <f>+Tabla3[[#This Row],[EX SERVICE]]</f>
        <v>525</v>
      </c>
      <c r="V304" t="s">
        <v>70</v>
      </c>
    </row>
    <row r="305" spans="1:22" x14ac:dyDescent="0.25">
      <c r="A305" t="s">
        <v>569</v>
      </c>
      <c r="B305" s="1" t="s">
        <v>595</v>
      </c>
      <c r="C305" t="s">
        <v>1</v>
      </c>
      <c r="D305" t="s">
        <v>390</v>
      </c>
      <c r="E305" t="s">
        <v>413</v>
      </c>
      <c r="F305" t="s">
        <v>414</v>
      </c>
      <c r="G305">
        <v>796</v>
      </c>
      <c r="H305">
        <v>796</v>
      </c>
      <c r="I305">
        <v>796</v>
      </c>
      <c r="J305">
        <v>796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100</v>
      </c>
      <c r="S305" s="3">
        <v>0</v>
      </c>
      <c r="T305" s="3">
        <v>0</v>
      </c>
      <c r="U305" s="82">
        <f>+Tabla3[[#This Row],[EX SERVICE]]</f>
        <v>100</v>
      </c>
      <c r="V305" t="s">
        <v>70</v>
      </c>
    </row>
    <row r="306" spans="1:22" x14ac:dyDescent="0.25">
      <c r="A306" t="s">
        <v>569</v>
      </c>
      <c r="B306" s="1" t="s">
        <v>595</v>
      </c>
      <c r="C306" t="s">
        <v>1</v>
      </c>
      <c r="D306" t="s">
        <v>390</v>
      </c>
      <c r="E306" t="s">
        <v>413</v>
      </c>
      <c r="F306" t="s">
        <v>414</v>
      </c>
      <c r="G306">
        <v>797</v>
      </c>
      <c r="H306">
        <v>797</v>
      </c>
      <c r="I306">
        <v>797</v>
      </c>
      <c r="J306">
        <v>797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206.25</v>
      </c>
      <c r="S306" s="3">
        <v>0</v>
      </c>
      <c r="T306" s="3">
        <v>0</v>
      </c>
      <c r="U306" s="82">
        <f>+Tabla3[[#This Row],[EX SERVICE]]</f>
        <v>206.25</v>
      </c>
      <c r="V306" t="s">
        <v>70</v>
      </c>
    </row>
    <row r="307" spans="1:22" x14ac:dyDescent="0.25">
      <c r="A307" t="s">
        <v>569</v>
      </c>
      <c r="B307" s="1" t="s">
        <v>596</v>
      </c>
      <c r="C307" t="s">
        <v>1</v>
      </c>
      <c r="D307" t="s">
        <v>390</v>
      </c>
      <c r="E307" t="s">
        <v>413</v>
      </c>
      <c r="F307" t="s">
        <v>414</v>
      </c>
      <c r="G307">
        <v>798</v>
      </c>
      <c r="H307">
        <v>798</v>
      </c>
      <c r="I307">
        <v>798</v>
      </c>
      <c r="J307">
        <v>798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700</v>
      </c>
      <c r="S307" s="3">
        <v>0</v>
      </c>
      <c r="T307" s="3">
        <v>0</v>
      </c>
      <c r="U307" s="82">
        <f>+Tabla3[[#This Row],[EX SERVICE]]</f>
        <v>700</v>
      </c>
      <c r="V307" t="s">
        <v>70</v>
      </c>
    </row>
    <row r="308" spans="1:22" x14ac:dyDescent="0.25">
      <c r="A308" t="s">
        <v>569</v>
      </c>
      <c r="B308" s="1" t="s">
        <v>596</v>
      </c>
      <c r="C308" t="s">
        <v>1</v>
      </c>
      <c r="D308" t="s">
        <v>390</v>
      </c>
      <c r="E308" t="s">
        <v>413</v>
      </c>
      <c r="F308" t="s">
        <v>414</v>
      </c>
      <c r="G308">
        <v>799</v>
      </c>
      <c r="H308">
        <v>799</v>
      </c>
      <c r="I308">
        <v>799</v>
      </c>
      <c r="J308">
        <v>799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498.08</v>
      </c>
      <c r="S308" s="3">
        <v>0</v>
      </c>
      <c r="T308" s="3">
        <v>0</v>
      </c>
      <c r="U308" s="82">
        <f>+Tabla3[[#This Row],[EX SERVICE]]</f>
        <v>498.08</v>
      </c>
      <c r="V308" t="s">
        <v>70</v>
      </c>
    </row>
    <row r="309" spans="1:22" x14ac:dyDescent="0.25">
      <c r="A309" t="s">
        <v>569</v>
      </c>
      <c r="B309" s="1" t="s">
        <v>596</v>
      </c>
      <c r="C309" t="s">
        <v>1</v>
      </c>
      <c r="D309" t="s">
        <v>390</v>
      </c>
      <c r="E309" t="s">
        <v>413</v>
      </c>
      <c r="F309" t="s">
        <v>414</v>
      </c>
      <c r="G309">
        <v>800</v>
      </c>
      <c r="H309">
        <v>800</v>
      </c>
      <c r="I309">
        <v>800</v>
      </c>
      <c r="J309">
        <v>800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939.29</v>
      </c>
      <c r="S309" s="3">
        <v>0</v>
      </c>
      <c r="T309" s="3">
        <v>0</v>
      </c>
      <c r="U309" s="82">
        <f>+Tabla3[[#This Row],[EX SERVICE]]</f>
        <v>939.29</v>
      </c>
      <c r="V309" t="s">
        <v>70</v>
      </c>
    </row>
    <row r="310" spans="1:22" x14ac:dyDescent="0.25">
      <c r="A310" t="s">
        <v>569</v>
      </c>
      <c r="B310" s="1" t="s">
        <v>596</v>
      </c>
      <c r="C310" t="s">
        <v>1</v>
      </c>
      <c r="D310" t="s">
        <v>390</v>
      </c>
      <c r="E310" t="s">
        <v>413</v>
      </c>
      <c r="F310" t="s">
        <v>414</v>
      </c>
      <c r="G310">
        <v>801</v>
      </c>
      <c r="H310">
        <v>801</v>
      </c>
      <c r="I310">
        <v>801</v>
      </c>
      <c r="J310">
        <v>801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412.5</v>
      </c>
      <c r="S310" s="3">
        <v>0</v>
      </c>
      <c r="T310" s="3">
        <v>0</v>
      </c>
      <c r="U310" s="82">
        <f>+Tabla3[[#This Row],[EX SERVICE]]</f>
        <v>412.5</v>
      </c>
      <c r="V310" t="s">
        <v>70</v>
      </c>
    </row>
    <row r="311" spans="1:22" hidden="1" x14ac:dyDescent="0.25">
      <c r="A311" t="s">
        <v>569</v>
      </c>
      <c r="B311" s="1" t="s">
        <v>597</v>
      </c>
      <c r="C311" t="s">
        <v>1</v>
      </c>
      <c r="D311" t="s">
        <v>390</v>
      </c>
      <c r="E311" t="s">
        <v>413</v>
      </c>
      <c r="F311" t="s">
        <v>414</v>
      </c>
      <c r="G311">
        <v>802</v>
      </c>
      <c r="H311">
        <v>802</v>
      </c>
      <c r="I311">
        <v>802</v>
      </c>
      <c r="J311">
        <v>802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82">
        <f>+Tabla3[[#This Row],[EX SERVICE]]</f>
        <v>0</v>
      </c>
      <c r="V311" t="s">
        <v>70</v>
      </c>
    </row>
    <row r="312" spans="1:22" x14ac:dyDescent="0.25">
      <c r="A312" t="s">
        <v>569</v>
      </c>
      <c r="B312" s="1" t="s">
        <v>597</v>
      </c>
      <c r="C312" t="s">
        <v>1</v>
      </c>
      <c r="D312" t="s">
        <v>390</v>
      </c>
      <c r="E312" t="s">
        <v>413</v>
      </c>
      <c r="F312" t="s">
        <v>414</v>
      </c>
      <c r="G312">
        <v>803</v>
      </c>
      <c r="H312">
        <v>803</v>
      </c>
      <c r="I312">
        <v>803</v>
      </c>
      <c r="J312">
        <v>803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663.96</v>
      </c>
      <c r="S312" s="3">
        <v>0</v>
      </c>
      <c r="T312" s="3">
        <v>0</v>
      </c>
      <c r="U312" s="82">
        <f>+Tabla3[[#This Row],[EX SERVICE]]</f>
        <v>663.96</v>
      </c>
      <c r="V312" t="s">
        <v>70</v>
      </c>
    </row>
    <row r="313" spans="1:22" x14ac:dyDescent="0.25">
      <c r="A313" t="s">
        <v>569</v>
      </c>
      <c r="B313" s="1" t="s">
        <v>597</v>
      </c>
      <c r="C313" t="s">
        <v>1</v>
      </c>
      <c r="D313" t="s">
        <v>390</v>
      </c>
      <c r="E313" t="s">
        <v>413</v>
      </c>
      <c r="F313" t="s">
        <v>414</v>
      </c>
      <c r="G313">
        <v>804</v>
      </c>
      <c r="H313">
        <v>804</v>
      </c>
      <c r="I313">
        <v>804</v>
      </c>
      <c r="J313">
        <v>804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425</v>
      </c>
      <c r="S313" s="3">
        <v>0</v>
      </c>
      <c r="T313" s="3">
        <v>0</v>
      </c>
      <c r="U313" s="82">
        <f>+Tabla3[[#This Row],[EX SERVICE]]</f>
        <v>425</v>
      </c>
      <c r="V313" t="s">
        <v>70</v>
      </c>
    </row>
    <row r="314" spans="1:22" x14ac:dyDescent="0.25">
      <c r="A314" t="s">
        <v>569</v>
      </c>
      <c r="B314" s="1" t="s">
        <v>597</v>
      </c>
      <c r="C314" t="s">
        <v>1</v>
      </c>
      <c r="D314" t="s">
        <v>390</v>
      </c>
      <c r="E314" t="s">
        <v>413</v>
      </c>
      <c r="F314" t="s">
        <v>414</v>
      </c>
      <c r="G314">
        <v>805</v>
      </c>
      <c r="H314">
        <v>805</v>
      </c>
      <c r="I314">
        <v>805</v>
      </c>
      <c r="J314">
        <v>805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1045</v>
      </c>
      <c r="S314" s="3">
        <v>0</v>
      </c>
      <c r="T314" s="3">
        <v>0</v>
      </c>
      <c r="U314" s="82">
        <f>+Tabla3[[#This Row],[EX SERVICE]]</f>
        <v>1045</v>
      </c>
      <c r="V314" t="s">
        <v>70</v>
      </c>
    </row>
    <row r="315" spans="1:22" x14ac:dyDescent="0.25">
      <c r="A315" t="s">
        <v>93</v>
      </c>
      <c r="L315" s="2"/>
      <c r="M315" s="2"/>
      <c r="N315" s="2"/>
      <c r="O315" s="31">
        <f>SUBTOTAL(109,Tabla3[V GRAVADAS])</f>
        <v>0</v>
      </c>
      <c r="P315" s="2"/>
      <c r="Q315" s="2"/>
      <c r="R315" s="31">
        <f>SUBTOTAL(109,Tabla3[EX SERVICE])</f>
        <v>61331.960000000006</v>
      </c>
      <c r="S315" s="2"/>
      <c r="T315" s="2"/>
      <c r="U315" s="31">
        <f>SUBTOTAL(109,Tabla3[TOTAL VENTA])</f>
        <v>61331.960000000006</v>
      </c>
      <c r="V315">
        <f>SUBTOTAL(103,Tabla3[ANEXO])</f>
        <v>106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H638"/>
  <sheetViews>
    <sheetView topLeftCell="A87" workbookViewId="0">
      <selection activeCell="H3" sqref="H3:H125"/>
    </sheetView>
  </sheetViews>
  <sheetFormatPr baseColWidth="10" defaultRowHeight="15" x14ac:dyDescent="0.25"/>
  <cols>
    <col min="2" max="2" width="11.42578125" style="84"/>
    <col min="3" max="3" width="11.42578125" style="1"/>
    <col min="4" max="4" width="11.42578125" style="3"/>
  </cols>
  <sheetData>
    <row r="2" spans="1:8" x14ac:dyDescent="0.25">
      <c r="A2" t="s">
        <v>424</v>
      </c>
      <c r="C2" s="1" t="s">
        <v>410</v>
      </c>
      <c r="D2" s="3" t="s">
        <v>425</v>
      </c>
      <c r="E2" t="s">
        <v>426</v>
      </c>
      <c r="F2" t="s">
        <v>427</v>
      </c>
      <c r="G2" t="s">
        <v>410</v>
      </c>
      <c r="H2" t="s">
        <v>428</v>
      </c>
    </row>
    <row r="3" spans="1:8" x14ac:dyDescent="0.25">
      <c r="A3">
        <v>683</v>
      </c>
      <c r="B3" s="84">
        <v>883.63</v>
      </c>
      <c r="D3" s="1" t="s">
        <v>423</v>
      </c>
      <c r="E3" s="1" t="s">
        <v>0</v>
      </c>
      <c r="F3" s="1" t="s">
        <v>465</v>
      </c>
      <c r="G3" s="1" t="s">
        <v>92</v>
      </c>
      <c r="H3" t="str">
        <f t="shared" ref="H3:H34" si="0">+D3&amp;G3&amp;E3&amp;G3&amp;F3</f>
        <v>01/03/2023</v>
      </c>
    </row>
    <row r="4" spans="1:8" x14ac:dyDescent="0.25">
      <c r="A4">
        <v>684</v>
      </c>
      <c r="B4" s="84">
        <v>350</v>
      </c>
      <c r="D4" s="1" t="s">
        <v>423</v>
      </c>
      <c r="E4" s="1" t="s">
        <v>0</v>
      </c>
      <c r="F4" s="1" t="s">
        <v>465</v>
      </c>
      <c r="G4" s="1" t="s">
        <v>92</v>
      </c>
      <c r="H4" t="str">
        <f t="shared" si="0"/>
        <v>01/03/2023</v>
      </c>
    </row>
    <row r="5" spans="1:8" x14ac:dyDescent="0.25">
      <c r="A5">
        <v>685</v>
      </c>
      <c r="B5" s="84">
        <v>250</v>
      </c>
      <c r="D5" s="1" t="s">
        <v>423</v>
      </c>
      <c r="E5" s="1" t="s">
        <v>0</v>
      </c>
      <c r="F5" s="1" t="s">
        <v>465</v>
      </c>
      <c r="G5" s="1" t="s">
        <v>92</v>
      </c>
      <c r="H5" t="str">
        <f t="shared" si="0"/>
        <v>01/03/2023</v>
      </c>
    </row>
    <row r="6" spans="1:8" x14ac:dyDescent="0.25">
      <c r="A6">
        <v>686</v>
      </c>
      <c r="B6" s="84">
        <v>638</v>
      </c>
      <c r="D6" s="1" t="s">
        <v>423</v>
      </c>
      <c r="E6" s="1" t="s">
        <v>0</v>
      </c>
      <c r="F6" s="1" t="s">
        <v>465</v>
      </c>
      <c r="G6" s="1" t="s">
        <v>92</v>
      </c>
      <c r="H6" t="str">
        <f t="shared" si="0"/>
        <v>01/03/2023</v>
      </c>
    </row>
    <row r="7" spans="1:8" x14ac:dyDescent="0.25">
      <c r="A7">
        <v>687</v>
      </c>
      <c r="B7" s="84">
        <v>65</v>
      </c>
      <c r="D7" s="1" t="s">
        <v>423</v>
      </c>
      <c r="E7" s="1" t="s">
        <v>0</v>
      </c>
      <c r="F7" s="1" t="s">
        <v>465</v>
      </c>
      <c r="G7" s="1" t="s">
        <v>92</v>
      </c>
      <c r="H7" t="str">
        <f t="shared" si="0"/>
        <v>01/03/2023</v>
      </c>
    </row>
    <row r="8" spans="1:8" x14ac:dyDescent="0.25">
      <c r="A8">
        <v>688</v>
      </c>
      <c r="B8" s="84">
        <v>350</v>
      </c>
      <c r="D8" s="1" t="s">
        <v>423</v>
      </c>
      <c r="E8" s="1" t="s">
        <v>0</v>
      </c>
      <c r="F8" s="1" t="s">
        <v>465</v>
      </c>
      <c r="G8" s="1" t="s">
        <v>92</v>
      </c>
      <c r="H8" t="str">
        <f t="shared" si="0"/>
        <v>01/03/2023</v>
      </c>
    </row>
    <row r="9" spans="1:8" x14ac:dyDescent="0.25">
      <c r="A9">
        <v>689</v>
      </c>
      <c r="B9" s="84">
        <v>534</v>
      </c>
      <c r="D9" s="1" t="s">
        <v>423</v>
      </c>
      <c r="E9" s="1" t="s">
        <v>0</v>
      </c>
      <c r="F9" s="1" t="s">
        <v>465</v>
      </c>
      <c r="G9" s="1" t="s">
        <v>92</v>
      </c>
      <c r="H9" t="str">
        <f t="shared" si="0"/>
        <v>01/03/2023</v>
      </c>
    </row>
    <row r="10" spans="1:8" x14ac:dyDescent="0.25">
      <c r="A10">
        <v>690</v>
      </c>
      <c r="B10" s="84">
        <v>550</v>
      </c>
      <c r="D10" s="1" t="s">
        <v>423</v>
      </c>
      <c r="E10" s="1" t="s">
        <v>0</v>
      </c>
      <c r="F10" s="1" t="s">
        <v>465</v>
      </c>
      <c r="G10" s="1" t="s">
        <v>92</v>
      </c>
      <c r="H10" t="str">
        <f t="shared" si="0"/>
        <v>01/03/2023</v>
      </c>
    </row>
    <row r="11" spans="1:8" x14ac:dyDescent="0.25">
      <c r="A11">
        <v>691</v>
      </c>
      <c r="B11" s="84">
        <v>787.5</v>
      </c>
      <c r="D11" s="1" t="s">
        <v>423</v>
      </c>
      <c r="E11" s="1" t="s">
        <v>0</v>
      </c>
      <c r="F11" s="1" t="s">
        <v>465</v>
      </c>
      <c r="G11" s="1" t="s">
        <v>92</v>
      </c>
      <c r="H11" t="str">
        <f t="shared" si="0"/>
        <v>01/03/2023</v>
      </c>
    </row>
    <row r="12" spans="1:8" x14ac:dyDescent="0.25">
      <c r="A12">
        <v>692</v>
      </c>
      <c r="B12" s="84">
        <v>0</v>
      </c>
      <c r="D12" s="1" t="s">
        <v>423</v>
      </c>
      <c r="E12" s="1" t="s">
        <v>0</v>
      </c>
      <c r="F12" s="1" t="s">
        <v>465</v>
      </c>
      <c r="G12" s="1" t="s">
        <v>92</v>
      </c>
      <c r="H12" t="str">
        <f t="shared" si="0"/>
        <v>01/03/2023</v>
      </c>
    </row>
    <row r="13" spans="1:8" x14ac:dyDescent="0.25">
      <c r="A13">
        <v>693</v>
      </c>
      <c r="B13" s="84">
        <v>0</v>
      </c>
      <c r="D13" s="1" t="s">
        <v>423</v>
      </c>
      <c r="E13" s="1" t="s">
        <v>0</v>
      </c>
      <c r="F13" s="1" t="s">
        <v>465</v>
      </c>
      <c r="G13" s="1" t="s">
        <v>92</v>
      </c>
      <c r="H13" t="str">
        <f t="shared" si="0"/>
        <v>01/03/2023</v>
      </c>
    </row>
    <row r="14" spans="1:8" x14ac:dyDescent="0.25">
      <c r="A14">
        <v>694</v>
      </c>
      <c r="B14" s="84">
        <v>525</v>
      </c>
      <c r="D14" s="1" t="s">
        <v>436</v>
      </c>
      <c r="E14" s="1" t="s">
        <v>0</v>
      </c>
      <c r="F14" s="1" t="s">
        <v>465</v>
      </c>
      <c r="G14" s="1" t="s">
        <v>92</v>
      </c>
      <c r="H14" t="str">
        <f t="shared" si="0"/>
        <v>02/03/2023</v>
      </c>
    </row>
    <row r="15" spans="1:8" x14ac:dyDescent="0.25">
      <c r="A15">
        <v>695</v>
      </c>
      <c r="B15" s="84">
        <v>150</v>
      </c>
      <c r="D15" s="1" t="s">
        <v>436</v>
      </c>
      <c r="E15" s="1" t="s">
        <v>0</v>
      </c>
      <c r="F15" s="1" t="s">
        <v>465</v>
      </c>
      <c r="G15" s="1" t="s">
        <v>92</v>
      </c>
      <c r="H15" t="str">
        <f t="shared" si="0"/>
        <v>02/03/2023</v>
      </c>
    </row>
    <row r="16" spans="1:8" x14ac:dyDescent="0.25">
      <c r="A16">
        <v>696</v>
      </c>
      <c r="B16" s="84">
        <v>0</v>
      </c>
      <c r="D16" s="1" t="s">
        <v>436</v>
      </c>
      <c r="E16" s="1" t="s">
        <v>0</v>
      </c>
      <c r="F16" s="1" t="s">
        <v>465</v>
      </c>
      <c r="G16" s="1" t="s">
        <v>92</v>
      </c>
      <c r="H16" t="str">
        <f t="shared" si="0"/>
        <v>02/03/2023</v>
      </c>
    </row>
    <row r="17" spans="1:8" x14ac:dyDescent="0.25">
      <c r="A17">
        <v>697</v>
      </c>
      <c r="B17" s="84">
        <v>700</v>
      </c>
      <c r="D17" s="1" t="s">
        <v>436</v>
      </c>
      <c r="E17" s="1" t="s">
        <v>0</v>
      </c>
      <c r="F17" s="1" t="s">
        <v>465</v>
      </c>
      <c r="G17" s="1" t="s">
        <v>92</v>
      </c>
      <c r="H17" t="str">
        <f t="shared" si="0"/>
        <v>02/03/2023</v>
      </c>
    </row>
    <row r="18" spans="1:8" x14ac:dyDescent="0.25">
      <c r="A18">
        <v>698</v>
      </c>
      <c r="B18" s="84">
        <v>0</v>
      </c>
      <c r="D18" s="1" t="s">
        <v>436</v>
      </c>
      <c r="E18" s="1" t="s">
        <v>0</v>
      </c>
      <c r="F18" s="1" t="s">
        <v>465</v>
      </c>
      <c r="G18" s="1" t="s">
        <v>92</v>
      </c>
      <c r="H18" t="str">
        <f t="shared" si="0"/>
        <v>02/03/2023</v>
      </c>
    </row>
    <row r="19" spans="1:8" x14ac:dyDescent="0.25">
      <c r="A19">
        <v>699</v>
      </c>
      <c r="B19" s="84">
        <v>0</v>
      </c>
      <c r="D19" s="1" t="s">
        <v>436</v>
      </c>
      <c r="E19" s="1" t="s">
        <v>0</v>
      </c>
      <c r="F19" s="1" t="s">
        <v>465</v>
      </c>
      <c r="G19" s="1" t="s">
        <v>92</v>
      </c>
      <c r="H19" t="str">
        <f t="shared" si="0"/>
        <v>02/03/2023</v>
      </c>
    </row>
    <row r="20" spans="1:8" x14ac:dyDescent="0.25">
      <c r="A20">
        <v>700</v>
      </c>
      <c r="B20" s="84">
        <v>1004.65</v>
      </c>
      <c r="D20" s="1" t="s">
        <v>534</v>
      </c>
      <c r="E20" s="1" t="s">
        <v>0</v>
      </c>
      <c r="F20" s="1" t="s">
        <v>465</v>
      </c>
      <c r="G20" s="1" t="s">
        <v>92</v>
      </c>
      <c r="H20" t="str">
        <f t="shared" si="0"/>
        <v>06/03/2023</v>
      </c>
    </row>
    <row r="21" spans="1:8" x14ac:dyDescent="0.25">
      <c r="A21">
        <v>701</v>
      </c>
      <c r="B21" s="84">
        <v>800</v>
      </c>
      <c r="D21" s="1" t="s">
        <v>534</v>
      </c>
      <c r="E21" s="1" t="s">
        <v>0</v>
      </c>
      <c r="F21" s="1" t="s">
        <v>465</v>
      </c>
      <c r="G21" s="1" t="s">
        <v>92</v>
      </c>
      <c r="H21" t="str">
        <f t="shared" si="0"/>
        <v>06/03/2023</v>
      </c>
    </row>
    <row r="22" spans="1:8" x14ac:dyDescent="0.25">
      <c r="A22">
        <v>702</v>
      </c>
      <c r="B22" s="84">
        <v>250</v>
      </c>
      <c r="D22" s="1" t="s">
        <v>534</v>
      </c>
      <c r="E22" s="1" t="s">
        <v>0</v>
      </c>
      <c r="F22" s="1" t="s">
        <v>465</v>
      </c>
      <c r="G22" s="1" t="s">
        <v>92</v>
      </c>
      <c r="H22" t="str">
        <f t="shared" si="0"/>
        <v>06/03/2023</v>
      </c>
    </row>
    <row r="23" spans="1:8" x14ac:dyDescent="0.25">
      <c r="A23">
        <v>703</v>
      </c>
      <c r="B23" s="84">
        <v>900</v>
      </c>
      <c r="D23" s="1" t="s">
        <v>534</v>
      </c>
      <c r="E23" s="1" t="s">
        <v>0</v>
      </c>
      <c r="F23" s="1" t="s">
        <v>465</v>
      </c>
      <c r="G23" s="1" t="s">
        <v>92</v>
      </c>
      <c r="H23" t="str">
        <f t="shared" si="0"/>
        <v>06/03/2023</v>
      </c>
    </row>
    <row r="24" spans="1:8" x14ac:dyDescent="0.25">
      <c r="A24">
        <v>704</v>
      </c>
      <c r="B24" s="84">
        <v>250</v>
      </c>
      <c r="D24" s="1" t="s">
        <v>534</v>
      </c>
      <c r="E24" s="1" t="s">
        <v>0</v>
      </c>
      <c r="F24" s="1" t="s">
        <v>465</v>
      </c>
      <c r="G24" s="1" t="s">
        <v>92</v>
      </c>
      <c r="H24" t="str">
        <f t="shared" si="0"/>
        <v>06/03/2023</v>
      </c>
    </row>
    <row r="25" spans="1:8" x14ac:dyDescent="0.25">
      <c r="A25">
        <v>705</v>
      </c>
      <c r="B25" s="84">
        <v>897.3</v>
      </c>
      <c r="D25" s="1" t="s">
        <v>534</v>
      </c>
      <c r="E25" s="1" t="s">
        <v>0</v>
      </c>
      <c r="F25" s="1" t="s">
        <v>465</v>
      </c>
      <c r="G25" s="1" t="s">
        <v>92</v>
      </c>
      <c r="H25" t="str">
        <f t="shared" si="0"/>
        <v>06/03/2023</v>
      </c>
    </row>
    <row r="26" spans="1:8" x14ac:dyDescent="0.25">
      <c r="A26">
        <v>706</v>
      </c>
      <c r="B26" s="84">
        <v>420</v>
      </c>
      <c r="D26" s="1" t="s">
        <v>534</v>
      </c>
      <c r="E26" s="1" t="s">
        <v>0</v>
      </c>
      <c r="F26" s="1" t="s">
        <v>465</v>
      </c>
      <c r="G26" s="1" t="s">
        <v>92</v>
      </c>
      <c r="H26" t="str">
        <f t="shared" si="0"/>
        <v>06/03/2023</v>
      </c>
    </row>
    <row r="27" spans="1:8" x14ac:dyDescent="0.25">
      <c r="A27">
        <v>707</v>
      </c>
      <c r="B27" s="84">
        <v>0</v>
      </c>
      <c r="D27" s="1" t="s">
        <v>534</v>
      </c>
      <c r="E27" s="1" t="s">
        <v>0</v>
      </c>
      <c r="F27" s="1" t="s">
        <v>465</v>
      </c>
      <c r="G27" s="1" t="s">
        <v>92</v>
      </c>
      <c r="H27" t="str">
        <f t="shared" si="0"/>
        <v>06/03/2023</v>
      </c>
    </row>
    <row r="28" spans="1:8" x14ac:dyDescent="0.25">
      <c r="A28">
        <v>708</v>
      </c>
      <c r="B28" s="84">
        <v>739.8</v>
      </c>
      <c r="D28" s="1" t="s">
        <v>534</v>
      </c>
      <c r="E28" s="1" t="s">
        <v>0</v>
      </c>
      <c r="F28" s="1" t="s">
        <v>465</v>
      </c>
      <c r="G28" s="1" t="s">
        <v>92</v>
      </c>
      <c r="H28" t="str">
        <f t="shared" si="0"/>
        <v>06/03/2023</v>
      </c>
    </row>
    <row r="29" spans="1:8" x14ac:dyDescent="0.25">
      <c r="A29">
        <v>709</v>
      </c>
      <c r="B29" s="84">
        <v>330</v>
      </c>
      <c r="D29" s="1" t="s">
        <v>534</v>
      </c>
      <c r="E29" s="1" t="s">
        <v>0</v>
      </c>
      <c r="F29" s="1" t="s">
        <v>465</v>
      </c>
      <c r="G29" s="1" t="s">
        <v>92</v>
      </c>
      <c r="H29" t="str">
        <f t="shared" si="0"/>
        <v>06/03/2023</v>
      </c>
    </row>
    <row r="30" spans="1:8" x14ac:dyDescent="0.25">
      <c r="A30">
        <v>710</v>
      </c>
      <c r="B30" s="84">
        <v>664.51</v>
      </c>
      <c r="D30" s="1" t="s">
        <v>534</v>
      </c>
      <c r="E30" s="1" t="s">
        <v>0</v>
      </c>
      <c r="F30" s="1" t="s">
        <v>465</v>
      </c>
      <c r="G30" s="1" t="s">
        <v>92</v>
      </c>
      <c r="H30" t="str">
        <f t="shared" si="0"/>
        <v>06/03/2023</v>
      </c>
    </row>
    <row r="31" spans="1:8" x14ac:dyDescent="0.25">
      <c r="A31">
        <v>711</v>
      </c>
      <c r="B31" s="84">
        <v>1334.85</v>
      </c>
      <c r="D31" s="1" t="s">
        <v>534</v>
      </c>
      <c r="E31" s="1" t="s">
        <v>0</v>
      </c>
      <c r="F31" s="1" t="s">
        <v>465</v>
      </c>
      <c r="G31" s="1" t="s">
        <v>92</v>
      </c>
      <c r="H31" t="str">
        <f t="shared" si="0"/>
        <v>06/03/2023</v>
      </c>
    </row>
    <row r="32" spans="1:8" x14ac:dyDescent="0.25">
      <c r="A32">
        <v>712</v>
      </c>
      <c r="B32" s="84">
        <v>600</v>
      </c>
      <c r="D32" s="1" t="s">
        <v>534</v>
      </c>
      <c r="E32" s="1" t="s">
        <v>0</v>
      </c>
      <c r="F32" s="1" t="s">
        <v>465</v>
      </c>
      <c r="G32" s="1" t="s">
        <v>92</v>
      </c>
      <c r="H32" t="str">
        <f t="shared" si="0"/>
        <v>06/03/2023</v>
      </c>
    </row>
    <row r="33" spans="1:8" x14ac:dyDescent="0.25">
      <c r="A33">
        <v>713</v>
      </c>
      <c r="B33" s="84">
        <v>700</v>
      </c>
      <c r="D33" s="1" t="s">
        <v>534</v>
      </c>
      <c r="E33" s="1" t="s">
        <v>0</v>
      </c>
      <c r="F33" s="1" t="s">
        <v>465</v>
      </c>
      <c r="G33" s="1" t="s">
        <v>92</v>
      </c>
      <c r="H33" t="str">
        <f t="shared" si="0"/>
        <v>06/03/2023</v>
      </c>
    </row>
    <row r="34" spans="1:8" x14ac:dyDescent="0.25">
      <c r="A34">
        <v>714</v>
      </c>
      <c r="B34" s="84">
        <v>854.57</v>
      </c>
      <c r="D34" s="1" t="s">
        <v>534</v>
      </c>
      <c r="E34" s="1" t="s">
        <v>0</v>
      </c>
      <c r="F34" s="1" t="s">
        <v>465</v>
      </c>
      <c r="G34" s="1" t="s">
        <v>92</v>
      </c>
      <c r="H34" t="str">
        <f t="shared" si="0"/>
        <v>06/03/2023</v>
      </c>
    </row>
    <row r="35" spans="1:8" x14ac:dyDescent="0.25">
      <c r="A35">
        <v>715</v>
      </c>
      <c r="B35" s="84">
        <v>262.5</v>
      </c>
      <c r="D35" s="1" t="s">
        <v>534</v>
      </c>
      <c r="E35" s="1" t="s">
        <v>0</v>
      </c>
      <c r="F35" s="1" t="s">
        <v>465</v>
      </c>
      <c r="G35" s="1" t="s">
        <v>92</v>
      </c>
      <c r="H35" t="str">
        <f t="shared" ref="H35:H66" si="1">+D35&amp;G35&amp;E35&amp;G35&amp;F35</f>
        <v>06/03/2023</v>
      </c>
    </row>
    <row r="36" spans="1:8" x14ac:dyDescent="0.25">
      <c r="A36">
        <v>716</v>
      </c>
      <c r="B36" s="84">
        <v>605</v>
      </c>
      <c r="D36" s="1" t="s">
        <v>534</v>
      </c>
      <c r="E36" s="1" t="s">
        <v>0</v>
      </c>
      <c r="F36" s="1" t="s">
        <v>465</v>
      </c>
      <c r="G36" s="1" t="s">
        <v>92</v>
      </c>
      <c r="H36" t="str">
        <f t="shared" si="1"/>
        <v>06/03/2023</v>
      </c>
    </row>
    <row r="37" spans="1:8" x14ac:dyDescent="0.25">
      <c r="A37">
        <v>717</v>
      </c>
      <c r="B37" s="84">
        <v>0</v>
      </c>
      <c r="D37" s="1" t="s">
        <v>384</v>
      </c>
      <c r="E37" s="1" t="s">
        <v>0</v>
      </c>
      <c r="F37" s="1" t="s">
        <v>465</v>
      </c>
      <c r="G37" s="1" t="s">
        <v>92</v>
      </c>
      <c r="H37" t="str">
        <f t="shared" si="1"/>
        <v>07/03/2023</v>
      </c>
    </row>
    <row r="38" spans="1:8" x14ac:dyDescent="0.25">
      <c r="A38">
        <v>718</v>
      </c>
      <c r="B38" s="84">
        <v>450</v>
      </c>
      <c r="D38" s="1" t="s">
        <v>384</v>
      </c>
      <c r="E38" s="1" t="s">
        <v>0</v>
      </c>
      <c r="F38" s="1" t="s">
        <v>465</v>
      </c>
      <c r="G38" s="1" t="s">
        <v>92</v>
      </c>
      <c r="H38" t="str">
        <f t="shared" si="1"/>
        <v>07/03/2023</v>
      </c>
    </row>
    <row r="39" spans="1:8" x14ac:dyDescent="0.25">
      <c r="A39">
        <v>719</v>
      </c>
      <c r="B39" s="84">
        <v>100</v>
      </c>
      <c r="D39" s="1" t="s">
        <v>384</v>
      </c>
      <c r="E39" s="1" t="s">
        <v>0</v>
      </c>
      <c r="F39" s="1" t="s">
        <v>465</v>
      </c>
      <c r="G39" s="1" t="s">
        <v>92</v>
      </c>
      <c r="H39" t="str">
        <f t="shared" si="1"/>
        <v>07/03/2023</v>
      </c>
    </row>
    <row r="40" spans="1:8" x14ac:dyDescent="0.25">
      <c r="A40">
        <v>720</v>
      </c>
      <c r="B40" s="84">
        <v>302.5</v>
      </c>
      <c r="D40" s="1" t="s">
        <v>384</v>
      </c>
      <c r="E40" s="1" t="s">
        <v>0</v>
      </c>
      <c r="F40" s="1" t="s">
        <v>465</v>
      </c>
      <c r="G40" s="1" t="s">
        <v>92</v>
      </c>
      <c r="H40" t="str">
        <f t="shared" si="1"/>
        <v>07/03/2023</v>
      </c>
    </row>
    <row r="41" spans="1:8" x14ac:dyDescent="0.25">
      <c r="A41">
        <v>721</v>
      </c>
      <c r="B41" s="84">
        <v>90</v>
      </c>
      <c r="D41" s="1" t="s">
        <v>533</v>
      </c>
      <c r="E41" s="1" t="s">
        <v>0</v>
      </c>
      <c r="F41" s="1" t="s">
        <v>465</v>
      </c>
      <c r="G41" s="1" t="s">
        <v>92</v>
      </c>
      <c r="H41" t="str">
        <f t="shared" si="1"/>
        <v>08/03/2023</v>
      </c>
    </row>
    <row r="42" spans="1:8" x14ac:dyDescent="0.25">
      <c r="A42">
        <v>722</v>
      </c>
      <c r="B42" s="84">
        <v>975</v>
      </c>
      <c r="D42" s="1" t="s">
        <v>533</v>
      </c>
      <c r="E42" s="1" t="s">
        <v>0</v>
      </c>
      <c r="F42" s="1" t="s">
        <v>465</v>
      </c>
      <c r="G42" s="1" t="s">
        <v>92</v>
      </c>
      <c r="H42" t="str">
        <f t="shared" si="1"/>
        <v>08/03/2023</v>
      </c>
    </row>
    <row r="43" spans="1:8" x14ac:dyDescent="0.25">
      <c r="A43">
        <v>723</v>
      </c>
      <c r="B43" s="84">
        <v>1139.95</v>
      </c>
      <c r="D43" s="1" t="s">
        <v>533</v>
      </c>
      <c r="E43" s="1" t="s">
        <v>0</v>
      </c>
      <c r="F43" s="1" t="s">
        <v>465</v>
      </c>
      <c r="G43" s="1" t="s">
        <v>92</v>
      </c>
      <c r="H43" t="str">
        <f t="shared" si="1"/>
        <v>08/03/2023</v>
      </c>
    </row>
    <row r="44" spans="1:8" x14ac:dyDescent="0.25">
      <c r="A44">
        <v>724</v>
      </c>
      <c r="B44" s="84">
        <v>797.5</v>
      </c>
      <c r="D44" s="1" t="s">
        <v>533</v>
      </c>
      <c r="E44" s="1" t="s">
        <v>0</v>
      </c>
      <c r="F44" s="1" t="s">
        <v>465</v>
      </c>
      <c r="G44" s="1" t="s">
        <v>92</v>
      </c>
      <c r="H44" t="str">
        <f t="shared" si="1"/>
        <v>08/03/2023</v>
      </c>
    </row>
    <row r="45" spans="1:8" x14ac:dyDescent="0.25">
      <c r="A45">
        <v>725</v>
      </c>
      <c r="B45" s="84">
        <v>1102.5</v>
      </c>
      <c r="D45" s="1" t="s">
        <v>434</v>
      </c>
      <c r="E45" s="1" t="s">
        <v>0</v>
      </c>
      <c r="F45" s="1" t="s">
        <v>465</v>
      </c>
      <c r="G45" s="1" t="s">
        <v>92</v>
      </c>
      <c r="H45" t="str">
        <f t="shared" si="1"/>
        <v>09/03/2023</v>
      </c>
    </row>
    <row r="46" spans="1:8" x14ac:dyDescent="0.25">
      <c r="A46">
        <v>726</v>
      </c>
      <c r="B46" s="84">
        <v>971.25</v>
      </c>
      <c r="D46" s="1" t="s">
        <v>434</v>
      </c>
      <c r="E46" s="1" t="s">
        <v>0</v>
      </c>
      <c r="F46" s="1" t="s">
        <v>465</v>
      </c>
      <c r="G46" s="1" t="s">
        <v>92</v>
      </c>
      <c r="H46" t="str">
        <f t="shared" si="1"/>
        <v>09/03/2023</v>
      </c>
    </row>
    <row r="47" spans="1:8" x14ac:dyDescent="0.25">
      <c r="A47">
        <v>727</v>
      </c>
      <c r="B47" s="84">
        <v>1207.5</v>
      </c>
      <c r="D47" s="1" t="s">
        <v>434</v>
      </c>
      <c r="E47" s="1" t="s">
        <v>0</v>
      </c>
      <c r="F47" s="1" t="s">
        <v>465</v>
      </c>
      <c r="G47" s="1" t="s">
        <v>92</v>
      </c>
      <c r="H47" t="str">
        <f t="shared" si="1"/>
        <v>09/03/2023</v>
      </c>
    </row>
    <row r="48" spans="1:8" x14ac:dyDescent="0.25">
      <c r="A48">
        <v>728</v>
      </c>
      <c r="B48" s="84">
        <v>939.18</v>
      </c>
      <c r="D48" s="1" t="s">
        <v>434</v>
      </c>
      <c r="E48" s="1" t="s">
        <v>0</v>
      </c>
      <c r="F48" s="1" t="s">
        <v>465</v>
      </c>
      <c r="G48" s="1" t="s">
        <v>92</v>
      </c>
      <c r="H48" t="str">
        <f t="shared" si="1"/>
        <v>09/03/2023</v>
      </c>
    </row>
    <row r="49" spans="1:8" x14ac:dyDescent="0.25">
      <c r="A49">
        <v>729</v>
      </c>
      <c r="B49" s="84">
        <v>525</v>
      </c>
      <c r="D49" s="1" t="s">
        <v>434</v>
      </c>
      <c r="E49" s="1" t="s">
        <v>0</v>
      </c>
      <c r="F49" s="1" t="s">
        <v>465</v>
      </c>
      <c r="G49" s="1" t="s">
        <v>92</v>
      </c>
      <c r="H49" t="str">
        <f t="shared" si="1"/>
        <v>09/03/2023</v>
      </c>
    </row>
    <row r="50" spans="1:8" x14ac:dyDescent="0.25">
      <c r="A50">
        <v>730</v>
      </c>
      <c r="B50" s="84">
        <v>90</v>
      </c>
      <c r="D50" s="1" t="s">
        <v>434</v>
      </c>
      <c r="E50" s="1" t="s">
        <v>0</v>
      </c>
      <c r="F50" s="1" t="s">
        <v>465</v>
      </c>
      <c r="G50" s="1" t="s">
        <v>92</v>
      </c>
      <c r="H50" t="str">
        <f t="shared" si="1"/>
        <v>09/03/2023</v>
      </c>
    </row>
    <row r="51" spans="1:8" x14ac:dyDescent="0.25">
      <c r="A51">
        <v>731</v>
      </c>
      <c r="B51" s="84">
        <v>1315.57</v>
      </c>
      <c r="D51" s="1" t="s">
        <v>434</v>
      </c>
      <c r="E51" s="1" t="s">
        <v>0</v>
      </c>
      <c r="F51" s="1" t="s">
        <v>465</v>
      </c>
      <c r="G51" s="1" t="s">
        <v>92</v>
      </c>
      <c r="H51" t="str">
        <f t="shared" si="1"/>
        <v>09/03/2023</v>
      </c>
    </row>
    <row r="52" spans="1:8" x14ac:dyDescent="0.25">
      <c r="A52">
        <v>732</v>
      </c>
      <c r="B52" s="84">
        <v>767.23</v>
      </c>
      <c r="D52" s="1" t="s">
        <v>460</v>
      </c>
      <c r="E52" s="1" t="s">
        <v>0</v>
      </c>
      <c r="F52" s="1" t="s">
        <v>465</v>
      </c>
      <c r="G52" s="1" t="s">
        <v>92</v>
      </c>
      <c r="H52" t="str">
        <f t="shared" si="1"/>
        <v>13/03/2023</v>
      </c>
    </row>
    <row r="53" spans="1:8" x14ac:dyDescent="0.25">
      <c r="A53">
        <v>733</v>
      </c>
      <c r="B53" s="84">
        <v>605</v>
      </c>
      <c r="D53" s="1" t="s">
        <v>460</v>
      </c>
      <c r="E53" s="1" t="s">
        <v>0</v>
      </c>
      <c r="F53" s="1" t="s">
        <v>465</v>
      </c>
      <c r="G53" s="1" t="s">
        <v>92</v>
      </c>
      <c r="H53" t="str">
        <f t="shared" si="1"/>
        <v>13/03/2023</v>
      </c>
    </row>
    <row r="54" spans="1:8" x14ac:dyDescent="0.25">
      <c r="A54">
        <v>734</v>
      </c>
      <c r="B54" s="84">
        <v>1260</v>
      </c>
      <c r="D54" s="1" t="s">
        <v>460</v>
      </c>
      <c r="E54" s="1" t="s">
        <v>0</v>
      </c>
      <c r="F54" s="1" t="s">
        <v>465</v>
      </c>
      <c r="G54" s="1" t="s">
        <v>92</v>
      </c>
      <c r="H54" t="str">
        <f t="shared" si="1"/>
        <v>13/03/2023</v>
      </c>
    </row>
    <row r="55" spans="1:8" x14ac:dyDescent="0.25">
      <c r="A55">
        <v>735</v>
      </c>
      <c r="B55" s="84">
        <v>267.3</v>
      </c>
      <c r="D55" s="1" t="s">
        <v>460</v>
      </c>
      <c r="E55" s="1" t="s">
        <v>0</v>
      </c>
      <c r="F55" s="1" t="s">
        <v>465</v>
      </c>
      <c r="G55" s="1" t="s">
        <v>92</v>
      </c>
      <c r="H55" t="str">
        <f t="shared" si="1"/>
        <v>13/03/2023</v>
      </c>
    </row>
    <row r="56" spans="1:8" x14ac:dyDescent="0.25">
      <c r="A56">
        <v>736</v>
      </c>
      <c r="B56" s="84">
        <v>1365</v>
      </c>
      <c r="D56" s="1" t="s">
        <v>460</v>
      </c>
      <c r="E56" s="1" t="s">
        <v>0</v>
      </c>
      <c r="F56" s="1" t="s">
        <v>465</v>
      </c>
      <c r="G56" s="1" t="s">
        <v>92</v>
      </c>
      <c r="H56" t="str">
        <f t="shared" si="1"/>
        <v>13/03/2023</v>
      </c>
    </row>
    <row r="57" spans="1:8" x14ac:dyDescent="0.25">
      <c r="A57">
        <v>737</v>
      </c>
      <c r="B57" s="84">
        <v>880</v>
      </c>
      <c r="D57" s="1" t="s">
        <v>460</v>
      </c>
      <c r="E57" s="1" t="s">
        <v>0</v>
      </c>
      <c r="F57" s="1" t="s">
        <v>465</v>
      </c>
      <c r="G57" s="1" t="s">
        <v>92</v>
      </c>
      <c r="H57" t="str">
        <f t="shared" si="1"/>
        <v>13/03/2023</v>
      </c>
    </row>
    <row r="58" spans="1:8" x14ac:dyDescent="0.25">
      <c r="A58">
        <v>738</v>
      </c>
      <c r="B58" s="84">
        <v>302.5</v>
      </c>
      <c r="D58" s="1" t="s">
        <v>460</v>
      </c>
      <c r="E58" s="1" t="s">
        <v>0</v>
      </c>
      <c r="F58" s="1" t="s">
        <v>465</v>
      </c>
      <c r="G58" s="1" t="s">
        <v>92</v>
      </c>
      <c r="H58" t="str">
        <f t="shared" si="1"/>
        <v>13/03/2023</v>
      </c>
    </row>
    <row r="59" spans="1:8" x14ac:dyDescent="0.25">
      <c r="A59">
        <v>739</v>
      </c>
      <c r="B59" s="84">
        <v>436</v>
      </c>
      <c r="D59" s="1" t="s">
        <v>460</v>
      </c>
      <c r="E59" s="1" t="s">
        <v>0</v>
      </c>
      <c r="F59" s="1" t="s">
        <v>465</v>
      </c>
      <c r="G59" s="1" t="s">
        <v>92</v>
      </c>
      <c r="H59" t="str">
        <f t="shared" si="1"/>
        <v>13/03/2023</v>
      </c>
    </row>
    <row r="60" spans="1:8" x14ac:dyDescent="0.25">
      <c r="A60">
        <v>740</v>
      </c>
      <c r="B60" s="84">
        <v>0</v>
      </c>
      <c r="D60" s="1" t="s">
        <v>460</v>
      </c>
      <c r="E60" s="1" t="s">
        <v>0</v>
      </c>
      <c r="F60" s="1" t="s">
        <v>465</v>
      </c>
      <c r="G60" s="1" t="s">
        <v>92</v>
      </c>
      <c r="H60" t="str">
        <f t="shared" si="1"/>
        <v>13/03/2023</v>
      </c>
    </row>
    <row r="61" spans="1:8" x14ac:dyDescent="0.25">
      <c r="A61">
        <v>741</v>
      </c>
      <c r="B61" s="84">
        <v>325</v>
      </c>
      <c r="D61" s="1" t="s">
        <v>532</v>
      </c>
      <c r="E61" s="1" t="s">
        <v>0</v>
      </c>
      <c r="F61" s="1" t="s">
        <v>465</v>
      </c>
      <c r="G61" s="1" t="s">
        <v>92</v>
      </c>
      <c r="H61" t="str">
        <f t="shared" si="1"/>
        <v>14/03/2023</v>
      </c>
    </row>
    <row r="62" spans="1:8" x14ac:dyDescent="0.25">
      <c r="A62">
        <v>742</v>
      </c>
      <c r="B62" s="84">
        <v>367.5</v>
      </c>
      <c r="D62" s="1" t="s">
        <v>532</v>
      </c>
      <c r="E62" s="1" t="s">
        <v>0</v>
      </c>
      <c r="F62" s="1" t="s">
        <v>465</v>
      </c>
      <c r="G62" s="1" t="s">
        <v>92</v>
      </c>
      <c r="H62" t="str">
        <f t="shared" si="1"/>
        <v>14/03/2023</v>
      </c>
    </row>
    <row r="63" spans="1:8" x14ac:dyDescent="0.25">
      <c r="A63">
        <v>743</v>
      </c>
      <c r="B63" s="84">
        <v>812.92</v>
      </c>
      <c r="D63" s="1" t="s">
        <v>532</v>
      </c>
      <c r="E63" s="1" t="s">
        <v>0</v>
      </c>
      <c r="F63" s="1" t="s">
        <v>465</v>
      </c>
      <c r="G63" s="1" t="s">
        <v>92</v>
      </c>
      <c r="H63" t="str">
        <f t="shared" si="1"/>
        <v>14/03/2023</v>
      </c>
    </row>
    <row r="64" spans="1:8" x14ac:dyDescent="0.25">
      <c r="A64">
        <v>744</v>
      </c>
      <c r="B64" s="84">
        <v>90</v>
      </c>
      <c r="D64" s="1" t="s">
        <v>532</v>
      </c>
      <c r="E64" s="1" t="s">
        <v>0</v>
      </c>
      <c r="F64" s="1" t="s">
        <v>465</v>
      </c>
      <c r="G64" s="1" t="s">
        <v>92</v>
      </c>
      <c r="H64" t="str">
        <f t="shared" si="1"/>
        <v>14/03/2023</v>
      </c>
    </row>
    <row r="65" spans="1:8" x14ac:dyDescent="0.25">
      <c r="A65">
        <v>745</v>
      </c>
      <c r="B65" s="84">
        <v>804.57</v>
      </c>
      <c r="D65" s="1" t="s">
        <v>531</v>
      </c>
      <c r="E65" s="1" t="s">
        <v>0</v>
      </c>
      <c r="F65" s="1" t="s">
        <v>465</v>
      </c>
      <c r="G65" s="1" t="s">
        <v>92</v>
      </c>
      <c r="H65" t="str">
        <f t="shared" si="1"/>
        <v>15/03/2023</v>
      </c>
    </row>
    <row r="66" spans="1:8" x14ac:dyDescent="0.25">
      <c r="A66">
        <v>746</v>
      </c>
      <c r="B66" s="84">
        <v>854.57</v>
      </c>
      <c r="D66" s="1" t="s">
        <v>531</v>
      </c>
      <c r="E66" s="1" t="s">
        <v>0</v>
      </c>
      <c r="F66" s="1" t="s">
        <v>465</v>
      </c>
      <c r="G66" s="1" t="s">
        <v>92</v>
      </c>
      <c r="H66" t="str">
        <f t="shared" si="1"/>
        <v>15/03/2023</v>
      </c>
    </row>
    <row r="67" spans="1:8" x14ac:dyDescent="0.25">
      <c r="A67">
        <v>747</v>
      </c>
      <c r="B67" s="84">
        <v>412.5</v>
      </c>
      <c r="D67" s="1" t="s">
        <v>531</v>
      </c>
      <c r="E67" s="1" t="s">
        <v>0</v>
      </c>
      <c r="F67" s="1" t="s">
        <v>465</v>
      </c>
      <c r="G67" s="1" t="s">
        <v>92</v>
      </c>
      <c r="H67" t="str">
        <f t="shared" ref="H67:H98" si="2">+D67&amp;G67&amp;E67&amp;G67&amp;F67</f>
        <v>15/03/2023</v>
      </c>
    </row>
    <row r="68" spans="1:8" x14ac:dyDescent="0.25">
      <c r="A68">
        <v>748</v>
      </c>
      <c r="B68" s="84">
        <v>125</v>
      </c>
      <c r="D68" s="1" t="s">
        <v>531</v>
      </c>
      <c r="E68" s="1" t="s">
        <v>0</v>
      </c>
      <c r="F68" s="1" t="s">
        <v>465</v>
      </c>
      <c r="G68" s="1" t="s">
        <v>92</v>
      </c>
      <c r="H68" t="str">
        <f t="shared" si="2"/>
        <v>15/03/2023</v>
      </c>
    </row>
    <row r="69" spans="1:8" x14ac:dyDescent="0.25">
      <c r="A69">
        <v>749</v>
      </c>
      <c r="B69" s="84">
        <v>450</v>
      </c>
      <c r="D69" s="1" t="s">
        <v>531</v>
      </c>
      <c r="E69" s="1" t="s">
        <v>0</v>
      </c>
      <c r="F69" s="1" t="s">
        <v>465</v>
      </c>
      <c r="G69" s="1" t="s">
        <v>92</v>
      </c>
      <c r="H69" t="str">
        <f t="shared" si="2"/>
        <v>15/03/2023</v>
      </c>
    </row>
    <row r="70" spans="1:8" x14ac:dyDescent="0.25">
      <c r="A70">
        <v>750</v>
      </c>
      <c r="B70" s="84">
        <v>800</v>
      </c>
      <c r="D70" s="1" t="s">
        <v>433</v>
      </c>
      <c r="E70" s="1" t="s">
        <v>0</v>
      </c>
      <c r="F70" s="1" t="s">
        <v>465</v>
      </c>
      <c r="G70" s="1" t="s">
        <v>92</v>
      </c>
      <c r="H70" t="str">
        <f t="shared" si="2"/>
        <v>16/03/2023</v>
      </c>
    </row>
    <row r="71" spans="1:8" x14ac:dyDescent="0.25">
      <c r="A71">
        <v>751</v>
      </c>
      <c r="B71" s="84">
        <v>50</v>
      </c>
      <c r="D71" s="1" t="s">
        <v>433</v>
      </c>
      <c r="E71" s="1" t="s">
        <v>0</v>
      </c>
      <c r="F71" s="1" t="s">
        <v>465</v>
      </c>
      <c r="G71" s="1" t="s">
        <v>92</v>
      </c>
      <c r="H71" t="str">
        <f t="shared" si="2"/>
        <v>16/03/2023</v>
      </c>
    </row>
    <row r="72" spans="1:8" x14ac:dyDescent="0.25">
      <c r="A72">
        <v>752</v>
      </c>
      <c r="B72" s="84">
        <v>612.5</v>
      </c>
      <c r="D72" s="1" t="s">
        <v>433</v>
      </c>
      <c r="E72" s="1" t="s">
        <v>0</v>
      </c>
      <c r="F72" s="1" t="s">
        <v>465</v>
      </c>
      <c r="G72" s="1" t="s">
        <v>92</v>
      </c>
      <c r="H72" t="str">
        <f t="shared" si="2"/>
        <v>16/03/2023</v>
      </c>
    </row>
    <row r="73" spans="1:8" x14ac:dyDescent="0.25">
      <c r="A73">
        <v>753</v>
      </c>
      <c r="B73" s="84">
        <v>600</v>
      </c>
      <c r="D73" s="1" t="s">
        <v>433</v>
      </c>
      <c r="E73" s="1" t="s">
        <v>0</v>
      </c>
      <c r="F73" s="1" t="s">
        <v>465</v>
      </c>
      <c r="G73" s="1" t="s">
        <v>92</v>
      </c>
      <c r="H73" t="str">
        <f t="shared" si="2"/>
        <v>16/03/2023</v>
      </c>
    </row>
    <row r="74" spans="1:8" x14ac:dyDescent="0.25">
      <c r="A74">
        <v>754</v>
      </c>
      <c r="B74" s="84">
        <v>660</v>
      </c>
      <c r="D74" s="1" t="s">
        <v>459</v>
      </c>
      <c r="E74" s="1" t="s">
        <v>0</v>
      </c>
      <c r="F74" s="1" t="s">
        <v>465</v>
      </c>
      <c r="G74" s="1" t="s">
        <v>92</v>
      </c>
      <c r="H74" t="str">
        <f t="shared" si="2"/>
        <v>17/03/2023</v>
      </c>
    </row>
    <row r="75" spans="1:8" x14ac:dyDescent="0.25">
      <c r="A75">
        <v>755</v>
      </c>
      <c r="B75" s="84">
        <v>600</v>
      </c>
      <c r="D75" s="1" t="s">
        <v>458</v>
      </c>
      <c r="E75" s="1" t="s">
        <v>0</v>
      </c>
      <c r="F75" s="1" t="s">
        <v>465</v>
      </c>
      <c r="G75" s="1" t="s">
        <v>92</v>
      </c>
      <c r="H75" t="str">
        <f t="shared" si="2"/>
        <v>20/03/2023</v>
      </c>
    </row>
    <row r="76" spans="1:8" x14ac:dyDescent="0.25">
      <c r="A76">
        <v>756</v>
      </c>
      <c r="B76" s="84">
        <v>739.8</v>
      </c>
      <c r="D76" s="1" t="s">
        <v>458</v>
      </c>
      <c r="E76" s="1" t="s">
        <v>0</v>
      </c>
      <c r="F76" s="1" t="s">
        <v>465</v>
      </c>
      <c r="G76" s="1" t="s">
        <v>92</v>
      </c>
      <c r="H76" t="str">
        <f t="shared" si="2"/>
        <v>20/03/2023</v>
      </c>
    </row>
    <row r="77" spans="1:8" x14ac:dyDescent="0.25">
      <c r="A77">
        <v>757</v>
      </c>
      <c r="B77" s="84">
        <v>700</v>
      </c>
      <c r="D77" s="1" t="s">
        <v>458</v>
      </c>
      <c r="E77" s="1" t="s">
        <v>0</v>
      </c>
      <c r="F77" s="1" t="s">
        <v>465</v>
      </c>
      <c r="G77" s="1" t="s">
        <v>92</v>
      </c>
      <c r="H77" t="str">
        <f t="shared" si="2"/>
        <v>20/03/2023</v>
      </c>
    </row>
    <row r="78" spans="1:8" x14ac:dyDescent="0.25">
      <c r="A78">
        <v>758</v>
      </c>
      <c r="B78" s="84">
        <v>862.5</v>
      </c>
      <c r="D78" s="1" t="s">
        <v>458</v>
      </c>
      <c r="E78" s="1" t="s">
        <v>0</v>
      </c>
      <c r="F78" s="1" t="s">
        <v>465</v>
      </c>
      <c r="G78" s="1" t="s">
        <v>92</v>
      </c>
      <c r="H78" t="str">
        <f t="shared" si="2"/>
        <v>20/03/2023</v>
      </c>
    </row>
    <row r="79" spans="1:8" x14ac:dyDescent="0.25">
      <c r="A79">
        <v>759</v>
      </c>
      <c r="B79" s="84">
        <v>950</v>
      </c>
      <c r="D79" s="1" t="s">
        <v>458</v>
      </c>
      <c r="E79" s="1" t="s">
        <v>0</v>
      </c>
      <c r="F79" s="1" t="s">
        <v>465</v>
      </c>
      <c r="G79" s="1" t="s">
        <v>92</v>
      </c>
      <c r="H79" t="str">
        <f t="shared" si="2"/>
        <v>20/03/2023</v>
      </c>
    </row>
    <row r="80" spans="1:8" x14ac:dyDescent="0.25">
      <c r="A80">
        <v>760</v>
      </c>
      <c r="B80" s="84">
        <v>267.3</v>
      </c>
      <c r="D80" s="1" t="s">
        <v>458</v>
      </c>
      <c r="E80" s="1" t="s">
        <v>0</v>
      </c>
      <c r="F80" s="1" t="s">
        <v>465</v>
      </c>
      <c r="G80" s="1" t="s">
        <v>92</v>
      </c>
      <c r="H80" t="str">
        <f t="shared" si="2"/>
        <v>20/03/2023</v>
      </c>
    </row>
    <row r="81" spans="1:8" x14ac:dyDescent="0.25">
      <c r="A81">
        <v>761</v>
      </c>
      <c r="B81" s="84">
        <v>850</v>
      </c>
      <c r="D81" s="1" t="s">
        <v>458</v>
      </c>
      <c r="E81" s="1" t="s">
        <v>0</v>
      </c>
      <c r="F81" s="1" t="s">
        <v>465</v>
      </c>
      <c r="G81" s="1" t="s">
        <v>92</v>
      </c>
      <c r="H81" t="str">
        <f t="shared" si="2"/>
        <v>20/03/2023</v>
      </c>
    </row>
    <row r="82" spans="1:8" x14ac:dyDescent="0.25">
      <c r="A82">
        <v>762</v>
      </c>
      <c r="B82" s="84">
        <v>880</v>
      </c>
      <c r="D82" s="1" t="s">
        <v>458</v>
      </c>
      <c r="E82" s="1" t="s">
        <v>0</v>
      </c>
      <c r="F82" s="1" t="s">
        <v>465</v>
      </c>
      <c r="G82" s="1" t="s">
        <v>92</v>
      </c>
      <c r="H82" t="str">
        <f t="shared" si="2"/>
        <v>20/03/2023</v>
      </c>
    </row>
    <row r="83" spans="1:8" x14ac:dyDescent="0.25">
      <c r="A83">
        <v>763</v>
      </c>
      <c r="B83" s="84">
        <v>871.05</v>
      </c>
      <c r="D83" s="1" t="s">
        <v>458</v>
      </c>
      <c r="E83" s="1" t="s">
        <v>0</v>
      </c>
      <c r="F83" s="1" t="s">
        <v>465</v>
      </c>
      <c r="G83" s="1" t="s">
        <v>92</v>
      </c>
      <c r="H83" t="str">
        <f t="shared" si="2"/>
        <v>20/03/2023</v>
      </c>
    </row>
    <row r="84" spans="1:8" x14ac:dyDescent="0.25">
      <c r="A84">
        <v>764</v>
      </c>
      <c r="B84" s="84">
        <v>700</v>
      </c>
      <c r="D84" s="1" t="s">
        <v>458</v>
      </c>
      <c r="E84" s="1" t="s">
        <v>0</v>
      </c>
      <c r="F84" s="1" t="s">
        <v>465</v>
      </c>
      <c r="G84" s="1" t="s">
        <v>92</v>
      </c>
      <c r="H84" t="str">
        <f t="shared" si="2"/>
        <v>20/03/2023</v>
      </c>
    </row>
    <row r="85" spans="1:8" x14ac:dyDescent="0.25">
      <c r="A85">
        <v>765</v>
      </c>
      <c r="B85" s="84">
        <v>880</v>
      </c>
      <c r="D85" s="1" t="s">
        <v>530</v>
      </c>
      <c r="E85" s="1" t="s">
        <v>0</v>
      </c>
      <c r="F85" s="1" t="s">
        <v>465</v>
      </c>
      <c r="G85" s="1" t="s">
        <v>92</v>
      </c>
      <c r="H85" t="str">
        <f t="shared" si="2"/>
        <v>21/03/2023</v>
      </c>
    </row>
    <row r="86" spans="1:8" x14ac:dyDescent="0.25">
      <c r="A86">
        <v>766</v>
      </c>
      <c r="B86" s="84">
        <v>367.5</v>
      </c>
      <c r="D86" s="1" t="s">
        <v>530</v>
      </c>
      <c r="E86" s="1" t="s">
        <v>0</v>
      </c>
      <c r="F86" s="1" t="s">
        <v>465</v>
      </c>
      <c r="G86" s="1" t="s">
        <v>92</v>
      </c>
      <c r="H86" t="str">
        <f t="shared" si="2"/>
        <v>21/03/2023</v>
      </c>
    </row>
    <row r="87" spans="1:8" x14ac:dyDescent="0.25">
      <c r="A87">
        <v>767</v>
      </c>
      <c r="B87" s="84">
        <v>319</v>
      </c>
      <c r="D87" s="1" t="s">
        <v>529</v>
      </c>
      <c r="E87" s="1" t="s">
        <v>0</v>
      </c>
      <c r="F87" s="1" t="s">
        <v>465</v>
      </c>
      <c r="G87" s="1" t="s">
        <v>92</v>
      </c>
      <c r="H87" t="str">
        <f t="shared" si="2"/>
        <v>22/03/2023</v>
      </c>
    </row>
    <row r="88" spans="1:8" x14ac:dyDescent="0.25">
      <c r="A88">
        <v>768</v>
      </c>
      <c r="B88" s="84">
        <v>412.5</v>
      </c>
      <c r="D88" s="1" t="s">
        <v>529</v>
      </c>
      <c r="E88" s="1" t="s">
        <v>0</v>
      </c>
      <c r="F88" s="1" t="s">
        <v>465</v>
      </c>
      <c r="G88" s="1" t="s">
        <v>92</v>
      </c>
      <c r="H88" t="str">
        <f t="shared" si="2"/>
        <v>22/03/2023</v>
      </c>
    </row>
    <row r="89" spans="1:8" x14ac:dyDescent="0.25">
      <c r="A89">
        <v>769</v>
      </c>
      <c r="B89" s="84">
        <v>440</v>
      </c>
      <c r="D89" s="1" t="s">
        <v>529</v>
      </c>
      <c r="E89" s="1" t="s">
        <v>0</v>
      </c>
      <c r="F89" s="1" t="s">
        <v>465</v>
      </c>
      <c r="G89" s="1" t="s">
        <v>92</v>
      </c>
      <c r="H89" t="str">
        <f t="shared" si="2"/>
        <v>22/03/2023</v>
      </c>
    </row>
    <row r="90" spans="1:8" x14ac:dyDescent="0.25">
      <c r="A90">
        <v>770</v>
      </c>
      <c r="B90" s="84">
        <v>412.5</v>
      </c>
      <c r="D90" s="1" t="s">
        <v>529</v>
      </c>
      <c r="E90" s="1" t="s">
        <v>0</v>
      </c>
      <c r="F90" s="1" t="s">
        <v>465</v>
      </c>
      <c r="G90" s="1" t="s">
        <v>92</v>
      </c>
      <c r="H90" t="str">
        <f t="shared" si="2"/>
        <v>22/03/2023</v>
      </c>
    </row>
    <row r="91" spans="1:8" x14ac:dyDescent="0.25">
      <c r="A91">
        <v>771</v>
      </c>
      <c r="B91" s="84">
        <v>150</v>
      </c>
      <c r="D91" s="1" t="s">
        <v>432</v>
      </c>
      <c r="E91" s="1" t="s">
        <v>0</v>
      </c>
      <c r="F91" s="1" t="s">
        <v>465</v>
      </c>
      <c r="G91" s="1" t="s">
        <v>92</v>
      </c>
      <c r="H91" t="str">
        <f t="shared" si="2"/>
        <v>23/03/2023</v>
      </c>
    </row>
    <row r="92" spans="1:8" x14ac:dyDescent="0.25">
      <c r="A92">
        <v>772</v>
      </c>
      <c r="B92" s="84">
        <v>0</v>
      </c>
      <c r="D92" s="1" t="s">
        <v>432</v>
      </c>
      <c r="E92" s="1" t="s">
        <v>0</v>
      </c>
      <c r="F92" s="1" t="s">
        <v>465</v>
      </c>
      <c r="G92" s="1" t="s">
        <v>92</v>
      </c>
      <c r="H92" t="str">
        <f t="shared" si="2"/>
        <v>23/03/2023</v>
      </c>
    </row>
    <row r="93" spans="1:8" x14ac:dyDescent="0.25">
      <c r="A93">
        <v>773</v>
      </c>
      <c r="B93" s="84">
        <v>150</v>
      </c>
      <c r="D93" s="1" t="s">
        <v>432</v>
      </c>
      <c r="E93" s="1" t="s">
        <v>0</v>
      </c>
      <c r="F93" s="1" t="s">
        <v>465</v>
      </c>
      <c r="G93" s="1" t="s">
        <v>92</v>
      </c>
      <c r="H93" t="str">
        <f t="shared" si="2"/>
        <v>23/03/2023</v>
      </c>
    </row>
    <row r="94" spans="1:8" x14ac:dyDescent="0.25">
      <c r="A94">
        <v>774</v>
      </c>
      <c r="B94" s="84">
        <v>375</v>
      </c>
      <c r="D94" s="1" t="s">
        <v>457</v>
      </c>
      <c r="E94" s="1" t="s">
        <v>0</v>
      </c>
      <c r="F94" s="1" t="s">
        <v>465</v>
      </c>
      <c r="G94" s="1" t="s">
        <v>92</v>
      </c>
      <c r="H94" t="str">
        <f t="shared" si="2"/>
        <v>24/03/2023</v>
      </c>
    </row>
    <row r="95" spans="1:8" x14ac:dyDescent="0.25">
      <c r="A95">
        <v>775</v>
      </c>
      <c r="B95" s="84">
        <v>990</v>
      </c>
      <c r="D95" s="1" t="s">
        <v>457</v>
      </c>
      <c r="E95" s="1" t="s">
        <v>0</v>
      </c>
      <c r="F95" s="1" t="s">
        <v>465</v>
      </c>
      <c r="G95" s="1" t="s">
        <v>92</v>
      </c>
      <c r="H95" t="str">
        <f t="shared" si="2"/>
        <v>24/03/2023</v>
      </c>
    </row>
    <row r="96" spans="1:8" x14ac:dyDescent="0.25">
      <c r="A96">
        <v>776</v>
      </c>
      <c r="B96" s="84">
        <v>420</v>
      </c>
      <c r="D96" s="1" t="s">
        <v>457</v>
      </c>
      <c r="E96" s="1" t="s">
        <v>0</v>
      </c>
      <c r="F96" s="1" t="s">
        <v>465</v>
      </c>
      <c r="G96" s="1" t="s">
        <v>92</v>
      </c>
      <c r="H96" t="str">
        <f t="shared" si="2"/>
        <v>24/03/2023</v>
      </c>
    </row>
    <row r="97" spans="1:8" x14ac:dyDescent="0.25">
      <c r="A97">
        <v>777</v>
      </c>
      <c r="B97" s="84">
        <v>894.08</v>
      </c>
      <c r="D97" s="1" t="s">
        <v>457</v>
      </c>
      <c r="E97" s="1" t="s">
        <v>0</v>
      </c>
      <c r="F97" s="1" t="s">
        <v>465</v>
      </c>
      <c r="G97" s="1" t="s">
        <v>92</v>
      </c>
      <c r="H97" t="str">
        <f t="shared" si="2"/>
        <v>24/03/2023</v>
      </c>
    </row>
    <row r="98" spans="1:8" x14ac:dyDescent="0.25">
      <c r="A98">
        <v>778</v>
      </c>
      <c r="B98" s="84">
        <v>739.8</v>
      </c>
      <c r="D98" s="1" t="s">
        <v>457</v>
      </c>
      <c r="E98" s="1" t="s">
        <v>0</v>
      </c>
      <c r="F98" s="1" t="s">
        <v>465</v>
      </c>
      <c r="G98" s="1" t="s">
        <v>92</v>
      </c>
      <c r="H98" t="str">
        <f t="shared" si="2"/>
        <v>24/03/2023</v>
      </c>
    </row>
    <row r="99" spans="1:8" x14ac:dyDescent="0.25">
      <c r="A99">
        <v>779</v>
      </c>
      <c r="B99" s="84">
        <v>150</v>
      </c>
      <c r="D99" s="1" t="s">
        <v>457</v>
      </c>
      <c r="E99" s="1" t="s">
        <v>0</v>
      </c>
      <c r="F99" s="1" t="s">
        <v>465</v>
      </c>
      <c r="G99" s="1" t="s">
        <v>92</v>
      </c>
      <c r="H99" t="str">
        <f t="shared" ref="H99:H125" si="3">+D99&amp;G99&amp;E99&amp;G99&amp;F99</f>
        <v>24/03/2023</v>
      </c>
    </row>
    <row r="100" spans="1:8" x14ac:dyDescent="0.25">
      <c r="A100">
        <v>780</v>
      </c>
      <c r="B100" s="84">
        <v>0</v>
      </c>
      <c r="D100" s="1" t="s">
        <v>457</v>
      </c>
      <c r="E100" s="1" t="s">
        <v>0</v>
      </c>
      <c r="F100" s="1" t="s">
        <v>465</v>
      </c>
      <c r="G100" s="1" t="s">
        <v>92</v>
      </c>
      <c r="H100" t="str">
        <f t="shared" si="3"/>
        <v>24/03/2023</v>
      </c>
    </row>
    <row r="101" spans="1:8" x14ac:dyDescent="0.25">
      <c r="A101">
        <v>781</v>
      </c>
      <c r="B101" s="84">
        <v>100</v>
      </c>
      <c r="D101" s="1" t="s">
        <v>457</v>
      </c>
      <c r="E101" s="1" t="s">
        <v>0</v>
      </c>
      <c r="F101" s="1" t="s">
        <v>465</v>
      </c>
      <c r="G101" s="1" t="s">
        <v>92</v>
      </c>
      <c r="H101" t="str">
        <f t="shared" si="3"/>
        <v>24/03/2023</v>
      </c>
    </row>
    <row r="102" spans="1:8" x14ac:dyDescent="0.25">
      <c r="A102">
        <v>782</v>
      </c>
      <c r="B102" s="84">
        <v>664.95</v>
      </c>
      <c r="D102" s="1" t="s">
        <v>457</v>
      </c>
      <c r="E102" s="1" t="s">
        <v>0</v>
      </c>
      <c r="F102" s="1" t="s">
        <v>465</v>
      </c>
      <c r="G102" s="1" t="s">
        <v>92</v>
      </c>
      <c r="H102" t="str">
        <f t="shared" si="3"/>
        <v>24/03/2023</v>
      </c>
    </row>
    <row r="103" spans="1:8" x14ac:dyDescent="0.25">
      <c r="A103">
        <v>783</v>
      </c>
      <c r="B103" s="84">
        <v>302.5</v>
      </c>
      <c r="D103" s="1" t="s">
        <v>457</v>
      </c>
      <c r="E103" s="1" t="s">
        <v>0</v>
      </c>
      <c r="F103" s="1" t="s">
        <v>465</v>
      </c>
      <c r="G103" s="1" t="s">
        <v>92</v>
      </c>
      <c r="H103" t="str">
        <f t="shared" si="3"/>
        <v>24/03/2023</v>
      </c>
    </row>
    <row r="104" spans="1:8" x14ac:dyDescent="0.25">
      <c r="A104">
        <v>784</v>
      </c>
      <c r="B104" s="84">
        <v>907.5</v>
      </c>
      <c r="D104" s="1" t="s">
        <v>568</v>
      </c>
      <c r="E104" s="1" t="s">
        <v>0</v>
      </c>
      <c r="F104" s="1" t="s">
        <v>465</v>
      </c>
      <c r="G104" s="1" t="s">
        <v>92</v>
      </c>
      <c r="H104" t="str">
        <f t="shared" si="3"/>
        <v>25/03/2023</v>
      </c>
    </row>
    <row r="105" spans="1:8" x14ac:dyDescent="0.25">
      <c r="A105">
        <v>785</v>
      </c>
      <c r="B105" s="84">
        <v>302.5</v>
      </c>
      <c r="D105" s="1" t="s">
        <v>528</v>
      </c>
      <c r="E105" s="1" t="s">
        <v>0</v>
      </c>
      <c r="F105" s="1" t="s">
        <v>465</v>
      </c>
      <c r="G105" s="1" t="s">
        <v>92</v>
      </c>
      <c r="H105" t="str">
        <f t="shared" si="3"/>
        <v>27/03/2023</v>
      </c>
    </row>
    <row r="106" spans="1:8" x14ac:dyDescent="0.25">
      <c r="A106">
        <v>786</v>
      </c>
      <c r="B106" s="84">
        <v>0</v>
      </c>
      <c r="D106" s="1" t="s">
        <v>528</v>
      </c>
      <c r="E106" s="1" t="s">
        <v>0</v>
      </c>
      <c r="F106" s="1" t="s">
        <v>465</v>
      </c>
      <c r="G106" s="1" t="s">
        <v>92</v>
      </c>
      <c r="H106" t="str">
        <f t="shared" si="3"/>
        <v>27/03/2023</v>
      </c>
    </row>
    <row r="107" spans="1:8" x14ac:dyDescent="0.25">
      <c r="A107">
        <v>787</v>
      </c>
      <c r="B107" s="84">
        <v>319.8</v>
      </c>
      <c r="D107" s="1" t="s">
        <v>528</v>
      </c>
      <c r="E107" s="1" t="s">
        <v>0</v>
      </c>
      <c r="F107" s="1" t="s">
        <v>465</v>
      </c>
      <c r="G107" s="1" t="s">
        <v>92</v>
      </c>
      <c r="H107" t="str">
        <f t="shared" si="3"/>
        <v>27/03/2023</v>
      </c>
    </row>
    <row r="108" spans="1:8" x14ac:dyDescent="0.25">
      <c r="A108">
        <v>788</v>
      </c>
      <c r="B108" s="84">
        <v>0</v>
      </c>
      <c r="D108" s="1" t="s">
        <v>528</v>
      </c>
      <c r="E108" s="1" t="s">
        <v>0</v>
      </c>
      <c r="F108" s="1" t="s">
        <v>465</v>
      </c>
      <c r="G108" s="1" t="s">
        <v>92</v>
      </c>
      <c r="H108" t="str">
        <f t="shared" si="3"/>
        <v>27/03/2023</v>
      </c>
    </row>
    <row r="109" spans="1:8" x14ac:dyDescent="0.25">
      <c r="A109">
        <v>789</v>
      </c>
      <c r="B109" s="84">
        <v>900</v>
      </c>
      <c r="D109" s="1" t="s">
        <v>528</v>
      </c>
      <c r="E109" s="1" t="s">
        <v>0</v>
      </c>
      <c r="F109" s="1" t="s">
        <v>465</v>
      </c>
      <c r="G109" s="1" t="s">
        <v>92</v>
      </c>
      <c r="H109" t="str">
        <f t="shared" si="3"/>
        <v>27/03/2023</v>
      </c>
    </row>
    <row r="110" spans="1:8" x14ac:dyDescent="0.25">
      <c r="A110">
        <v>790</v>
      </c>
      <c r="B110" s="84">
        <v>600</v>
      </c>
      <c r="D110" s="1" t="s">
        <v>528</v>
      </c>
      <c r="E110" s="1" t="s">
        <v>0</v>
      </c>
      <c r="F110" s="1" t="s">
        <v>465</v>
      </c>
      <c r="G110" s="1" t="s">
        <v>92</v>
      </c>
      <c r="H110" t="str">
        <f t="shared" si="3"/>
        <v>27/03/2023</v>
      </c>
    </row>
    <row r="111" spans="1:8" x14ac:dyDescent="0.25">
      <c r="A111">
        <v>791</v>
      </c>
      <c r="B111" s="84">
        <v>880</v>
      </c>
      <c r="D111" s="1" t="s">
        <v>528</v>
      </c>
      <c r="E111" s="1" t="s">
        <v>0</v>
      </c>
      <c r="F111" s="1" t="s">
        <v>465</v>
      </c>
      <c r="G111" s="1" t="s">
        <v>92</v>
      </c>
      <c r="H111" t="str">
        <f t="shared" si="3"/>
        <v>27/03/2023</v>
      </c>
    </row>
    <row r="112" spans="1:8" x14ac:dyDescent="0.25">
      <c r="A112">
        <v>792</v>
      </c>
      <c r="B112" s="84">
        <v>550</v>
      </c>
      <c r="D112" s="1" t="s">
        <v>527</v>
      </c>
      <c r="E112" s="1" t="s">
        <v>0</v>
      </c>
      <c r="F112" s="1" t="s">
        <v>465</v>
      </c>
      <c r="G112" s="1" t="s">
        <v>92</v>
      </c>
      <c r="H112" t="str">
        <f t="shared" si="3"/>
        <v>28/03/2023</v>
      </c>
    </row>
    <row r="113" spans="1:8" x14ac:dyDescent="0.25">
      <c r="A113">
        <v>793</v>
      </c>
      <c r="B113" s="84">
        <v>200</v>
      </c>
      <c r="D113" s="1" t="s">
        <v>527</v>
      </c>
      <c r="E113" s="1" t="s">
        <v>0</v>
      </c>
      <c r="F113" s="1" t="s">
        <v>465</v>
      </c>
      <c r="G113" s="1" t="s">
        <v>92</v>
      </c>
      <c r="H113" t="str">
        <f t="shared" si="3"/>
        <v>28/03/2023</v>
      </c>
    </row>
    <row r="114" spans="1:8" x14ac:dyDescent="0.25">
      <c r="A114">
        <v>794</v>
      </c>
      <c r="B114" s="84">
        <v>0</v>
      </c>
      <c r="D114" s="1" t="s">
        <v>527</v>
      </c>
      <c r="E114" s="1" t="s">
        <v>0</v>
      </c>
      <c r="F114" s="1" t="s">
        <v>465</v>
      </c>
      <c r="G114" s="1" t="s">
        <v>92</v>
      </c>
      <c r="H114" t="str">
        <f t="shared" si="3"/>
        <v>28/03/2023</v>
      </c>
    </row>
    <row r="115" spans="1:8" x14ac:dyDescent="0.25">
      <c r="A115">
        <v>795</v>
      </c>
      <c r="B115" s="84">
        <v>525</v>
      </c>
      <c r="D115" s="1" t="s">
        <v>527</v>
      </c>
      <c r="E115" s="1" t="s">
        <v>0</v>
      </c>
      <c r="F115" s="1" t="s">
        <v>465</v>
      </c>
      <c r="G115" s="1" t="s">
        <v>92</v>
      </c>
      <c r="H115" t="str">
        <f t="shared" si="3"/>
        <v>28/03/2023</v>
      </c>
    </row>
    <row r="116" spans="1:8" x14ac:dyDescent="0.25">
      <c r="A116">
        <v>796</v>
      </c>
      <c r="B116" s="84">
        <v>100</v>
      </c>
      <c r="D116" s="1" t="s">
        <v>527</v>
      </c>
      <c r="E116" s="1" t="s">
        <v>0</v>
      </c>
      <c r="F116" s="1" t="s">
        <v>465</v>
      </c>
      <c r="G116" s="1" t="s">
        <v>92</v>
      </c>
      <c r="H116" t="str">
        <f t="shared" si="3"/>
        <v>28/03/2023</v>
      </c>
    </row>
    <row r="117" spans="1:8" x14ac:dyDescent="0.25">
      <c r="A117">
        <v>797</v>
      </c>
      <c r="B117" s="84">
        <v>206.25</v>
      </c>
      <c r="D117" s="1" t="s">
        <v>527</v>
      </c>
      <c r="E117" s="1" t="s">
        <v>0</v>
      </c>
      <c r="F117" s="1" t="s">
        <v>465</v>
      </c>
      <c r="G117" s="1" t="s">
        <v>92</v>
      </c>
      <c r="H117" t="str">
        <f t="shared" si="3"/>
        <v>28/03/2023</v>
      </c>
    </row>
    <row r="118" spans="1:8" x14ac:dyDescent="0.25">
      <c r="A118">
        <v>798</v>
      </c>
      <c r="B118" s="84">
        <v>700</v>
      </c>
      <c r="D118" s="1" t="s">
        <v>567</v>
      </c>
      <c r="E118" s="1" t="s">
        <v>0</v>
      </c>
      <c r="F118" s="1" t="s">
        <v>465</v>
      </c>
      <c r="G118" s="1" t="s">
        <v>92</v>
      </c>
      <c r="H118" t="str">
        <f t="shared" si="3"/>
        <v>29/03/2023</v>
      </c>
    </row>
    <row r="119" spans="1:8" x14ac:dyDescent="0.25">
      <c r="A119">
        <v>799</v>
      </c>
      <c r="B119" s="84">
        <v>498.08</v>
      </c>
      <c r="D119" s="1" t="s">
        <v>567</v>
      </c>
      <c r="E119" s="1" t="s">
        <v>0</v>
      </c>
      <c r="F119" s="1" t="s">
        <v>465</v>
      </c>
      <c r="G119" s="1" t="s">
        <v>92</v>
      </c>
      <c r="H119" t="str">
        <f t="shared" si="3"/>
        <v>29/03/2023</v>
      </c>
    </row>
    <row r="120" spans="1:8" x14ac:dyDescent="0.25">
      <c r="A120">
        <v>800</v>
      </c>
      <c r="B120" s="84">
        <v>939.29</v>
      </c>
      <c r="D120" s="1" t="s">
        <v>567</v>
      </c>
      <c r="E120" s="1" t="s">
        <v>0</v>
      </c>
      <c r="F120" s="1" t="s">
        <v>465</v>
      </c>
      <c r="G120" s="1" t="s">
        <v>92</v>
      </c>
      <c r="H120" t="str">
        <f t="shared" si="3"/>
        <v>29/03/2023</v>
      </c>
    </row>
    <row r="121" spans="1:8" x14ac:dyDescent="0.25">
      <c r="A121">
        <v>801</v>
      </c>
      <c r="B121" s="84">
        <v>412.5</v>
      </c>
      <c r="D121" s="1" t="s">
        <v>567</v>
      </c>
      <c r="E121" s="1" t="s">
        <v>0</v>
      </c>
      <c r="F121" s="1" t="s">
        <v>465</v>
      </c>
      <c r="G121" s="1" t="s">
        <v>92</v>
      </c>
      <c r="H121" t="str">
        <f t="shared" si="3"/>
        <v>29/03/2023</v>
      </c>
    </row>
    <row r="122" spans="1:8" x14ac:dyDescent="0.25">
      <c r="A122">
        <v>802</v>
      </c>
      <c r="B122" s="84">
        <v>0</v>
      </c>
      <c r="D122" s="1" t="s">
        <v>566</v>
      </c>
      <c r="E122" s="1" t="s">
        <v>0</v>
      </c>
      <c r="F122" s="1" t="s">
        <v>465</v>
      </c>
      <c r="G122" s="1" t="s">
        <v>92</v>
      </c>
      <c r="H122" t="str">
        <f t="shared" si="3"/>
        <v>30/03/2023</v>
      </c>
    </row>
    <row r="123" spans="1:8" x14ac:dyDescent="0.25">
      <c r="A123">
        <v>803</v>
      </c>
      <c r="B123" s="84">
        <v>663.96</v>
      </c>
      <c r="D123" s="1" t="s">
        <v>566</v>
      </c>
      <c r="E123" s="1" t="s">
        <v>0</v>
      </c>
      <c r="F123" s="1" t="s">
        <v>465</v>
      </c>
      <c r="G123" s="1" t="s">
        <v>92</v>
      </c>
      <c r="H123" t="str">
        <f t="shared" si="3"/>
        <v>30/03/2023</v>
      </c>
    </row>
    <row r="124" spans="1:8" x14ac:dyDescent="0.25">
      <c r="A124">
        <v>804</v>
      </c>
      <c r="B124" s="84">
        <v>425</v>
      </c>
      <c r="D124" s="1" t="s">
        <v>566</v>
      </c>
      <c r="E124" s="1" t="s">
        <v>0</v>
      </c>
      <c r="F124" s="1" t="s">
        <v>465</v>
      </c>
      <c r="G124" s="1" t="s">
        <v>92</v>
      </c>
      <c r="H124" t="str">
        <f t="shared" si="3"/>
        <v>30/03/2023</v>
      </c>
    </row>
    <row r="125" spans="1:8" x14ac:dyDescent="0.25">
      <c r="A125">
        <v>805</v>
      </c>
      <c r="B125" s="84">
        <v>1045</v>
      </c>
      <c r="D125" s="1" t="s">
        <v>566</v>
      </c>
      <c r="E125" s="1" t="s">
        <v>0</v>
      </c>
      <c r="F125" s="1" t="s">
        <v>465</v>
      </c>
      <c r="G125" s="1" t="s">
        <v>92</v>
      </c>
      <c r="H125" t="str">
        <f t="shared" si="3"/>
        <v>30/03/2023</v>
      </c>
    </row>
    <row r="126" spans="1:8" x14ac:dyDescent="0.25">
      <c r="D126" s="1"/>
      <c r="E126" s="1"/>
      <c r="F126" s="1"/>
      <c r="G126" s="1"/>
    </row>
    <row r="127" spans="1:8" x14ac:dyDescent="0.25">
      <c r="B127" s="84">
        <f>SUM(B3:B126)</f>
        <v>64613.210000000006</v>
      </c>
      <c r="D127" s="1"/>
      <c r="E127" s="1"/>
      <c r="F127" s="1"/>
      <c r="G127" s="1"/>
    </row>
    <row r="128" spans="1:8" x14ac:dyDescent="0.25">
      <c r="D128" s="1"/>
      <c r="E128" s="1"/>
      <c r="F128" s="1"/>
      <c r="G128" s="1"/>
    </row>
    <row r="129" spans="4:7" x14ac:dyDescent="0.25">
      <c r="D129" s="1"/>
      <c r="E129" s="1"/>
      <c r="F129" s="1"/>
      <c r="G129" s="1"/>
    </row>
    <row r="130" spans="4:7" x14ac:dyDescent="0.25">
      <c r="D130" s="1"/>
      <c r="E130" s="1"/>
      <c r="F130" s="1"/>
      <c r="G130" s="1"/>
    </row>
    <row r="131" spans="4:7" x14ac:dyDescent="0.25">
      <c r="D131" s="1"/>
      <c r="E131" s="1"/>
      <c r="F131" s="1"/>
      <c r="G131" s="1"/>
    </row>
    <row r="132" spans="4:7" x14ac:dyDescent="0.25">
      <c r="D132" s="1"/>
      <c r="E132" s="1"/>
      <c r="F132" s="1"/>
      <c r="G132" s="1"/>
    </row>
    <row r="133" spans="4:7" x14ac:dyDescent="0.25">
      <c r="D133" s="1"/>
      <c r="E133" s="1"/>
      <c r="F133" s="1"/>
      <c r="G133" s="1"/>
    </row>
    <row r="134" spans="4:7" x14ac:dyDescent="0.25">
      <c r="D134" s="1"/>
      <c r="E134" s="1"/>
      <c r="F134" s="1"/>
      <c r="G134" s="1"/>
    </row>
    <row r="135" spans="4:7" x14ac:dyDescent="0.25">
      <c r="D135" s="1"/>
      <c r="E135" s="1"/>
      <c r="F135" s="1"/>
      <c r="G135" s="1"/>
    </row>
    <row r="136" spans="4:7" x14ac:dyDescent="0.25">
      <c r="D136" s="1"/>
      <c r="E136" s="1"/>
      <c r="F136" s="1"/>
      <c r="G136" s="1"/>
    </row>
    <row r="137" spans="4:7" x14ac:dyDescent="0.25">
      <c r="D137" s="1"/>
      <c r="E137" s="1"/>
      <c r="F137" s="1"/>
      <c r="G137" s="1"/>
    </row>
    <row r="138" spans="4:7" x14ac:dyDescent="0.25">
      <c r="D138" s="1"/>
      <c r="E138" s="1"/>
      <c r="F138" s="1"/>
      <c r="G138" s="1"/>
    </row>
    <row r="139" spans="4:7" x14ac:dyDescent="0.25">
      <c r="D139" s="1"/>
      <c r="E139" s="1"/>
      <c r="F139" s="1"/>
      <c r="G139" s="1"/>
    </row>
    <row r="140" spans="4:7" x14ac:dyDescent="0.25">
      <c r="D140" s="1"/>
      <c r="E140" s="1"/>
      <c r="F140" s="1"/>
      <c r="G140" s="1"/>
    </row>
    <row r="141" spans="4:7" x14ac:dyDescent="0.25">
      <c r="D141" s="1"/>
      <c r="E141" s="1"/>
      <c r="F141" s="1"/>
      <c r="G141" s="1"/>
    </row>
    <row r="142" spans="4:7" x14ac:dyDescent="0.25">
      <c r="D142" s="1"/>
      <c r="E142" s="1"/>
      <c r="F142" s="1"/>
      <c r="G142" s="1"/>
    </row>
    <row r="143" spans="4:7" x14ac:dyDescent="0.25">
      <c r="D143" s="1"/>
      <c r="E143" s="1"/>
      <c r="F143" s="1"/>
      <c r="G143" s="1"/>
    </row>
    <row r="144" spans="4:7" x14ac:dyDescent="0.25">
      <c r="D144" s="1"/>
      <c r="E144" s="1"/>
      <c r="F144" s="1"/>
      <c r="G144" s="1"/>
    </row>
    <row r="145" spans="4:7" x14ac:dyDescent="0.25">
      <c r="D145" s="1"/>
      <c r="E145" s="1"/>
      <c r="F145" s="1"/>
      <c r="G145" s="1"/>
    </row>
    <row r="146" spans="4:7" x14ac:dyDescent="0.25">
      <c r="D146" s="1"/>
      <c r="E146" s="1"/>
      <c r="F146" s="1"/>
      <c r="G146" s="1"/>
    </row>
    <row r="147" spans="4:7" x14ac:dyDescent="0.25">
      <c r="D147" s="1"/>
      <c r="E147" s="1"/>
      <c r="F147" s="1"/>
      <c r="G147" s="1"/>
    </row>
    <row r="148" spans="4:7" x14ac:dyDescent="0.25">
      <c r="D148" s="1"/>
      <c r="E148" s="1"/>
      <c r="F148" s="1"/>
      <c r="G148" s="1"/>
    </row>
    <row r="149" spans="4:7" x14ac:dyDescent="0.25">
      <c r="D149" s="1"/>
      <c r="E149" s="1"/>
      <c r="F149" s="1"/>
      <c r="G149" s="1"/>
    </row>
    <row r="150" spans="4:7" x14ac:dyDescent="0.25">
      <c r="D150" s="1"/>
      <c r="E150" s="1"/>
      <c r="F150" s="1"/>
      <c r="G150" s="1"/>
    </row>
    <row r="151" spans="4:7" x14ac:dyDescent="0.25">
      <c r="D151" s="1"/>
      <c r="E151" s="1"/>
      <c r="F151" s="1"/>
      <c r="G151" s="1"/>
    </row>
    <row r="152" spans="4:7" x14ac:dyDescent="0.25">
      <c r="D152" s="1"/>
      <c r="E152" s="1"/>
      <c r="F152" s="1"/>
      <c r="G152" s="1"/>
    </row>
    <row r="153" spans="4:7" x14ac:dyDescent="0.25">
      <c r="D153" s="1"/>
      <c r="E153" s="1"/>
      <c r="F153" s="1"/>
      <c r="G153" s="1"/>
    </row>
    <row r="154" spans="4:7" x14ac:dyDescent="0.25">
      <c r="D154" s="1"/>
      <c r="E154" s="1"/>
      <c r="F154" s="1"/>
      <c r="G154" s="1"/>
    </row>
    <row r="155" spans="4:7" x14ac:dyDescent="0.25">
      <c r="D155" s="1"/>
      <c r="E155" s="1"/>
      <c r="F155" s="1"/>
      <c r="G155" s="1"/>
    </row>
    <row r="156" spans="4:7" x14ac:dyDescent="0.25">
      <c r="D156" s="1"/>
      <c r="E156" s="1"/>
      <c r="F156" s="1"/>
      <c r="G156" s="1"/>
    </row>
    <row r="157" spans="4:7" x14ac:dyDescent="0.25">
      <c r="D157" s="1"/>
      <c r="E157" s="1"/>
      <c r="F157" s="1"/>
      <c r="G157" s="1"/>
    </row>
    <row r="158" spans="4:7" x14ac:dyDescent="0.25">
      <c r="D158" s="1"/>
      <c r="E158" s="1"/>
      <c r="F158" s="1"/>
      <c r="G158" s="1"/>
    </row>
    <row r="159" spans="4:7" x14ac:dyDescent="0.25">
      <c r="D159" s="1"/>
      <c r="E159" s="1"/>
      <c r="F159" s="1"/>
      <c r="G159" s="1"/>
    </row>
    <row r="299" spans="6:6" x14ac:dyDescent="0.25">
      <c r="F299" s="31"/>
    </row>
    <row r="638" spans="4:4" x14ac:dyDescent="0.25">
      <c r="D638"/>
    </row>
  </sheetData>
  <autoFilter ref="A2:H2">
    <sortState ref="A3:H125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Hoja1</vt:lpstr>
      <vt:lpstr>Libro de Consumidor</vt:lpstr>
      <vt:lpstr>JULIO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2023-01-31T15:49:25Z</cp:lastPrinted>
  <dcterms:created xsi:type="dcterms:W3CDTF">2021-04-05T22:54:25Z</dcterms:created>
  <dcterms:modified xsi:type="dcterms:W3CDTF">2023-05-09T23:24:52Z</dcterms:modified>
</cp:coreProperties>
</file>